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'ModeloPlanilhaObras'!$A$1:$L$60</definedName>
  </definedNames>
  <calcPr fullCalcOnLoad="1"/>
</workbook>
</file>

<file path=xl/sharedStrings.xml><?xml version="1.0" encoding="utf-8"?>
<sst xmlns="http://schemas.openxmlformats.org/spreadsheetml/2006/main" count="103" uniqueCount="89">
  <si>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</si>
  <si>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</si>
  <si>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</si>
  <si>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</si>
  <si>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</si>
  <si>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</si>
  <si>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</si>
  <si>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</si>
  <si>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</si>
  <si>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</si>
  <si>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</si>
  <si>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</si>
  <si>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</si>
  <si>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</si>
  <si>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</si>
  <si>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</si>
  <si>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</si>
  <si>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</si>
  <si>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</si>
  <si>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</si>
  <si>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</si>
  <si>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</si>
  <si>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</si>
  <si>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</si>
  <si>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</si>
  <si>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</si>
  <si>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</si>
  <si>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</si>
  <si>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</si>
  <si>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</si>
  <si>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</si>
  <si>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</si>
  <si>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</si>
  <si>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M2</t>
  </si>
  <si>
    <t>PROPONENTE:</t>
  </si>
  <si>
    <t>2.1</t>
  </si>
  <si>
    <t>3.1</t>
  </si>
  <si>
    <t>3.2</t>
  </si>
  <si>
    <t>4.1</t>
  </si>
  <si>
    <t>5.1</t>
  </si>
  <si>
    <t>5.2</t>
  </si>
  <si>
    <t>3.3</t>
  </si>
  <si>
    <t>M3</t>
  </si>
  <si>
    <t>M</t>
  </si>
  <si>
    <t>UN</t>
  </si>
  <si>
    <t>6.1</t>
  </si>
  <si>
    <t>M²</t>
  </si>
  <si>
    <t>7.1</t>
  </si>
  <si>
    <t>8.1</t>
  </si>
  <si>
    <t>BDI (%)</t>
  </si>
  <si>
    <t>Administração Local</t>
  </si>
  <si>
    <t>ENGENHEIRO CIVIL DE OBRA JUNIOR COM ENCARGOS COMPLEMENTARES</t>
  </si>
  <si>
    <t>H</t>
  </si>
  <si>
    <t>1.2</t>
  </si>
  <si>
    <t>ENCARREGADO GERAL COM ENCARGOS COMPLEMENTARES</t>
  </si>
  <si>
    <t>Remoções</t>
  </si>
  <si>
    <t>DESMONTAGEM E REMOCAO DE PAINEIS DE DIVISORIAS (Composição SINAPI 85378 AGO/2016)_SSB</t>
  </si>
  <si>
    <t>2.2</t>
  </si>
  <si>
    <t>RETIRADA DE PORTAS COM REAPROVEITAMENTO (Refer. Sinapi 85334) csc</t>
  </si>
  <si>
    <t>Paredes e Painéis</t>
  </si>
  <si>
    <t>PAREDE COM PLACAS DE GESSO ACARTONADO (DRYWALL), PARA USO INTERNO, COM DUAS FACES SIMPLES E ESTRUTURA METALICA COM GUIAS SIMPLES, COM VAOS AF_06/2017_P</t>
  </si>
  <si>
    <t>PAREDE COM PLACAS DE GESSO ACARTONADO (DRYWALL), PARA USO ÁREAS ÚMIDAS (RU), COM DUAS FACES SIMPLES E ESTRUTURA METALICA COM GUIAS SIMPLES, COM VÃOS (COMPOSIÇÃO SINAPI 96359) - csc</t>
  </si>
  <si>
    <t>ISOLAMENTO TERMICO COM MANTA DE LA DE VIDRO, ESPESSURA 2,5CM</t>
  </si>
  <si>
    <t>Esquadrias de Madeira</t>
  </si>
  <si>
    <t>PORTA DE MADEIRA, TIPO MEXICANA, MACICA (PESADA OU SUPERPESADA), 80X210CM, ESPESSURA DE 3,5CM, INCLUSO DOBRADICAS - FORNECIMENTO E INSTALACAO. AF_08/2015</t>
  </si>
  <si>
    <t>Vidros</t>
  </si>
  <si>
    <t>VIDRO TEMPERADO INCOLOR, ESPESSURA 6MM, FORNECIMENTO E INSTALACAO, INCLUSIVE MASSA PARA VEDACAO</t>
  </si>
  <si>
    <t>RECOLOCAÇÃO DE PORTA DE VIDRO TEMPERADO, INCLUSIVE ACESSORIOS (Refer. Sinapi 73838/1 out18) csc</t>
  </si>
  <si>
    <t>Acabamentos</t>
  </si>
  <si>
    <t>RODAPE EM POLIESTIRENO, ALTURA 10 CM. (Refer. Sinapi 98688 out18) csc</t>
  </si>
  <si>
    <t>Pintura</t>
  </si>
  <si>
    <t>APLICACAO MANUAL DE PINTURA COM TINTA LATEX ACRILICA EM PAREDES, TRES DEMAOS. AF_06/2014 (Refer. Sinapi 88489 out18) csc</t>
  </si>
  <si>
    <t>7.2</t>
  </si>
  <si>
    <t>PINTURA ESMALTE ACETINADO EM MADEIRA, DUAS DEMAOS</t>
  </si>
  <si>
    <t>7.3</t>
  </si>
  <si>
    <t>APLICACAO MANUAL DE PINTURA COM TINTA LATEX ACRILICA EM TETO, DUAS DEMAOS. AF_06/2014</t>
  </si>
  <si>
    <t>7.4</t>
  </si>
  <si>
    <t>APLICACAO E LIXAMENTO DE MASSA LATEX EM PAREDES, DUAS DEMAOS. AF_06/2014</t>
  </si>
  <si>
    <t>7.5</t>
  </si>
  <si>
    <t>APLICACAO E LIXAMENTO DE MASSA LATEX EM PAREDES, UMA DEMAO. AF_06/2014</t>
  </si>
  <si>
    <t>Limpeza Final</t>
  </si>
  <si>
    <t>LIMPEZA FINAL DA OBRA</t>
  </si>
  <si>
    <t>8.2</t>
  </si>
  <si>
    <t>CARGA MANUAL DE ENTULHO EM CAMINHAO BASCULANTE 6 M3</t>
  </si>
  <si>
    <t>8.3</t>
  </si>
  <si>
    <t>TRANSPORTE DE ENTULHO COM CAMINHAO BASCULANTE 6 M3, RODOVIA PAVIMENTADA, DMT 0,5 A 1,0 KM</t>
  </si>
  <si>
    <t xml:space="preserve">Tomada de Preços: </t>
  </si>
  <si>
    <t>Execução de obra para substituição de divisórias existentes por paredes drywall</t>
  </si>
  <si>
    <t>084/2019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</si>
</sst>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&quot;R$&quot;\ #,##0.0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vertical="center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left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/>
      <protection/>
    </xf>
    <xf numFmtId="4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7" borderId="25" xfId="0" applyNumberFormat="1" applyFont="1" applyFill="1" applyBorder="1" applyAlignment="1" applyProtection="1">
      <alignment vertical="center"/>
      <protection/>
    </xf>
    <xf numFmtId="0" fontId="4" fillId="38" borderId="26" xfId="0" applyNumberFormat="1" applyFont="1" applyFill="1" applyBorder="1" applyAlignment="1" applyProtection="1">
      <alignment horizontal="left" vertical="center" wrapText="1"/>
      <protection/>
    </xf>
    <xf numFmtId="0" fontId="4" fillId="38" borderId="27" xfId="0" applyNumberFormat="1" applyFont="1" applyFill="1" applyBorder="1" applyAlignment="1" applyProtection="1">
      <alignment horizontal="left" vertical="center" wrapText="1"/>
      <protection/>
    </xf>
    <xf numFmtId="4" fontId="4" fillId="38" borderId="27" xfId="0" applyNumberFormat="1" applyFont="1" applyFill="1" applyBorder="1" applyAlignment="1" applyProtection="1">
      <alignment horizontal="center" vertical="center" wrapText="1"/>
      <protection/>
    </xf>
    <xf numFmtId="4" fontId="4" fillId="38" borderId="28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10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9" xfId="0" applyNumberFormat="1" applyFont="1" applyFill="1" applyBorder="1" applyAlignment="1" applyProtection="1">
      <alignment horizontal="center" vertical="center"/>
      <protection/>
    </xf>
    <xf numFmtId="0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37" borderId="12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166" fontId="4" fillId="0" borderId="24" xfId="46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0" xfId="46" applyNumberForma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173" fontId="0" fillId="0" borderId="0" xfId="46" applyNumberFormat="1" applyFill="1" applyBorder="1" applyAlignment="1" applyProtection="1">
      <alignment vertical="center"/>
      <protection/>
    </xf>
    <xf numFmtId="173" fontId="0" fillId="0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8"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Q80"/>
  <sheetViews>
    <sheetView tabSelected="1" zoomScaleSheetLayoutView="100" zoomScalePageLayoutView="0" workbookViewId="0" topLeftCell="A1">
      <selection activeCell="G44" sqref="G44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" width="9.140625" style="3" customWidth="1"/>
    <col min="17" max="17" width="12.00390625" style="3" bestFit="1" customWidth="1"/>
    <col min="18" max="16384" width="9.140625" style="3" customWidth="1"/>
  </cols>
  <sheetData>
    <row r="1" spans="2:11" ht="15.7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86</v>
      </c>
      <c r="C3" s="81" t="s">
        <v>88</v>
      </c>
      <c r="K3" s="9"/>
    </row>
    <row r="4" spans="2:11" ht="15.75">
      <c r="B4" s="8" t="s">
        <v>34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69" t="s">
        <v>6</v>
      </c>
      <c r="C10" s="69"/>
      <c r="D10" s="69"/>
      <c r="E10" s="69"/>
      <c r="F10" s="69"/>
      <c r="G10" s="69"/>
      <c r="H10" s="69"/>
      <c r="I10" s="69"/>
      <c r="J10" s="69"/>
      <c r="K10" s="69"/>
    </row>
    <row r="12" spans="2:11" ht="15">
      <c r="B12" s="62" t="s">
        <v>7</v>
      </c>
      <c r="C12" s="62"/>
      <c r="D12" s="58" t="s">
        <v>8</v>
      </c>
      <c r="E12" s="58"/>
      <c r="F12" s="58"/>
      <c r="G12" s="58"/>
      <c r="H12" s="58"/>
      <c r="I12" s="72" t="s">
        <v>9</v>
      </c>
      <c r="J12" s="72"/>
      <c r="K12" s="72"/>
    </row>
    <row r="13" spans="2:11" ht="36.75" customHeight="1">
      <c r="B13" s="73" t="s">
        <v>87</v>
      </c>
      <c r="C13" s="73"/>
      <c r="D13" s="74">
        <f>K49</f>
        <v>0</v>
      </c>
      <c r="E13" s="74"/>
      <c r="F13" s="74"/>
      <c r="G13" s="74"/>
      <c r="H13" s="74"/>
      <c r="I13" s="75" t="str">
        <f>_xlfn.IFERROR(IF(D13=0,"(INFORMAR AQUI O VALOR POR EXTENSO)",CONVERTERPARAEXTENSO(D13)),"(INFORMAR AQUI O VALOR POR EXTENSO)")</f>
        <v>(INFORMAR AQUI O VALOR POR EXTENSO)</v>
      </c>
      <c r="J13" s="75"/>
      <c r="K13" s="75"/>
    </row>
    <row r="15" spans="2:11" ht="15">
      <c r="B15" s="70" t="s">
        <v>10</v>
      </c>
      <c r="C15" s="70"/>
      <c r="D15" s="38"/>
      <c r="E15" s="76" t="str">
        <f>_xlfn.IFERROR(IF(D15="","(INFORMAR AQUI O PRAZO POR EXTENSO) dias","("&amp;EXTENSO(TRUNC(D15,0))&amp;")"&amp;" dias"),"(INFORMAR AQUI O PRAZO POR EXTENSO) dias")</f>
        <v>(INFORMAR AQUI O PRAZO POR EXTENSO) dias</v>
      </c>
      <c r="F15" s="76"/>
      <c r="G15" s="76"/>
      <c r="H15" s="76"/>
      <c r="I15" s="76"/>
      <c r="J15" s="76"/>
      <c r="K15" s="76"/>
    </row>
    <row r="17" spans="2:11" ht="15">
      <c r="B17" s="56" t="s">
        <v>11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2:11" ht="33.75" customHeight="1">
      <c r="B18" s="57" t="s">
        <v>12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1:14" ht="15">
      <c r="A19" s="3"/>
      <c r="B19" s="40"/>
      <c r="C19" s="40"/>
      <c r="D19" s="40"/>
      <c r="E19" s="40"/>
      <c r="F19" s="41"/>
      <c r="G19" s="41"/>
      <c r="H19" s="42"/>
      <c r="I19" s="40"/>
      <c r="J19" s="43"/>
      <c r="K19" s="43"/>
      <c r="L19" s="3"/>
      <c r="N19" s="39"/>
    </row>
    <row r="20" spans="2:14" ht="15">
      <c r="B20" s="58" t="s">
        <v>13</v>
      </c>
      <c r="C20" s="58" t="s">
        <v>14</v>
      </c>
      <c r="D20" s="58" t="s">
        <v>15</v>
      </c>
      <c r="E20" s="64" t="s">
        <v>16</v>
      </c>
      <c r="F20" s="68" t="s">
        <v>17</v>
      </c>
      <c r="G20" s="68"/>
      <c r="H20" s="68"/>
      <c r="I20" s="60" t="s">
        <v>49</v>
      </c>
      <c r="J20" s="62" t="s">
        <v>18</v>
      </c>
      <c r="K20" s="62" t="s">
        <v>19</v>
      </c>
      <c r="N20" s="67" t="s">
        <v>20</v>
      </c>
    </row>
    <row r="21" spans="2:14" ht="15.75" customHeight="1">
      <c r="B21" s="59"/>
      <c r="C21" s="59"/>
      <c r="D21" s="59"/>
      <c r="E21" s="65"/>
      <c r="F21" s="48" t="s">
        <v>29</v>
      </c>
      <c r="G21" s="48" t="s">
        <v>30</v>
      </c>
      <c r="H21" s="49" t="s">
        <v>31</v>
      </c>
      <c r="I21" s="61"/>
      <c r="J21" s="63"/>
      <c r="K21" s="63"/>
      <c r="N21" s="67"/>
    </row>
    <row r="22" spans="2:14" ht="15">
      <c r="B22" s="50">
        <v>1</v>
      </c>
      <c r="C22" s="51" t="s">
        <v>50</v>
      </c>
      <c r="D22" s="52"/>
      <c r="E22" s="52"/>
      <c r="F22" s="52"/>
      <c r="G22" s="52"/>
      <c r="H22" s="52"/>
      <c r="I22" s="52"/>
      <c r="J22" s="52"/>
      <c r="K22" s="53"/>
      <c r="N22" s="77"/>
    </row>
    <row r="23" spans="2:14" ht="28.5">
      <c r="B23" s="44" t="s">
        <v>32</v>
      </c>
      <c r="C23" s="44" t="s">
        <v>51</v>
      </c>
      <c r="D23" s="45" t="s">
        <v>52</v>
      </c>
      <c r="E23" s="45">
        <v>3</v>
      </c>
      <c r="F23" s="54"/>
      <c r="G23" s="54"/>
      <c r="H23" s="45">
        <f aca="true" t="shared" si="0" ref="H23:H29">IF(E23&lt;&gt;"",TRUNC(F23,2)+TRUNC(G23,2),"")</f>
        <v>0</v>
      </c>
      <c r="I23" s="55"/>
      <c r="J23" s="45">
        <f aca="true" t="shared" si="1" ref="J23:J29">IF(E23&lt;&gt;"",TRUNC(H23*(1+TRUNC(I23,4)),2),"")</f>
        <v>0</v>
      </c>
      <c r="K23" s="45">
        <f aca="true" t="shared" si="2" ref="K23:K29">IF(E23&lt;&gt;"",TRUNC(TRUNC(J23,2)*TRUNC(E23,2),2),"")</f>
        <v>0</v>
      </c>
      <c r="N23" s="77">
        <v>84.77</v>
      </c>
    </row>
    <row r="24" spans="2:14" ht="28.5">
      <c r="B24" s="44" t="s">
        <v>53</v>
      </c>
      <c r="C24" s="44" t="s">
        <v>54</v>
      </c>
      <c r="D24" s="45" t="s">
        <v>52</v>
      </c>
      <c r="E24" s="45">
        <v>33</v>
      </c>
      <c r="F24" s="54"/>
      <c r="G24" s="54"/>
      <c r="H24" s="45">
        <f t="shared" si="0"/>
        <v>0</v>
      </c>
      <c r="I24" s="55"/>
      <c r="J24" s="45">
        <f t="shared" si="1"/>
        <v>0</v>
      </c>
      <c r="K24" s="45">
        <f t="shared" si="2"/>
        <v>0</v>
      </c>
      <c r="N24" s="77">
        <v>36.89</v>
      </c>
    </row>
    <row r="25" spans="2:14" ht="15">
      <c r="B25" s="50">
        <v>2</v>
      </c>
      <c r="C25" s="51" t="s">
        <v>55</v>
      </c>
      <c r="D25" s="52"/>
      <c r="E25" s="52"/>
      <c r="F25" s="52"/>
      <c r="G25" s="52"/>
      <c r="H25" s="52">
        <f t="shared" si="0"/>
      </c>
      <c r="I25" s="52"/>
      <c r="J25" s="52">
        <f t="shared" si="1"/>
      </c>
      <c r="K25" s="53">
        <f t="shared" si="2"/>
      </c>
      <c r="N25" s="77"/>
    </row>
    <row r="26" spans="2:14" ht="42.75">
      <c r="B26" s="44" t="s">
        <v>35</v>
      </c>
      <c r="C26" s="44" t="s">
        <v>56</v>
      </c>
      <c r="D26" s="45" t="s">
        <v>33</v>
      </c>
      <c r="E26" s="45">
        <v>71.52</v>
      </c>
      <c r="F26" s="54"/>
      <c r="G26" s="54"/>
      <c r="H26" s="45">
        <f t="shared" si="0"/>
        <v>0</v>
      </c>
      <c r="I26" s="55"/>
      <c r="J26" s="45">
        <f t="shared" si="1"/>
        <v>0</v>
      </c>
      <c r="K26" s="45">
        <f t="shared" si="2"/>
        <v>0</v>
      </c>
      <c r="N26" s="77">
        <v>52.33</v>
      </c>
    </row>
    <row r="27" spans="2:14" ht="28.5">
      <c r="B27" s="44" t="s">
        <v>57</v>
      </c>
      <c r="C27" s="44" t="s">
        <v>58</v>
      </c>
      <c r="D27" s="45" t="s">
        <v>44</v>
      </c>
      <c r="E27" s="45">
        <v>4</v>
      </c>
      <c r="F27" s="54"/>
      <c r="G27" s="54"/>
      <c r="H27" s="45">
        <f t="shared" si="0"/>
        <v>0</v>
      </c>
      <c r="I27" s="55"/>
      <c r="J27" s="45">
        <f t="shared" si="1"/>
        <v>0</v>
      </c>
      <c r="K27" s="45">
        <f t="shared" si="2"/>
        <v>0</v>
      </c>
      <c r="N27" s="77">
        <v>20.22</v>
      </c>
    </row>
    <row r="28" spans="2:14" ht="15">
      <c r="B28" s="50">
        <v>3</v>
      </c>
      <c r="C28" s="51" t="s">
        <v>59</v>
      </c>
      <c r="D28" s="52"/>
      <c r="E28" s="52"/>
      <c r="F28" s="52"/>
      <c r="G28" s="52"/>
      <c r="H28" s="52">
        <f t="shared" si="0"/>
      </c>
      <c r="I28" s="52"/>
      <c r="J28" s="52">
        <f t="shared" si="1"/>
      </c>
      <c r="K28" s="53">
        <f t="shared" si="2"/>
      </c>
      <c r="N28" s="77"/>
    </row>
    <row r="29" spans="2:14" ht="57">
      <c r="B29" s="44" t="s">
        <v>36</v>
      </c>
      <c r="C29" s="44" t="s">
        <v>60</v>
      </c>
      <c r="D29" s="45" t="s">
        <v>33</v>
      </c>
      <c r="E29" s="45">
        <v>36.92</v>
      </c>
      <c r="F29" s="54"/>
      <c r="G29" s="54"/>
      <c r="H29" s="45">
        <f t="shared" si="0"/>
        <v>0</v>
      </c>
      <c r="I29" s="55"/>
      <c r="J29" s="45">
        <f t="shared" si="1"/>
        <v>0</v>
      </c>
      <c r="K29" s="45">
        <f t="shared" si="2"/>
        <v>0</v>
      </c>
      <c r="N29" s="77">
        <v>101.87</v>
      </c>
    </row>
    <row r="30" spans="2:14" ht="71.25">
      <c r="B30" s="44" t="s">
        <v>37</v>
      </c>
      <c r="C30" s="44" t="s">
        <v>61</v>
      </c>
      <c r="D30" s="45" t="s">
        <v>46</v>
      </c>
      <c r="E30" s="45">
        <v>34.62</v>
      </c>
      <c r="F30" s="54"/>
      <c r="G30" s="54"/>
      <c r="H30" s="45">
        <f aca="true" t="shared" si="3" ref="H30:H45">IF(E30&lt;&gt;"",TRUNC(F30,2)+TRUNC(G30,2),"")</f>
        <v>0</v>
      </c>
      <c r="I30" s="55"/>
      <c r="J30" s="45">
        <f aca="true" t="shared" si="4" ref="J30:J45">IF(E30&lt;&gt;"",TRUNC(H30*(1+TRUNC(I30,4)),2),"")</f>
        <v>0</v>
      </c>
      <c r="K30" s="45">
        <f aca="true" t="shared" si="5" ref="K30:K45">IF(E30&lt;&gt;"",TRUNC(TRUNC(J30,2)*TRUNC(E30,2),2),"")</f>
        <v>0</v>
      </c>
      <c r="N30" s="77">
        <v>113.35</v>
      </c>
    </row>
    <row r="31" spans="2:14" ht="28.5">
      <c r="B31" s="44" t="s">
        <v>41</v>
      </c>
      <c r="C31" s="44" t="s">
        <v>62</v>
      </c>
      <c r="D31" s="45" t="s">
        <v>33</v>
      </c>
      <c r="E31" s="45">
        <v>71.52</v>
      </c>
      <c r="F31" s="54"/>
      <c r="G31" s="54"/>
      <c r="H31" s="45">
        <f t="shared" si="3"/>
        <v>0</v>
      </c>
      <c r="I31" s="55"/>
      <c r="J31" s="45">
        <f t="shared" si="4"/>
        <v>0</v>
      </c>
      <c r="K31" s="45">
        <f t="shared" si="5"/>
        <v>0</v>
      </c>
      <c r="N31" s="77">
        <v>64.37</v>
      </c>
    </row>
    <row r="32" spans="2:14" ht="15">
      <c r="B32" s="50">
        <v>4</v>
      </c>
      <c r="C32" s="51" t="s">
        <v>63</v>
      </c>
      <c r="D32" s="52"/>
      <c r="E32" s="52"/>
      <c r="F32" s="52"/>
      <c r="G32" s="52"/>
      <c r="H32" s="52">
        <f t="shared" si="3"/>
      </c>
      <c r="I32" s="52"/>
      <c r="J32" s="52">
        <f t="shared" si="4"/>
      </c>
      <c r="K32" s="53">
        <f t="shared" si="5"/>
      </c>
      <c r="N32" s="77"/>
    </row>
    <row r="33" spans="2:14" ht="57">
      <c r="B33" s="44" t="s">
        <v>38</v>
      </c>
      <c r="C33" s="44" t="s">
        <v>64</v>
      </c>
      <c r="D33" s="45" t="s">
        <v>44</v>
      </c>
      <c r="E33" s="45">
        <v>2</v>
      </c>
      <c r="F33" s="54"/>
      <c r="G33" s="54"/>
      <c r="H33" s="45">
        <f t="shared" si="3"/>
        <v>0</v>
      </c>
      <c r="I33" s="55"/>
      <c r="J33" s="45">
        <f t="shared" si="4"/>
        <v>0</v>
      </c>
      <c r="K33" s="45">
        <f t="shared" si="5"/>
        <v>0</v>
      </c>
      <c r="N33" s="77">
        <v>1115.43</v>
      </c>
    </row>
    <row r="34" spans="2:14" ht="15">
      <c r="B34" s="50">
        <v>5</v>
      </c>
      <c r="C34" s="51" t="s">
        <v>65</v>
      </c>
      <c r="D34" s="52"/>
      <c r="E34" s="52"/>
      <c r="F34" s="52"/>
      <c r="G34" s="52"/>
      <c r="H34" s="52">
        <f t="shared" si="3"/>
      </c>
      <c r="I34" s="52"/>
      <c r="J34" s="52">
        <f t="shared" si="4"/>
      </c>
      <c r="K34" s="53">
        <f t="shared" si="5"/>
      </c>
      <c r="N34" s="77"/>
    </row>
    <row r="35" spans="2:14" ht="42.75">
      <c r="B35" s="44" t="s">
        <v>39</v>
      </c>
      <c r="C35" s="44" t="s">
        <v>66</v>
      </c>
      <c r="D35" s="45" t="s">
        <v>33</v>
      </c>
      <c r="E35" s="45">
        <v>1.92</v>
      </c>
      <c r="F35" s="54"/>
      <c r="G35" s="54"/>
      <c r="H35" s="45">
        <f t="shared" si="3"/>
        <v>0</v>
      </c>
      <c r="I35" s="55"/>
      <c r="J35" s="45">
        <f t="shared" si="4"/>
        <v>0</v>
      </c>
      <c r="K35" s="45">
        <f t="shared" si="5"/>
        <v>0</v>
      </c>
      <c r="N35" s="77">
        <v>223.26</v>
      </c>
    </row>
    <row r="36" spans="2:14" ht="42.75">
      <c r="B36" s="44" t="s">
        <v>40</v>
      </c>
      <c r="C36" s="44" t="s">
        <v>67</v>
      </c>
      <c r="D36" s="45" t="s">
        <v>44</v>
      </c>
      <c r="E36" s="45">
        <v>2</v>
      </c>
      <c r="F36" s="54"/>
      <c r="G36" s="54"/>
      <c r="H36" s="45">
        <f t="shared" si="3"/>
        <v>0</v>
      </c>
      <c r="I36" s="55"/>
      <c r="J36" s="45">
        <f t="shared" si="4"/>
        <v>0</v>
      </c>
      <c r="K36" s="45">
        <f t="shared" si="5"/>
        <v>0</v>
      </c>
      <c r="N36" s="77">
        <v>459.25</v>
      </c>
    </row>
    <row r="37" spans="2:14" ht="15">
      <c r="B37" s="50">
        <v>6</v>
      </c>
      <c r="C37" s="51" t="s">
        <v>68</v>
      </c>
      <c r="D37" s="52"/>
      <c r="E37" s="52"/>
      <c r="F37" s="52"/>
      <c r="G37" s="52"/>
      <c r="H37" s="52">
        <f t="shared" si="3"/>
      </c>
      <c r="I37" s="52"/>
      <c r="J37" s="52">
        <f t="shared" si="4"/>
      </c>
      <c r="K37" s="53">
        <f t="shared" si="5"/>
      </c>
      <c r="N37" s="77"/>
    </row>
    <row r="38" spans="2:14" ht="28.5">
      <c r="B38" s="44" t="s">
        <v>45</v>
      </c>
      <c r="C38" s="44" t="s">
        <v>69</v>
      </c>
      <c r="D38" s="45" t="s">
        <v>43</v>
      </c>
      <c r="E38" s="45">
        <v>82.4</v>
      </c>
      <c r="F38" s="54"/>
      <c r="G38" s="54"/>
      <c r="H38" s="45">
        <f t="shared" si="3"/>
        <v>0</v>
      </c>
      <c r="I38" s="55"/>
      <c r="J38" s="45">
        <f t="shared" si="4"/>
        <v>0</v>
      </c>
      <c r="K38" s="45">
        <f t="shared" si="5"/>
        <v>0</v>
      </c>
      <c r="N38" s="77">
        <v>52.35</v>
      </c>
    </row>
    <row r="39" spans="2:14" ht="15">
      <c r="B39" s="50">
        <v>7</v>
      </c>
      <c r="C39" s="51" t="s">
        <v>70</v>
      </c>
      <c r="D39" s="52"/>
      <c r="E39" s="52"/>
      <c r="F39" s="52"/>
      <c r="G39" s="52"/>
      <c r="H39" s="52">
        <f t="shared" si="3"/>
      </c>
      <c r="I39" s="52"/>
      <c r="J39" s="52">
        <f t="shared" si="4"/>
      </c>
      <c r="K39" s="53">
        <f t="shared" si="5"/>
      </c>
      <c r="N39" s="77"/>
    </row>
    <row r="40" spans="2:14" ht="42.75">
      <c r="B40" s="44" t="s">
        <v>47</v>
      </c>
      <c r="C40" s="44" t="s">
        <v>71</v>
      </c>
      <c r="D40" s="45" t="s">
        <v>33</v>
      </c>
      <c r="E40" s="45">
        <v>282.33</v>
      </c>
      <c r="F40" s="54"/>
      <c r="G40" s="54"/>
      <c r="H40" s="45">
        <f t="shared" si="3"/>
        <v>0</v>
      </c>
      <c r="I40" s="55"/>
      <c r="J40" s="45">
        <f t="shared" si="4"/>
        <v>0</v>
      </c>
      <c r="K40" s="45">
        <f t="shared" si="5"/>
        <v>0</v>
      </c>
      <c r="N40" s="77">
        <v>16.95</v>
      </c>
    </row>
    <row r="41" spans="2:14" ht="28.5">
      <c r="B41" s="44" t="s">
        <v>72</v>
      </c>
      <c r="C41" s="44" t="s">
        <v>73</v>
      </c>
      <c r="D41" s="45" t="s">
        <v>33</v>
      </c>
      <c r="E41" s="45">
        <v>8.4</v>
      </c>
      <c r="F41" s="54"/>
      <c r="G41" s="54"/>
      <c r="H41" s="45">
        <f t="shared" si="3"/>
        <v>0</v>
      </c>
      <c r="I41" s="55"/>
      <c r="J41" s="45">
        <f t="shared" si="4"/>
        <v>0</v>
      </c>
      <c r="K41" s="45">
        <f t="shared" si="5"/>
        <v>0</v>
      </c>
      <c r="N41" s="77">
        <v>20.8</v>
      </c>
    </row>
    <row r="42" spans="2:14" ht="42.75">
      <c r="B42" s="44" t="s">
        <v>74</v>
      </c>
      <c r="C42" s="44" t="s">
        <v>75</v>
      </c>
      <c r="D42" s="45" t="s">
        <v>33</v>
      </c>
      <c r="E42" s="45">
        <v>169.26</v>
      </c>
      <c r="F42" s="54"/>
      <c r="G42" s="54"/>
      <c r="H42" s="45">
        <f t="shared" si="3"/>
        <v>0</v>
      </c>
      <c r="I42" s="55"/>
      <c r="J42" s="45">
        <f t="shared" si="4"/>
        <v>0</v>
      </c>
      <c r="K42" s="45">
        <f t="shared" si="5"/>
        <v>0</v>
      </c>
      <c r="N42" s="77">
        <v>15.63</v>
      </c>
    </row>
    <row r="43" spans="2:14" ht="28.5">
      <c r="B43" s="44" t="s">
        <v>76</v>
      </c>
      <c r="C43" s="44" t="s">
        <v>77</v>
      </c>
      <c r="D43" s="45" t="s">
        <v>33</v>
      </c>
      <c r="E43" s="45">
        <v>136.36</v>
      </c>
      <c r="F43" s="54"/>
      <c r="G43" s="54"/>
      <c r="H43" s="45">
        <f t="shared" si="3"/>
        <v>0</v>
      </c>
      <c r="I43" s="55"/>
      <c r="J43" s="45">
        <f t="shared" si="4"/>
        <v>0</v>
      </c>
      <c r="K43" s="45">
        <f t="shared" si="5"/>
        <v>0</v>
      </c>
      <c r="N43" s="77">
        <v>15.57</v>
      </c>
    </row>
    <row r="44" spans="2:14" ht="28.5">
      <c r="B44" s="44" t="s">
        <v>78</v>
      </c>
      <c r="C44" s="44" t="s">
        <v>79</v>
      </c>
      <c r="D44" s="45" t="s">
        <v>33</v>
      </c>
      <c r="E44" s="45">
        <v>72.98</v>
      </c>
      <c r="F44" s="54"/>
      <c r="G44" s="54"/>
      <c r="H44" s="45">
        <f t="shared" si="3"/>
        <v>0</v>
      </c>
      <c r="I44" s="55"/>
      <c r="J44" s="45">
        <f t="shared" si="4"/>
        <v>0</v>
      </c>
      <c r="K44" s="45">
        <f t="shared" si="5"/>
        <v>0</v>
      </c>
      <c r="N44" s="77">
        <v>11.3</v>
      </c>
    </row>
    <row r="45" spans="2:14" ht="15">
      <c r="B45" s="50">
        <v>8</v>
      </c>
      <c r="C45" s="51" t="s">
        <v>80</v>
      </c>
      <c r="D45" s="52"/>
      <c r="E45" s="52"/>
      <c r="F45" s="52"/>
      <c r="G45" s="52"/>
      <c r="H45" s="52">
        <f t="shared" si="3"/>
      </c>
      <c r="I45" s="52"/>
      <c r="J45" s="52">
        <f t="shared" si="4"/>
      </c>
      <c r="K45" s="53">
        <f t="shared" si="5"/>
      </c>
      <c r="N45" s="77"/>
    </row>
    <row r="46" spans="2:14" ht="14.25">
      <c r="B46" s="44" t="s">
        <v>48</v>
      </c>
      <c r="C46" s="44" t="s">
        <v>81</v>
      </c>
      <c r="D46" s="45" t="s">
        <v>33</v>
      </c>
      <c r="E46" s="45">
        <v>162.06</v>
      </c>
      <c r="F46" s="54"/>
      <c r="G46" s="54"/>
      <c r="H46" s="45">
        <f>IF(E46&lt;&gt;"",TRUNC(F46,2)+TRUNC(G46,2),"")</f>
        <v>0</v>
      </c>
      <c r="I46" s="55"/>
      <c r="J46" s="45">
        <f>IF(E46&lt;&gt;"",TRUNC(H46*(1+TRUNC(I46,4)),2),"")</f>
        <v>0</v>
      </c>
      <c r="K46" s="45">
        <f>IF(E46&lt;&gt;"",TRUNC(TRUNC(J46,2)*TRUNC(E46,2),2),"")</f>
        <v>0</v>
      </c>
      <c r="N46" s="77">
        <v>3.01</v>
      </c>
    </row>
    <row r="47" spans="2:14" ht="28.5">
      <c r="B47" s="44" t="s">
        <v>82</v>
      </c>
      <c r="C47" s="44" t="s">
        <v>83</v>
      </c>
      <c r="D47" s="45" t="s">
        <v>42</v>
      </c>
      <c r="E47" s="45">
        <v>8.58</v>
      </c>
      <c r="F47" s="54"/>
      <c r="G47" s="54"/>
      <c r="H47" s="45">
        <f>IF(E47&lt;&gt;"",TRUNC(F47,2)+TRUNC(G47,2),"")</f>
        <v>0</v>
      </c>
      <c r="I47" s="55"/>
      <c r="J47" s="45">
        <f>IF(E47&lt;&gt;"",TRUNC(H47*(1+TRUNC(I47,4)),2),"")</f>
        <v>0</v>
      </c>
      <c r="K47" s="45">
        <f>IF(E47&lt;&gt;"",TRUNC(TRUNC(J47,2)*TRUNC(E47,2),2),"")</f>
        <v>0</v>
      </c>
      <c r="N47" s="77">
        <v>24.73</v>
      </c>
    </row>
    <row r="48" spans="2:14" ht="42.75">
      <c r="B48" s="44" t="s">
        <v>84</v>
      </c>
      <c r="C48" s="44" t="s">
        <v>85</v>
      </c>
      <c r="D48" s="45" t="s">
        <v>42</v>
      </c>
      <c r="E48" s="45">
        <v>8.58</v>
      </c>
      <c r="F48" s="54"/>
      <c r="G48" s="54"/>
      <c r="H48" s="45">
        <f>IF(E48&lt;&gt;"",TRUNC(F48,2)+TRUNC(G48,2),"")</f>
        <v>0</v>
      </c>
      <c r="I48" s="55"/>
      <c r="J48" s="45">
        <f>IF(E48&lt;&gt;"",TRUNC(H48*(1+TRUNC(I48,4)),2),"")</f>
        <v>0</v>
      </c>
      <c r="K48" s="45">
        <f>IF(E48&lt;&gt;"",TRUNC(TRUNC(J48,2)*TRUNC(E48,2),2),"")</f>
        <v>0</v>
      </c>
      <c r="N48" s="77">
        <v>7.22</v>
      </c>
    </row>
    <row r="49" spans="2:14" ht="15">
      <c r="B49" s="23"/>
      <c r="C49" s="24"/>
      <c r="D49" s="46"/>
      <c r="E49" s="46"/>
      <c r="F49" s="46"/>
      <c r="G49" s="46"/>
      <c r="H49" s="46"/>
      <c r="I49" s="47"/>
      <c r="J49" s="47" t="s">
        <v>21</v>
      </c>
      <c r="K49" s="25">
        <f>SUM(K22:K48)</f>
        <v>0</v>
      </c>
      <c r="N49" s="77">
        <f>SUM(N23:N48)</f>
        <v>2439.3</v>
      </c>
    </row>
    <row r="50" ht="12.75">
      <c r="J50" s="26"/>
    </row>
    <row r="51" spans="2:10" ht="14.25">
      <c r="B51" s="27"/>
      <c r="C51" s="28">
        <f>C7</f>
        <v>0</v>
      </c>
      <c r="J51" s="26"/>
    </row>
    <row r="52" spans="2:17" ht="14.25">
      <c r="B52" s="29" t="str">
        <f>IF(B51="","(cidade)","")</f>
        <v>(cidade)</v>
      </c>
      <c r="C52" s="30"/>
      <c r="J52" s="26"/>
      <c r="N52" s="3">
        <f>36971.25*10%</f>
        <v>3697.125</v>
      </c>
      <c r="Q52" s="79"/>
    </row>
    <row r="53" spans="10:17" ht="12.75">
      <c r="J53" s="26"/>
      <c r="Q53" s="80"/>
    </row>
    <row r="54" spans="10:17" ht="12.75">
      <c r="J54" s="26"/>
      <c r="N54" s="78">
        <f>K49-N52</f>
        <v>-3697.125</v>
      </c>
      <c r="Q54" s="80"/>
    </row>
    <row r="55" spans="3:10" ht="13.5" thickBot="1">
      <c r="C55" s="31"/>
      <c r="G55" s="32"/>
      <c r="H55" s="32"/>
      <c r="I55" s="32"/>
      <c r="J55" s="33"/>
    </row>
    <row r="56" spans="2:10" ht="15">
      <c r="B56" s="17"/>
      <c r="C56" s="34" t="s">
        <v>22</v>
      </c>
      <c r="D56" s="17"/>
      <c r="E56" s="17"/>
      <c r="F56" s="17"/>
      <c r="G56" s="69" t="s">
        <v>23</v>
      </c>
      <c r="H56" s="69"/>
      <c r="I56" s="69"/>
      <c r="J56" s="69"/>
    </row>
    <row r="57" spans="2:10" ht="14.25">
      <c r="B57" s="35" t="s">
        <v>24</v>
      </c>
      <c r="C57" s="36"/>
      <c r="D57" s="17"/>
      <c r="F57" s="35" t="s">
        <v>24</v>
      </c>
      <c r="G57" s="66"/>
      <c r="H57" s="66"/>
      <c r="I57" s="66"/>
      <c r="J57" s="66"/>
    </row>
    <row r="58" spans="2:11" ht="14.25">
      <c r="B58" s="35" t="s">
        <v>25</v>
      </c>
      <c r="C58" s="36"/>
      <c r="D58" s="17"/>
      <c r="F58" s="35" t="s">
        <v>26</v>
      </c>
      <c r="G58" s="66"/>
      <c r="H58" s="66"/>
      <c r="I58" s="66"/>
      <c r="J58" s="66"/>
      <c r="K58" s="1" t="str">
        <f>IF(G58="","(Ex,: Engenheiro Civil)","")</f>
        <v>(Ex,: Engenheiro Civil)</v>
      </c>
    </row>
    <row r="59" spans="2:11" ht="14.25">
      <c r="B59" s="35" t="s">
        <v>27</v>
      </c>
      <c r="C59" s="37"/>
      <c r="D59" s="17"/>
      <c r="F59" s="35" t="s">
        <v>28</v>
      </c>
      <c r="G59" s="66"/>
      <c r="H59" s="66"/>
      <c r="I59" s="66"/>
      <c r="J59" s="66"/>
      <c r="K59" s="1" t="str">
        <f>IF(G59="","(Ex: 100015-3)","")</f>
        <v>(Ex: 100015-3)</v>
      </c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409.5">
      <c r="M65" s="1"/>
    </row>
    <row r="66" ht="409.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</sheetData>
  <sheetProtection sheet="1" formatColumns="0" formatRows="0"/>
  <mergeCells count="25"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  <mergeCell ref="G58:J58"/>
    <mergeCell ref="K20:K21"/>
    <mergeCell ref="G59:J59"/>
    <mergeCell ref="N20:N21"/>
    <mergeCell ref="F20:H20"/>
    <mergeCell ref="G56:J56"/>
    <mergeCell ref="G57:J57"/>
    <mergeCell ref="B17:K17"/>
    <mergeCell ref="B18:K18"/>
    <mergeCell ref="B20:B21"/>
    <mergeCell ref="D20:D21"/>
    <mergeCell ref="I20:I21"/>
    <mergeCell ref="J20:J21"/>
    <mergeCell ref="C20:C21"/>
    <mergeCell ref="E20:E21"/>
  </mergeCells>
  <conditionalFormatting sqref="C4">
    <cfRule type="expression" priority="555" dxfId="23" stopIfTrue="1">
      <formula>C4=""</formula>
    </cfRule>
    <cfRule type="expression" priority="556" dxfId="23" stopIfTrue="1">
      <formula>""</formula>
    </cfRule>
  </conditionalFormatting>
  <conditionalFormatting sqref="C5">
    <cfRule type="expression" priority="557" dxfId="23" stopIfTrue="1">
      <formula>C5=""</formula>
    </cfRule>
  </conditionalFormatting>
  <conditionalFormatting sqref="C6">
    <cfRule type="expression" priority="558" dxfId="23" stopIfTrue="1">
      <formula>C6=""</formula>
    </cfRule>
  </conditionalFormatting>
  <conditionalFormatting sqref="C7">
    <cfRule type="expression" priority="559" dxfId="23" stopIfTrue="1">
      <formula>C7=""</formula>
    </cfRule>
  </conditionalFormatting>
  <conditionalFormatting sqref="H6">
    <cfRule type="expression" priority="560" dxfId="23" stopIfTrue="1">
      <formula>H6=""</formula>
    </cfRule>
  </conditionalFormatting>
  <conditionalFormatting sqref="H5">
    <cfRule type="expression" priority="561" dxfId="23" stopIfTrue="1">
      <formula>H5=""</formula>
    </cfRule>
  </conditionalFormatting>
  <conditionalFormatting sqref="D15">
    <cfRule type="expression" priority="562" dxfId="23" stopIfTrue="1">
      <formula>$D$15=""</formula>
    </cfRule>
  </conditionalFormatting>
  <conditionalFormatting sqref="C57">
    <cfRule type="expression" priority="565" dxfId="23" stopIfTrue="1">
      <formula>C57=""</formula>
    </cfRule>
  </conditionalFormatting>
  <conditionalFormatting sqref="C58">
    <cfRule type="expression" priority="566" dxfId="23" stopIfTrue="1">
      <formula>C58=""</formula>
    </cfRule>
  </conditionalFormatting>
  <conditionalFormatting sqref="G58">
    <cfRule type="expression" priority="567" dxfId="23" stopIfTrue="1">
      <formula>G58=""</formula>
    </cfRule>
  </conditionalFormatting>
  <conditionalFormatting sqref="B51">
    <cfRule type="expression" priority="568" dxfId="23" stopIfTrue="1">
      <formula>$B$51=""</formula>
    </cfRule>
  </conditionalFormatting>
  <conditionalFormatting sqref="G57">
    <cfRule type="expression" priority="569" dxfId="23" stopIfTrue="1">
      <formula>G57=""</formula>
    </cfRule>
  </conditionalFormatting>
  <conditionalFormatting sqref="G59">
    <cfRule type="expression" priority="570" dxfId="23" stopIfTrue="1">
      <formula>G59=""</formula>
    </cfRule>
  </conditionalFormatting>
  <conditionalFormatting sqref="C59">
    <cfRule type="expression" priority="571" dxfId="23" stopIfTrue="1">
      <formula>$C$59=""</formula>
    </cfRule>
  </conditionalFormatting>
  <conditionalFormatting sqref="E15:G15">
    <cfRule type="containsText" priority="553" dxfId="1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552" dxfId="1" operator="containsText" stopIfTrue="1" text="(INFORMAR AQUI O VALOR POR EXTENSO)">
      <formula>NOT(ISERROR(SEARCH("(INFORMAR AQUI O VALOR POR EXTENSO)",I13)))</formula>
    </cfRule>
  </conditionalFormatting>
  <conditionalFormatting sqref="J46:J48">
    <cfRule type="expression" priority="161" dxfId="0">
      <formula>J46&gt;N46</formula>
    </cfRule>
  </conditionalFormatting>
  <conditionalFormatting sqref="G46:G48">
    <cfRule type="expression" priority="19" dxfId="1" stopIfTrue="1">
      <formula>G46=""</formula>
    </cfRule>
  </conditionalFormatting>
  <conditionalFormatting sqref="I46:I48">
    <cfRule type="expression" priority="18" dxfId="1" stopIfTrue="1">
      <formula>I46=""</formula>
    </cfRule>
  </conditionalFormatting>
  <conditionalFormatting sqref="F46:F48">
    <cfRule type="expression" priority="17" dxfId="1" stopIfTrue="1">
      <formula>F46=""</formula>
    </cfRule>
  </conditionalFormatting>
  <conditionalFormatting sqref="F46:F48">
    <cfRule type="expression" priority="20" dxfId="1" stopIfTrue="1">
      <formula>F46=""</formula>
    </cfRule>
  </conditionalFormatting>
  <conditionalFormatting sqref="G46:G48">
    <cfRule type="expression" priority="16" dxfId="1" stopIfTrue="1">
      <formula>G46=""</formula>
    </cfRule>
  </conditionalFormatting>
  <conditionalFormatting sqref="I46:I48">
    <cfRule type="expression" priority="15" dxfId="1" stopIfTrue="1">
      <formula>I46=""</formula>
    </cfRule>
  </conditionalFormatting>
  <conditionalFormatting sqref="G29:G31 G33 G35:G36 G38 G40:G44">
    <cfRule type="expression" priority="12" dxfId="1" stopIfTrue="1">
      <formula>G29=""</formula>
    </cfRule>
  </conditionalFormatting>
  <conditionalFormatting sqref="I29:I31 I33 I35:I36 I38 I40:I44">
    <cfRule type="expression" priority="11" dxfId="1" stopIfTrue="1">
      <formula>I29=""</formula>
    </cfRule>
  </conditionalFormatting>
  <conditionalFormatting sqref="F29:F31 F33 F35:F36 F38 F40:F44">
    <cfRule type="expression" priority="10" dxfId="1" stopIfTrue="1">
      <formula>F29=""</formula>
    </cfRule>
  </conditionalFormatting>
  <conditionalFormatting sqref="F29:F31 F33 F35:F36 F38 F40:F44">
    <cfRule type="expression" priority="13" dxfId="1" stopIfTrue="1">
      <formula>F29=""</formula>
    </cfRule>
  </conditionalFormatting>
  <conditionalFormatting sqref="G29:G31 G33 G35:G36 G38 G40:G44">
    <cfRule type="expression" priority="9" dxfId="1" stopIfTrue="1">
      <formula>G29=""</formula>
    </cfRule>
  </conditionalFormatting>
  <conditionalFormatting sqref="I29:I31 I33 I35:I36 I38 I40:I44">
    <cfRule type="expression" priority="8" dxfId="1" stopIfTrue="1">
      <formula>I29=""</formula>
    </cfRule>
  </conditionalFormatting>
  <conditionalFormatting sqref="J29:J31 J33 J35:J36 J38 J40:J44">
    <cfRule type="expression" priority="14" dxfId="0">
      <formula>J29&gt;N29</formula>
    </cfRule>
  </conditionalFormatting>
  <conditionalFormatting sqref="G23:G24 G26:G27">
    <cfRule type="expression" priority="5" dxfId="1" stopIfTrue="1">
      <formula>G23=""</formula>
    </cfRule>
  </conditionalFormatting>
  <conditionalFormatting sqref="I23:I24 I26:I27">
    <cfRule type="expression" priority="4" dxfId="1" stopIfTrue="1">
      <formula>I23=""</formula>
    </cfRule>
  </conditionalFormatting>
  <conditionalFormatting sqref="F23:F24 F26:F27">
    <cfRule type="expression" priority="3" dxfId="1" stopIfTrue="1">
      <formula>F23=""</formula>
    </cfRule>
  </conditionalFormatting>
  <conditionalFormatting sqref="F23:F24 F26:F27">
    <cfRule type="expression" priority="6" dxfId="1" stopIfTrue="1">
      <formula>F23=""</formula>
    </cfRule>
  </conditionalFormatting>
  <conditionalFormatting sqref="G23:G24 G26:G27">
    <cfRule type="expression" priority="2" dxfId="1" stopIfTrue="1">
      <formula>G23=""</formula>
    </cfRule>
  </conditionalFormatting>
  <conditionalFormatting sqref="I23:I24 I26:I27">
    <cfRule type="expression" priority="1" dxfId="1" stopIfTrue="1">
      <formula>I23=""</formula>
    </cfRule>
  </conditionalFormatting>
  <conditionalFormatting sqref="J23:J24 J26:J27">
    <cfRule type="expression" priority="7" dxfId="0">
      <formula>J23&gt;N23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2018-03-07T14:17:45Z</cp:lastPrinted>
  <dcterms:created xsi:type="dcterms:W3CDTF">2018-03-07T14:23:23Z</dcterms:created>
  <dcterms:modified xsi:type="dcterms:W3CDTF">2019-05-07T15:41:54Z</dcterms:modified>
  <cp:category/>
  <cp:version/>
  <cp:contentType/>
  <cp:contentStatus/>
</cp:coreProperties>
</file>