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tabRatio="500" activeTab="0"/>
  </bookViews>
  <sheets>
    <sheet name="ModeloPlanilhaObras" sheetId="1" r:id="rId1"/>
  </sheets>
  <definedNames>
    <definedName name="_xlfn.IFERROR" hidden="1">#NAME?</definedName>
    <definedName name="_xlnm.Print_Area" localSheetId="0">'ModeloPlanilhaObras'!$A$1:$L$91</definedName>
  </definedNames>
  <calcPr fullCalcOnLoad="1"/>
</workbook>
</file>

<file path=xl/sharedStrings.xml><?xml version="1.0" encoding="utf-8"?>
<sst xmlns="http://schemas.openxmlformats.org/spreadsheetml/2006/main" count="196" uniqueCount="157">
  <si>
    <t>PREFEITURA MUNICIPAL DE JOINVILLE</t>
  </si>
  <si>
    <t>CNPJ:</t>
  </si>
  <si>
    <t>EMAIL:</t>
  </si>
  <si>
    <t>ENDEREÇO:</t>
  </si>
  <si>
    <t>TELEFONE:</t>
  </si>
  <si>
    <t>DATA:</t>
  </si>
  <si>
    <t>PROPOSTA COMERCIAL</t>
  </si>
  <si>
    <t>OBJETO</t>
  </si>
  <si>
    <t>VALOR GLOBAL DA PROPOSTA</t>
  </si>
  <si>
    <t>VALOR POR EXTENSO</t>
  </si>
  <si>
    <t>VALIDADE DA PROPOSTA COMERCIAL</t>
  </si>
  <si>
    <t>DECLARAMOS EXPRESSAMENTE QUE:</t>
  </si>
  <si>
    <t>O preço compreende todos os serviços, materiais e encargos necessários à completa realização do serviço e sua entrega rematada e perfeita em todos os pormenores mesmo que sejam verificadas falhas ou omissões na proposta</t>
  </si>
  <si>
    <t>ITEM</t>
  </si>
  <si>
    <t>DESCRIÇÃO</t>
  </si>
  <si>
    <t>UNID.</t>
  </si>
  <si>
    <t>QTDE</t>
  </si>
  <si>
    <t>CUSTO R$</t>
  </si>
  <si>
    <t>BDI</t>
  </si>
  <si>
    <t>PREÇO R$</t>
  </si>
  <si>
    <t>PREÇO TOTAL R$</t>
  </si>
  <si>
    <t>VALOR UNITÁRIO MÁXIMO (PRÉ-LICITAÇÃO) (COLUNA OCULTA)</t>
  </si>
  <si>
    <t>UN</t>
  </si>
  <si>
    <t>VALOR TOTAL R$</t>
  </si>
  <si>
    <t>REPRESENTANTE LEGAL</t>
  </si>
  <si>
    <t>RESPONSÁVEL TÉCNICO</t>
  </si>
  <si>
    <t>NOME:</t>
  </si>
  <si>
    <t>CARGO:</t>
  </si>
  <si>
    <t>HABILITAÇÃO</t>
  </si>
  <si>
    <t>CPF:</t>
  </si>
  <si>
    <t>N.º REGISTRO</t>
  </si>
  <si>
    <t>MAT.</t>
  </si>
  <si>
    <t>M.O.</t>
  </si>
  <si>
    <t>MAT.+M.O.</t>
  </si>
  <si>
    <t>1</t>
  </si>
  <si>
    <t>1.1</t>
  </si>
  <si>
    <t>M</t>
  </si>
  <si>
    <t>1.2</t>
  </si>
  <si>
    <t>M2</t>
  </si>
  <si>
    <t>2</t>
  </si>
  <si>
    <t>2.1</t>
  </si>
  <si>
    <t>PROPONENTE:</t>
  </si>
  <si>
    <t>TOMADA DE PREÇOS</t>
  </si>
  <si>
    <t>M3</t>
  </si>
  <si>
    <t>PLACA DE OBRA EM CHAPA DE ACO GALVANIZADO</t>
  </si>
  <si>
    <t>3</t>
  </si>
  <si>
    <t>3.1</t>
  </si>
  <si>
    <t>3.2</t>
  </si>
  <si>
    <t>3.3</t>
  </si>
  <si>
    <t>4</t>
  </si>
  <si>
    <t>4.1</t>
  </si>
  <si>
    <t>5</t>
  </si>
  <si>
    <t>5.1</t>
  </si>
  <si>
    <t>5.2</t>
  </si>
  <si>
    <t>6</t>
  </si>
  <si>
    <t>6.1</t>
  </si>
  <si>
    <t>ADMINISTRAÇÃO LOCAL</t>
  </si>
  <si>
    <t>H</t>
  </si>
  <si>
    <t>Canteiro de Obras</t>
  </si>
  <si>
    <t>4.2</t>
  </si>
  <si>
    <t>4.3</t>
  </si>
  <si>
    <t>TRANSPORTE COM CAMINHÃO BASCULANTE DE 10 M3, EM VIA URBANA PAVIMENTADA , DMT ACIMA DE 30KM (UNIDADE: M3XKM). AF_04/2016</t>
  </si>
  <si>
    <t>M3XKM</t>
  </si>
  <si>
    <t>ENGENHEIRO CIVIL DE OBRA JUNIOR</t>
  </si>
  <si>
    <t>5.3</t>
  </si>
  <si>
    <t>3.4</t>
  </si>
  <si>
    <t>Contratação de empresa para alteração do traçado da Estrada João de Souza Mello e Alvim - Contorno Aeroporto</t>
  </si>
  <si>
    <t>MESTRE DE OBRAS</t>
  </si>
  <si>
    <t>LOCACAO DE CONTAINER 2,30  X  6,00 M, ALT. 2,50 M, COM 1 SANITARIO, PARA ESCRITORIO,COMPLETO, SEM DIVISORIAS INTERNAS</t>
  </si>
  <si>
    <t>MES</t>
  </si>
  <si>
    <t>2.2</t>
  </si>
  <si>
    <t>2.3</t>
  </si>
  <si>
    <t xml:space="preserve">TRANSPORTE COMERCIAL COM CAMINHAO CARROCERIA 9 T, RODOVIA PAVIMENTADA  </t>
  </si>
  <si>
    <t>SERVIÇOS DE DRENAGEM</t>
  </si>
  <si>
    <t>ESCAVACAO MECANICA CAMPO ABERTO EM SOLO EXCETO ROCHA ATE 2,00M PROFUND IDADE</t>
  </si>
  <si>
    <t>ATERRO MECANIZADO DE VALA COM RETROESCAVADEIRA (CAPACIDADE DA CAÇAMBA  DA RETRO: 0,26 M³ / POTÊNCIA: 88 HP), LARGURA ATÉ 0,8 M, PROFUNDIDADEDE 1,5 A 3,0 M, COM SOLO ARGILO-ARENOSO. AF_05/2016</t>
  </si>
  <si>
    <t>BOCA DE LOBO EM ALVENARIA TIJOLO MACICO, REVESTIDA C/ ARGAMASSA DE CIM ENTO E AREIA 1:3, SOBRE LASTRO DE CONCRETO 10CM E TAMPA DE CONCRETO ARMADO</t>
  </si>
  <si>
    <t>3.5</t>
  </si>
  <si>
    <t>ESCORAMENTO DE VALA, TIPO PONTALETEAMENTO, COM PROFUNDIDADE DE 0 A 1,5 M, LARGURA MENOR QUE 1,5 M, EM LOCAL COM NÍVEL ALTO DE INTERFERÊNCIA.AF_06/2016</t>
  </si>
  <si>
    <t>3.6</t>
  </si>
  <si>
    <t>ESCORAMENTO CONTINUO DE VALAS, MISTO, COM PERFIL I DE 8"</t>
  </si>
  <si>
    <t>3.7</t>
  </si>
  <si>
    <t>DESTINAÇÃO DE TERRA/ARGILA</t>
  </si>
  <si>
    <t>3.8</t>
  </si>
  <si>
    <t>TUBO DE CONCRETO (SIMPLES) PARA REDES COLETORAS DE ÁGUAS PLUVIAIS, DIÂMETRO DE 300 MM, JUNTA RÍGIDA, INSTALADO EM LOCAL COM BAIXO NÍVEL DE INTERFERÊNCIAS - FORNECIMENTO E ASSENTAMENTO. (COMPOSIÇÃO SINAPI 95567)</t>
  </si>
  <si>
    <t>3.9</t>
  </si>
  <si>
    <t>TUBO DE CONCRETO (SIMPLES) PARA REDES COLETORAS DE ÁGUAS PLUVIAIS, DIÂMETRO DE 400 MM, JUNTA RÍGIDA, INSTALADO EM LOCAL COM BAIXO NÍVEL DE INTERFERÊNCIAS - FORNECIMENTO E ASSENTAMENTO.(COMPOSIÇÃO SINAPI 95568 ABR/2017</t>
  </si>
  <si>
    <t>3.10</t>
  </si>
  <si>
    <t>CAIXA DE LIGAÇÃO E PASSAGEM Ø40 CM- CLP 01 (COMPOSIÇÃO SICRO 2 S 04 962 01 E SINAPI 72290, 92916 ABR/2016)</t>
  </si>
  <si>
    <t>3.11</t>
  </si>
  <si>
    <t>CAIXA DE LIGAÇÃO COM INSPEÇÃO - PARA TUBULAÇÃOØ40 CM - PADRÃO UD CLI-01 (COMPOSIÇÃO SINAPI 72133 OUT/2016)</t>
  </si>
  <si>
    <t>3.12</t>
  </si>
  <si>
    <t>CAIXA DE LIGAÇÃO COM INSPEÇÃO - PARA TUBULAÇÃO  Ø100 CM - PADRÃO UD CLI-04 (COMPOSIÇÃO SINAPI 72133 OUT/2016)</t>
  </si>
  <si>
    <t>3.13</t>
  </si>
  <si>
    <t>LASTRO DE VALA COM PREPARO DE FUNDO, LARGURA MENOR QUE 1,5 M, COM CAMADA DE BRITA N.1, LANÇAMENTO MANUAL, EM LOCAL COM NÍVEL BAIXO DE INTERFERÊNCIA. (COMPOSIÇÃO SINAPI 94103 ABR/2017)</t>
  </si>
  <si>
    <t>3.14</t>
  </si>
  <si>
    <t>CARGA E DESCARGA MECANIZADAS DE ENTULHO EM CAMINHAO BASCULANTE 10 M3 (COMPOSIÇÃO SINAPI 72898U FEV/2017)</t>
  </si>
  <si>
    <t>SERVIÇOS DE PAVIMENTAÇÃO VIÁRIA</t>
  </si>
  <si>
    <t>Escavação e Transporte</t>
  </si>
  <si>
    <t>4.1.1</t>
  </si>
  <si>
    <t>4.1.2</t>
  </si>
  <si>
    <t>4.1.3</t>
  </si>
  <si>
    <t>ESCAVACAO MECANICA, A CEU ABERTO, EM MATERIAL DE 1A CATEGORIA, COM ESC AVADEIRA HIDRAULICA, CAPACIDADE DE 0,78 M3</t>
  </si>
  <si>
    <t>4.1.4</t>
  </si>
  <si>
    <t>Execução de Sub-base</t>
  </si>
  <si>
    <t>4.2.1</t>
  </si>
  <si>
    <t>EMBASAMENTO DE MATERIAL GRANULAR - RACHAO</t>
  </si>
  <si>
    <t>4.2.2</t>
  </si>
  <si>
    <t>4.2.3</t>
  </si>
  <si>
    <t>BASE PARA PAVIMENTACAO COM BRITA GRADUADA, INCLUSIVE COMPACTACAO (COMPOSIÇÃO SINAPI 73710 E  79472 MAIO/2017)</t>
  </si>
  <si>
    <t>TRANSPORTE PARA REFORÇO DE ASFÁLTICA</t>
  </si>
  <si>
    <t>4.3.1</t>
  </si>
  <si>
    <t>TRANSPORTE COM CAMINHÃO BASCULANTE DE 10 M3, EM VIA URBANA PAVIMENTADA , DMT ATÉ 30 KM (UNIDADE: M3XKM). AF_12/2016</t>
  </si>
  <si>
    <t>4.4</t>
  </si>
  <si>
    <t>EXECUÇÃO DE PAVIMENTAÇÃO ASFALTICA</t>
  </si>
  <si>
    <t>4.4.1</t>
  </si>
  <si>
    <t>EXECUÇÃO DE IMPRIMAÇÃO COM ASFALTO DILUÍDO CM-30. AF_09/2017</t>
  </si>
  <si>
    <t>4.4.2</t>
  </si>
  <si>
    <t>PINTURA DE LIGACAO COM EMULSAO RR-2C</t>
  </si>
  <si>
    <t>4.4.3</t>
  </si>
  <si>
    <t>CONSTRUÇÃO DE PAVIMENTO COM APLICAÇÃO DE CONCRETO BETUMINOSO USINADO A QUENTE (CBUQ), CAMADA DE ROLAMENTO, COM ESPESSURA DE 7,5 CM - EXCLUSIVE TRANSPORTE. (COMPOSIÇÃO SINAPI 95999 AGO/2017)</t>
  </si>
  <si>
    <t>4.5</t>
  </si>
  <si>
    <t>Transporte para CBUQ</t>
  </si>
  <si>
    <t>4.5.1</t>
  </si>
  <si>
    <t>TRANSPORTE DE MATERIAL ASFALTICO, COM CAMINHÃO COM CAPACIDADE DE 20000 L EM RODOVIA PAVIMENTADA PARA DISTÂNCIAS MÉDIAS DE TRANSPORTE IGUAL OU INFERIOR A 100 KM. AF_02/2016</t>
  </si>
  <si>
    <t>TXKM</t>
  </si>
  <si>
    <t>OBRAS DE PAVIMENTAÇÃO DO PASSEIO</t>
  </si>
  <si>
    <t>Passeio / Rebaixo Acessível</t>
  </si>
  <si>
    <t>5.1.1</t>
  </si>
  <si>
    <t>PISO EM CONCRETO 25MPA PREPARO MECANICO, ESPESSURA 7 CM, JUNTA SERRADA, COM ARMACAO EM TELA SOLDADA DE 3,4MM, INCLUSIVE DESEMPENO MECÂNICO (COMPOSIÇÃO SINAPI 72183 ABR/2017)</t>
  </si>
  <si>
    <t>5.1.2</t>
  </si>
  <si>
    <t>GUIA (MEIO-FIO) E SARJETA CONJUGADOS DE CONCRETO, MOLDADA IN LOCO EM TRECHO CURVO COM EXTRUSORA, GUIA 13,5 CM BASE X 30 CM ALTURA, SARJETA50 CM BASE X 12,5 CM ALTURA. AF_06/2016</t>
  </si>
  <si>
    <t>5.1.3</t>
  </si>
  <si>
    <t>BERÇO EM BRITA 1 PARA ASSENTAMENTO DE REDE DE DRENAGEM - (COMPOSIÇÃO SINAPI  74164/004 ABR/2016)</t>
  </si>
  <si>
    <t>Piso Tátil</t>
  </si>
  <si>
    <t>5.2.1</t>
  </si>
  <si>
    <t>EXECUÇÃO DE PISO INTERTRAVADO, COM BLOCODIRECIONAL E ALERTA (COMPOSIÇÃO SINAPI 92397U ABR/2017)</t>
  </si>
  <si>
    <t>PAISAGISMO</t>
  </si>
  <si>
    <t>5.3.1</t>
  </si>
  <si>
    <t>PLANTIO DE GRAMA SAO CARLOS EM LEIVAS</t>
  </si>
  <si>
    <t>5.3.2</t>
  </si>
  <si>
    <t>PLANTIO DE ARVORE REGIONAL, ALTURA MAIOR QUE 2,00M, EM CAVAS DE 80X80X 80CM</t>
  </si>
  <si>
    <t>5.3.3</t>
  </si>
  <si>
    <t>FORNECIMENTO, TRANSPORTE E ESPALHAMENTO DE ARGILA NOS PASSEIOS (COMPOSIÇÃO SINAPI_ABR/2016 74034/1U)</t>
  </si>
  <si>
    <t>5.3.4</t>
  </si>
  <si>
    <t>FABRICAÇÃO, MONTAGEM E DESMONTAGEM DE FÔRMA PARA BLOCO DE COROAMENTO,  EM MADEIRA SERRADA, E=25 MM, 4 UTILIZAÇÕES. AF_06/2017</t>
  </si>
  <si>
    <t>OBRAS DE SINALIZAÇÃO VIÁRIA</t>
  </si>
  <si>
    <t>Sinalização Viária Horizontal e Vertical</t>
  </si>
  <si>
    <t>6.1.1</t>
  </si>
  <si>
    <t>TACHA REFLETIVA BIDIRECIONAL - FORNECIMENTO E COLOCAÇÃO</t>
  </si>
  <si>
    <t>6.1.2</t>
  </si>
  <si>
    <t>PINTURA DE FAIXA - TERMOPLÁSTICO POR ASPERSÃO - ESPESSURA DE 1,5 MM</t>
  </si>
  <si>
    <t>M²</t>
  </si>
  <si>
    <t>6.1.3</t>
  </si>
  <si>
    <t>FORNECIMENTO E IMPLANTAÇÃO DE PLACA DELINEADOR EM AÇO - 0,50 X 0,60 M - PELÍCULA RETRORREFLETIVA TIPO I + IV</t>
  </si>
  <si>
    <t>6.1.4</t>
  </si>
  <si>
    <t>FORNECIMENTO E IMPLANTAÇÃO DE PLACA DE REGULAMENTAÇÃO EM AÇO, R1 LADO 0,331 M - PELÍCULA RETRORREFLETIVA TIPO I E SI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</si>
</sst>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#/####"/>
    <numFmt numFmtId="165" formatCode="&quot;&quot;00&quot;. &quot;000\.000/0000\-00\ "/>
    <numFmt numFmtId="166" formatCode="&quot;R$ &quot;#,##0.00"/>
    <numFmt numFmtId="167" formatCode="dddd&quot;, &quot;mmmm\ dd&quot;, &quot;yyyy"/>
    <numFmt numFmtId="168" formatCode="0##\.###\.###\-##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0" fontId="0" fillId="0" borderId="0" applyNumberFormat="0" applyFill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64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4" fillId="33" borderId="13" xfId="0" applyNumberFormat="1" applyFont="1" applyFill="1" applyBorder="1" applyAlignment="1" applyProtection="1">
      <alignment horizontal="right" vertical="center"/>
      <protection/>
    </xf>
    <xf numFmtId="0" fontId="0" fillId="33" borderId="14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NumberFormat="1" applyFont="1" applyFill="1" applyBorder="1" applyAlignment="1" applyProtection="1">
      <alignment horizontal="right" vertical="center"/>
      <protection/>
    </xf>
    <xf numFmtId="0" fontId="7" fillId="33" borderId="0" xfId="44" applyNumberFormat="1" applyFont="1" applyFill="1" applyBorder="1" applyAlignment="1" applyProtection="1">
      <alignment vertical="center"/>
      <protection locked="0"/>
    </xf>
    <xf numFmtId="165" fontId="5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2" fillId="33" borderId="15" xfId="0" applyNumberFormat="1" applyFont="1" applyFill="1" applyBorder="1" applyAlignment="1" applyProtection="1">
      <alignment horizontal="right" vertical="center"/>
      <protection/>
    </xf>
    <xf numFmtId="14" fontId="0" fillId="33" borderId="16" xfId="0" applyNumberFormat="1" applyFont="1" applyFill="1" applyBorder="1" applyAlignment="1" applyProtection="1">
      <alignment horizontal="left" vertical="center"/>
      <protection/>
    </xf>
    <xf numFmtId="0" fontId="0" fillId="33" borderId="16" xfId="0" applyNumberFormat="1" applyFont="1" applyFill="1" applyBorder="1" applyAlignment="1" applyProtection="1">
      <alignment vertical="center"/>
      <protection/>
    </xf>
    <xf numFmtId="0" fontId="5" fillId="33" borderId="16" xfId="0" applyNumberFormat="1" applyFont="1" applyFill="1" applyBorder="1" applyAlignment="1" applyProtection="1">
      <alignment vertical="center"/>
      <protection/>
    </xf>
    <xf numFmtId="0" fontId="0" fillId="33" borderId="17" xfId="0" applyNumberFormat="1" applyFont="1" applyFill="1" applyBorder="1" applyAlignment="1" applyProtection="1">
      <alignment vertical="center"/>
      <protection/>
    </xf>
    <xf numFmtId="0" fontId="0" fillId="0" borderId="0" xfId="46" applyNumberFormat="1" applyFont="1" applyFill="1" applyBorder="1" applyAlignment="1" applyProtection="1">
      <alignment vertical="center"/>
      <protection/>
    </xf>
    <xf numFmtId="0" fontId="4" fillId="34" borderId="18" xfId="0" applyNumberFormat="1" applyFont="1" applyFill="1" applyBorder="1" applyAlignment="1" applyProtection="1">
      <alignment vertical="center"/>
      <protection/>
    </xf>
    <xf numFmtId="0" fontId="5" fillId="34" borderId="19" xfId="0" applyNumberFormat="1" applyFont="1" applyFill="1" applyBorder="1" applyAlignment="1" applyProtection="1">
      <alignment vertical="center"/>
      <protection/>
    </xf>
    <xf numFmtId="0" fontId="4" fillId="34" borderId="19" xfId="0" applyNumberFormat="1" applyFont="1" applyFill="1" applyBorder="1" applyAlignment="1" applyProtection="1">
      <alignment vertical="center"/>
      <protection/>
    </xf>
    <xf numFmtId="0" fontId="4" fillId="34" borderId="19" xfId="0" applyNumberFormat="1" applyFont="1" applyFill="1" applyBorder="1" applyAlignment="1" applyProtection="1">
      <alignment horizontal="right" vertical="center"/>
      <protection/>
    </xf>
    <xf numFmtId="4" fontId="4" fillId="34" borderId="2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horizontal="right" vertical="center"/>
      <protection locked="0"/>
    </xf>
    <xf numFmtId="167" fontId="5" fillId="33" borderId="0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top"/>
      <protection/>
    </xf>
    <xf numFmtId="0" fontId="5" fillId="33" borderId="0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68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22" xfId="0" applyNumberFormat="1" applyFont="1" applyFill="1" applyBorder="1" applyAlignment="1" applyProtection="1">
      <alignment horizontal="center" vertical="center"/>
      <protection locked="0"/>
    </xf>
    <xf numFmtId="164" fontId="1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5" borderId="22" xfId="0" applyNumberFormat="1" applyFont="1" applyFill="1" applyBorder="1" applyAlignment="1" applyProtection="1">
      <alignment horizontal="center" vertical="center"/>
      <protection/>
    </xf>
    <xf numFmtId="0" fontId="4" fillId="36" borderId="22" xfId="0" applyNumberFormat="1" applyFont="1" applyFill="1" applyBorder="1" applyAlignment="1" applyProtection="1">
      <alignment vertical="center"/>
      <protection/>
    </xf>
    <xf numFmtId="0" fontId="4" fillId="37" borderId="23" xfId="0" applyNumberFormat="1" applyFont="1" applyFill="1" applyBorder="1" applyAlignment="1" applyProtection="1">
      <alignment vertical="center"/>
      <protection/>
    </xf>
    <xf numFmtId="0" fontId="4" fillId="37" borderId="24" xfId="0" applyNumberFormat="1" applyFont="1" applyFill="1" applyBorder="1" applyAlignment="1" applyProtection="1">
      <alignment vertical="center" wrapText="1"/>
      <protection/>
    </xf>
    <xf numFmtId="0" fontId="5" fillId="37" borderId="24" xfId="0" applyNumberFormat="1" applyFont="1" applyFill="1" applyBorder="1" applyAlignment="1" applyProtection="1">
      <alignment horizontal="center" vertical="center"/>
      <protection/>
    </xf>
    <xf numFmtId="4" fontId="5" fillId="37" borderId="24" xfId="0" applyNumberFormat="1" applyFont="1" applyFill="1" applyBorder="1" applyAlignment="1" applyProtection="1">
      <alignment horizontal="center" vertical="center"/>
      <protection/>
    </xf>
    <xf numFmtId="4" fontId="5" fillId="37" borderId="24" xfId="50" applyNumberFormat="1" applyFont="1" applyFill="1" applyBorder="1" applyAlignment="1" applyProtection="1">
      <alignment horizontal="center" vertical="center"/>
      <protection/>
    </xf>
    <xf numFmtId="4" fontId="5" fillId="37" borderId="25" xfId="0" applyNumberFormat="1" applyFont="1" applyFill="1" applyBorder="1" applyAlignment="1" applyProtection="1">
      <alignment horizontal="center" vertical="center"/>
      <protection/>
    </xf>
    <xf numFmtId="0" fontId="5" fillId="38" borderId="26" xfId="0" applyNumberFormat="1" applyFont="1" applyFill="1" applyBorder="1" applyAlignment="1" applyProtection="1">
      <alignment vertical="center" wrapText="1"/>
      <protection/>
    </xf>
    <xf numFmtId="0" fontId="5" fillId="38" borderId="26" xfId="0" applyNumberFormat="1" applyFont="1" applyFill="1" applyBorder="1" applyAlignment="1" applyProtection="1">
      <alignment horizontal="center" vertical="center" wrapText="1"/>
      <protection/>
    </xf>
    <xf numFmtId="4" fontId="5" fillId="38" borderId="26" xfId="0" applyNumberFormat="1" applyFont="1" applyFill="1" applyBorder="1" applyAlignment="1" applyProtection="1">
      <alignment horizontal="center" vertical="center"/>
      <protection/>
    </xf>
    <xf numFmtId="4" fontId="5" fillId="38" borderId="26" xfId="0" applyNumberFormat="1" applyFont="1" applyFill="1" applyBorder="1" applyAlignment="1" applyProtection="1">
      <alignment horizontal="center" vertical="center"/>
      <protection locked="0"/>
    </xf>
    <xf numFmtId="10" fontId="5" fillId="38" borderId="26" xfId="5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8" borderId="0" xfId="0" applyNumberFormat="1" applyFont="1" applyFill="1" applyBorder="1" applyAlignment="1" applyProtection="1">
      <alignment horizontal="center" vertical="center"/>
      <protection/>
    </xf>
    <xf numFmtId="0" fontId="4" fillId="38" borderId="0" xfId="0" applyNumberFormat="1" applyFont="1" applyFill="1" applyBorder="1" applyAlignment="1" applyProtection="1">
      <alignment horizontal="center" vertical="center" wrapText="1"/>
      <protection/>
    </xf>
    <xf numFmtId="0" fontId="4" fillId="38" borderId="27" xfId="0" applyNumberFormat="1" applyFont="1" applyFill="1" applyBorder="1" applyAlignment="1" applyProtection="1">
      <alignment horizontal="center" vertical="center"/>
      <protection/>
    </xf>
    <xf numFmtId="0" fontId="4" fillId="38" borderId="27" xfId="0" applyNumberFormat="1" applyFont="1" applyFill="1" applyBorder="1" applyAlignment="1" applyProtection="1">
      <alignment vertical="center"/>
      <protection/>
    </xf>
    <xf numFmtId="0" fontId="4" fillId="35" borderId="18" xfId="0" applyNumberFormat="1" applyFont="1" applyFill="1" applyBorder="1" applyAlignment="1" applyProtection="1">
      <alignment horizontal="left" vertical="center"/>
      <protection/>
    </xf>
    <xf numFmtId="0" fontId="1" fillId="35" borderId="26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5" borderId="26" xfId="0" applyNumberFormat="1" applyFont="1" applyFill="1" applyBorder="1" applyAlignment="1" applyProtection="1">
      <alignment horizontal="center" vertical="center" wrapText="1"/>
      <protection/>
    </xf>
    <xf numFmtId="0" fontId="4" fillId="35" borderId="26" xfId="0" applyNumberFormat="1" applyFont="1" applyFill="1" applyBorder="1" applyAlignment="1" applyProtection="1">
      <alignment horizontal="center" vertical="center"/>
      <protection/>
    </xf>
    <xf numFmtId="0" fontId="4" fillId="35" borderId="20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166" fontId="4" fillId="0" borderId="26" xfId="46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4" fillId="35" borderId="20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9" borderId="26" xfId="0" applyNumberFormat="1" applyFont="1" applyFill="1" applyBorder="1" applyAlignment="1" applyProtection="1">
      <alignment horizontal="center" vertical="center" wrapText="1"/>
      <protection/>
    </xf>
    <xf numFmtId="0" fontId="4" fillId="36" borderId="22" xfId="0" applyNumberFormat="1" applyFont="1" applyFill="1" applyBorder="1" applyAlignment="1" applyProtection="1">
      <alignment horizontal="center" vertical="center"/>
      <protection/>
    </xf>
    <xf numFmtId="0" fontId="4" fillId="35" borderId="26" xfId="0" applyNumberFormat="1" applyFont="1" applyFill="1" applyBorder="1" applyAlignment="1" applyProtection="1">
      <alignment horizontal="left" vertical="center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36" borderId="20" xfId="0" applyNumberFormat="1" applyFont="1" applyFill="1" applyBorder="1" applyAlignment="1" applyProtection="1">
      <alignment horizontal="center" vertical="center"/>
      <protection/>
    </xf>
    <xf numFmtId="0" fontId="4" fillId="35" borderId="18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N111"/>
  <sheetViews>
    <sheetView tabSelected="1" zoomScaleSheetLayoutView="100" zoomScalePageLayoutView="0" workbookViewId="0" topLeftCell="A73">
      <selection activeCell="B13" sqref="B13:C13"/>
    </sheetView>
  </sheetViews>
  <sheetFormatPr defaultColWidth="9.140625" defaultRowHeight="12.75"/>
  <cols>
    <col min="1" max="1" width="2.421875" style="1" customWidth="1"/>
    <col min="2" max="2" width="23.28125" style="1" customWidth="1"/>
    <col min="3" max="3" width="53.8515625" style="2" customWidth="1"/>
    <col min="4" max="4" width="11.8515625" style="1" customWidth="1"/>
    <col min="5" max="5" width="10.7109375" style="1" customWidth="1"/>
    <col min="6" max="8" width="13.57421875" style="1" customWidth="1"/>
    <col min="9" max="9" width="10.7109375" style="1" customWidth="1"/>
    <col min="10" max="10" width="12.7109375" style="1" customWidth="1"/>
    <col min="11" max="11" width="20.7109375" style="1" customWidth="1"/>
    <col min="12" max="12" width="2.421875" style="1" customWidth="1"/>
    <col min="13" max="13" width="9.140625" style="3" customWidth="1"/>
    <col min="14" max="14" width="32.8515625" style="3" hidden="1" customWidth="1"/>
    <col min="15" max="16384" width="9.140625" style="3" customWidth="1"/>
  </cols>
  <sheetData>
    <row r="1" spans="2:11" ht="15.75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</row>
    <row r="2" spans="2:11" ht="13.5">
      <c r="B2" s="4"/>
      <c r="C2" s="5"/>
      <c r="D2" s="6"/>
      <c r="E2" s="6"/>
      <c r="F2" s="6"/>
      <c r="G2" s="6"/>
      <c r="H2" s="6"/>
      <c r="I2" s="6"/>
      <c r="J2" s="6"/>
      <c r="K2" s="7"/>
    </row>
    <row r="3" spans="2:11" ht="15.75">
      <c r="B3" s="8" t="s">
        <v>42</v>
      </c>
      <c r="C3" s="42">
        <v>882018</v>
      </c>
      <c r="K3" s="9"/>
    </row>
    <row r="4" spans="2:11" ht="15.75">
      <c r="B4" s="8" t="s">
        <v>41</v>
      </c>
      <c r="C4" s="10"/>
      <c r="K4" s="9"/>
    </row>
    <row r="5" spans="2:11" ht="15">
      <c r="B5" s="8" t="s">
        <v>1</v>
      </c>
      <c r="C5" s="11"/>
      <c r="E5" s="12" t="s">
        <v>2</v>
      </c>
      <c r="F5" s="12"/>
      <c r="G5" s="12"/>
      <c r="H5" s="13"/>
      <c r="K5" s="9"/>
    </row>
    <row r="6" spans="2:11" ht="15">
      <c r="B6" s="8" t="s">
        <v>3</v>
      </c>
      <c r="C6" s="14"/>
      <c r="E6" s="12" t="s">
        <v>4</v>
      </c>
      <c r="F6" s="12"/>
      <c r="G6" s="12"/>
      <c r="H6" s="15"/>
      <c r="K6" s="9"/>
    </row>
    <row r="7" spans="2:11" ht="15">
      <c r="B7" s="8" t="s">
        <v>5</v>
      </c>
      <c r="C7" s="16"/>
      <c r="E7" s="12"/>
      <c r="F7" s="12"/>
      <c r="G7" s="12"/>
      <c r="H7" s="17"/>
      <c r="K7" s="9"/>
    </row>
    <row r="8" spans="2:11" ht="14.25">
      <c r="B8" s="18"/>
      <c r="C8" s="19"/>
      <c r="D8" s="20"/>
      <c r="E8" s="21"/>
      <c r="F8" s="21"/>
      <c r="G8" s="21"/>
      <c r="H8" s="21"/>
      <c r="I8" s="20"/>
      <c r="J8" s="20"/>
      <c r="K8" s="22"/>
    </row>
    <row r="10" spans="2:11" ht="15">
      <c r="B10" s="63" t="s">
        <v>6</v>
      </c>
      <c r="C10" s="63"/>
      <c r="D10" s="63"/>
      <c r="E10" s="63"/>
      <c r="F10" s="63"/>
      <c r="G10" s="63"/>
      <c r="H10" s="63"/>
      <c r="I10" s="63"/>
      <c r="J10" s="63"/>
      <c r="K10" s="63"/>
    </row>
    <row r="12" spans="2:11" ht="15">
      <c r="B12" s="64" t="s">
        <v>7</v>
      </c>
      <c r="C12" s="64"/>
      <c r="D12" s="65" t="s">
        <v>8</v>
      </c>
      <c r="E12" s="65"/>
      <c r="F12" s="65"/>
      <c r="G12" s="65"/>
      <c r="H12" s="65"/>
      <c r="I12" s="66" t="s">
        <v>9</v>
      </c>
      <c r="J12" s="66"/>
      <c r="K12" s="66"/>
    </row>
    <row r="13" spans="2:11" ht="45" customHeight="1">
      <c r="B13" s="67" t="s">
        <v>66</v>
      </c>
      <c r="C13" s="67"/>
      <c r="D13" s="68">
        <f>K80</f>
        <v>0</v>
      </c>
      <c r="E13" s="68"/>
      <c r="F13" s="68"/>
      <c r="G13" s="68"/>
      <c r="H13" s="68"/>
      <c r="I13" s="69" t="str">
        <f>_xlfn.IFERROR(IF(D13=0,"(INFORMAR AQUI O VALOR POR EXTENSO)",CONVERTERPARAEXTENSO(D13)),"(INFORMAR AQUI O VALOR POR EXTENSO)")</f>
        <v>(INFORMAR AQUI O VALOR POR EXTENSO)</v>
      </c>
      <c r="J13" s="69"/>
      <c r="K13" s="69"/>
    </row>
    <row r="15" spans="2:11" ht="15">
      <c r="B15" s="61" t="s">
        <v>10</v>
      </c>
      <c r="C15" s="61"/>
      <c r="D15" s="41"/>
      <c r="E15" s="70" t="str">
        <f>_xlfn.IFERROR(IF(D15="","(INFORMAR AQUI O PRAZO POR EXTENSO) dias","("&amp;EXTENSO(ROUND(D15,0))&amp;")"&amp;" dias"),"(INFORMAR AQUI O PRAZO POR EXTENSO) dias")</f>
        <v>(INFORMAR AQUI O PRAZO POR EXTENSO) dias</v>
      </c>
      <c r="F15" s="70"/>
      <c r="G15" s="70"/>
      <c r="H15" s="70"/>
      <c r="I15" s="70"/>
      <c r="J15" s="70"/>
      <c r="K15" s="70"/>
    </row>
    <row r="17" spans="2:11" ht="15">
      <c r="B17" s="74" t="s">
        <v>11</v>
      </c>
      <c r="C17" s="74"/>
      <c r="D17" s="74"/>
      <c r="E17" s="74"/>
      <c r="F17" s="74"/>
      <c r="G17" s="74"/>
      <c r="H17" s="74"/>
      <c r="I17" s="74"/>
      <c r="J17" s="74"/>
      <c r="K17" s="74"/>
    </row>
    <row r="18" spans="2:11" ht="33.75" customHeight="1">
      <c r="B18" s="75" t="s">
        <v>12</v>
      </c>
      <c r="C18" s="75"/>
      <c r="D18" s="75"/>
      <c r="E18" s="75"/>
      <c r="F18" s="75"/>
      <c r="G18" s="75"/>
      <c r="H18" s="75"/>
      <c r="I18" s="75"/>
      <c r="J18" s="75"/>
      <c r="K18" s="75"/>
    </row>
    <row r="19" spans="1:14" ht="15">
      <c r="A19" s="3"/>
      <c r="B19" s="57"/>
      <c r="C19" s="57"/>
      <c r="D19" s="57"/>
      <c r="E19" s="57"/>
      <c r="F19" s="59"/>
      <c r="G19" s="59"/>
      <c r="H19" s="60"/>
      <c r="I19" s="57"/>
      <c r="J19" s="58"/>
      <c r="K19" s="58"/>
      <c r="L19" s="3"/>
      <c r="N19" s="56"/>
    </row>
    <row r="20" spans="2:14" ht="15">
      <c r="B20" s="65" t="s">
        <v>13</v>
      </c>
      <c r="C20" s="65" t="s">
        <v>14</v>
      </c>
      <c r="D20" s="65" t="s">
        <v>15</v>
      </c>
      <c r="E20" s="77" t="s">
        <v>16</v>
      </c>
      <c r="F20" s="73" t="s">
        <v>17</v>
      </c>
      <c r="G20" s="73"/>
      <c r="H20" s="73"/>
      <c r="I20" s="76" t="s">
        <v>18</v>
      </c>
      <c r="J20" s="64" t="s">
        <v>19</v>
      </c>
      <c r="K20" s="64" t="s">
        <v>20</v>
      </c>
      <c r="N20" s="72" t="s">
        <v>21</v>
      </c>
    </row>
    <row r="21" spans="2:14" ht="15.75" customHeight="1">
      <c r="B21" s="65"/>
      <c r="C21" s="65"/>
      <c r="D21" s="65"/>
      <c r="E21" s="77"/>
      <c r="F21" s="43" t="s">
        <v>31</v>
      </c>
      <c r="G21" s="43" t="s">
        <v>32</v>
      </c>
      <c r="H21" s="44" t="s">
        <v>33</v>
      </c>
      <c r="I21" s="76"/>
      <c r="J21" s="64"/>
      <c r="K21" s="64"/>
      <c r="N21" s="72"/>
    </row>
    <row r="22" spans="2:14" ht="15">
      <c r="B22" s="45" t="s">
        <v>34</v>
      </c>
      <c r="C22" s="46" t="s">
        <v>56</v>
      </c>
      <c r="D22" s="47"/>
      <c r="E22" s="48"/>
      <c r="F22" s="48"/>
      <c r="G22" s="48"/>
      <c r="H22" s="48"/>
      <c r="I22" s="49"/>
      <c r="J22" s="48"/>
      <c r="K22" s="50"/>
      <c r="N22" s="23"/>
    </row>
    <row r="23" spans="2:14" ht="14.25">
      <c r="B23" s="51" t="s">
        <v>35</v>
      </c>
      <c r="C23" s="51" t="s">
        <v>63</v>
      </c>
      <c r="D23" s="52" t="s">
        <v>57</v>
      </c>
      <c r="E23" s="53">
        <v>44</v>
      </c>
      <c r="F23" s="54"/>
      <c r="G23" s="54"/>
      <c r="H23" s="53">
        <f>IF(E23&lt;&gt;"",ROUND(F23,2)+ROUND(G23,2),"")</f>
        <v>0</v>
      </c>
      <c r="I23" s="55"/>
      <c r="J23" s="53">
        <f>IF(E23&lt;&gt;"",ROUND(H23*(1+ROUND(I23,4)),2),"")</f>
        <v>0</v>
      </c>
      <c r="K23" s="53">
        <f>IF(E23&lt;&gt;"",ROUND(ROUND(J23,2)*ROUND(E23,2),2),"")</f>
        <v>0</v>
      </c>
      <c r="N23" s="23">
        <v>101.65</v>
      </c>
    </row>
    <row r="24" spans="2:14" ht="14.25">
      <c r="B24" s="51" t="s">
        <v>37</v>
      </c>
      <c r="C24" s="51" t="s">
        <v>67</v>
      </c>
      <c r="D24" s="52" t="s">
        <v>57</v>
      </c>
      <c r="E24" s="53">
        <v>88</v>
      </c>
      <c r="F24" s="54"/>
      <c r="G24" s="54"/>
      <c r="H24" s="53">
        <f aca="true" t="shared" si="0" ref="H24:H79">IF(E24&lt;&gt;"",ROUND(F24,2)+ROUND(G24,2),"")</f>
        <v>0</v>
      </c>
      <c r="I24" s="55"/>
      <c r="J24" s="53">
        <f aca="true" t="shared" si="1" ref="J24:J79">IF(E24&lt;&gt;"",ROUND(H24*(1+ROUND(I24,4)),2),"")</f>
        <v>0</v>
      </c>
      <c r="K24" s="53">
        <f aca="true" t="shared" si="2" ref="K24:K79">IF(E24&lt;&gt;"",ROUND(ROUND(J24,2)*ROUND(E24,2),2),"")</f>
        <v>0</v>
      </c>
      <c r="N24" s="23">
        <v>77</v>
      </c>
    </row>
    <row r="25" spans="2:14" ht="15">
      <c r="B25" s="45" t="s">
        <v>39</v>
      </c>
      <c r="C25" s="46" t="s">
        <v>58</v>
      </c>
      <c r="D25" s="47"/>
      <c r="E25" s="48"/>
      <c r="F25" s="48"/>
      <c r="G25" s="48"/>
      <c r="H25" s="48">
        <f t="shared" si="0"/>
      </c>
      <c r="I25" s="49"/>
      <c r="J25" s="48">
        <f t="shared" si="1"/>
      </c>
      <c r="K25" s="50">
        <f t="shared" si="2"/>
      </c>
      <c r="N25" s="23"/>
    </row>
    <row r="26" spans="2:14" ht="57">
      <c r="B26" s="51" t="s">
        <v>40</v>
      </c>
      <c r="C26" s="51" t="s">
        <v>68</v>
      </c>
      <c r="D26" s="52" t="s">
        <v>69</v>
      </c>
      <c r="E26" s="53">
        <v>2</v>
      </c>
      <c r="F26" s="54"/>
      <c r="G26" s="54"/>
      <c r="H26" s="53">
        <f t="shared" si="0"/>
        <v>0</v>
      </c>
      <c r="I26" s="55"/>
      <c r="J26" s="53">
        <f t="shared" si="1"/>
        <v>0</v>
      </c>
      <c r="K26" s="53">
        <f t="shared" si="2"/>
        <v>0</v>
      </c>
      <c r="N26" s="23">
        <v>762.78</v>
      </c>
    </row>
    <row r="27" spans="2:14" ht="14.25">
      <c r="B27" s="51" t="s">
        <v>70</v>
      </c>
      <c r="C27" s="51" t="s">
        <v>44</v>
      </c>
      <c r="D27" s="52" t="s">
        <v>38</v>
      </c>
      <c r="E27" s="53">
        <v>8</v>
      </c>
      <c r="F27" s="54"/>
      <c r="G27" s="54"/>
      <c r="H27" s="53">
        <f t="shared" si="0"/>
        <v>0</v>
      </c>
      <c r="I27" s="55"/>
      <c r="J27" s="53">
        <f t="shared" si="1"/>
        <v>0</v>
      </c>
      <c r="K27" s="53">
        <f t="shared" si="2"/>
        <v>0</v>
      </c>
      <c r="N27" s="23">
        <v>374.35</v>
      </c>
    </row>
    <row r="28" spans="2:14" ht="28.5">
      <c r="B28" s="51" t="s">
        <v>71</v>
      </c>
      <c r="C28" s="51" t="s">
        <v>72</v>
      </c>
      <c r="D28" s="52" t="s">
        <v>62</v>
      </c>
      <c r="E28" s="53">
        <v>1380</v>
      </c>
      <c r="F28" s="54"/>
      <c r="G28" s="54"/>
      <c r="H28" s="53">
        <f t="shared" si="0"/>
        <v>0</v>
      </c>
      <c r="I28" s="55"/>
      <c r="J28" s="53">
        <f t="shared" si="1"/>
        <v>0</v>
      </c>
      <c r="K28" s="53">
        <f t="shared" si="2"/>
        <v>0</v>
      </c>
      <c r="N28" s="23">
        <v>1.03</v>
      </c>
    </row>
    <row r="29" spans="2:14" ht="15">
      <c r="B29" s="45" t="s">
        <v>45</v>
      </c>
      <c r="C29" s="46" t="s">
        <v>73</v>
      </c>
      <c r="D29" s="47"/>
      <c r="E29" s="48"/>
      <c r="F29" s="48"/>
      <c r="G29" s="48"/>
      <c r="H29" s="48">
        <f t="shared" si="0"/>
      </c>
      <c r="I29" s="49"/>
      <c r="J29" s="48">
        <f t="shared" si="1"/>
      </c>
      <c r="K29" s="50">
        <f t="shared" si="2"/>
      </c>
      <c r="N29" s="23"/>
    </row>
    <row r="30" spans="2:14" ht="42.75">
      <c r="B30" s="51" t="s">
        <v>46</v>
      </c>
      <c r="C30" s="51" t="s">
        <v>74</v>
      </c>
      <c r="D30" s="52" t="s">
        <v>43</v>
      </c>
      <c r="E30" s="53">
        <v>400.82</v>
      </c>
      <c r="F30" s="54"/>
      <c r="G30" s="54"/>
      <c r="H30" s="53">
        <f t="shared" si="0"/>
        <v>0</v>
      </c>
      <c r="I30" s="55"/>
      <c r="J30" s="53">
        <f t="shared" si="1"/>
        <v>0</v>
      </c>
      <c r="K30" s="53">
        <f t="shared" si="2"/>
        <v>0</v>
      </c>
      <c r="N30" s="23">
        <v>2.78</v>
      </c>
    </row>
    <row r="31" spans="2:14" ht="71.25">
      <c r="B31" s="51" t="s">
        <v>47</v>
      </c>
      <c r="C31" s="51" t="s">
        <v>75</v>
      </c>
      <c r="D31" s="52" t="s">
        <v>43</v>
      </c>
      <c r="E31" s="53">
        <v>353.71</v>
      </c>
      <c r="F31" s="54"/>
      <c r="G31" s="54"/>
      <c r="H31" s="53">
        <f t="shared" si="0"/>
        <v>0</v>
      </c>
      <c r="I31" s="55"/>
      <c r="J31" s="53">
        <f t="shared" si="1"/>
        <v>0</v>
      </c>
      <c r="K31" s="53">
        <f t="shared" si="2"/>
        <v>0</v>
      </c>
      <c r="N31" s="23">
        <v>32.91</v>
      </c>
    </row>
    <row r="32" spans="2:14" ht="57">
      <c r="B32" s="51" t="s">
        <v>48</v>
      </c>
      <c r="C32" s="51" t="s">
        <v>76</v>
      </c>
      <c r="D32" s="52" t="s">
        <v>22</v>
      </c>
      <c r="E32" s="53">
        <v>8</v>
      </c>
      <c r="F32" s="54"/>
      <c r="G32" s="54"/>
      <c r="H32" s="53">
        <f t="shared" si="0"/>
        <v>0</v>
      </c>
      <c r="I32" s="55"/>
      <c r="J32" s="53">
        <f t="shared" si="1"/>
        <v>0</v>
      </c>
      <c r="K32" s="53">
        <f t="shared" si="2"/>
        <v>0</v>
      </c>
      <c r="N32" s="23">
        <v>954.3</v>
      </c>
    </row>
    <row r="33" spans="2:14" ht="42.75">
      <c r="B33" s="51" t="s">
        <v>65</v>
      </c>
      <c r="C33" s="51" t="s">
        <v>61</v>
      </c>
      <c r="D33" s="52" t="s">
        <v>62</v>
      </c>
      <c r="E33" s="53">
        <v>13026.65</v>
      </c>
      <c r="F33" s="54"/>
      <c r="G33" s="54"/>
      <c r="H33" s="53">
        <f t="shared" si="0"/>
        <v>0</v>
      </c>
      <c r="I33" s="55"/>
      <c r="J33" s="53">
        <f t="shared" si="1"/>
        <v>0</v>
      </c>
      <c r="K33" s="53">
        <f t="shared" si="2"/>
        <v>0</v>
      </c>
      <c r="N33" s="23">
        <v>0.92</v>
      </c>
    </row>
    <row r="34" spans="2:14" ht="57">
      <c r="B34" s="51" t="s">
        <v>77</v>
      </c>
      <c r="C34" s="51" t="s">
        <v>78</v>
      </c>
      <c r="D34" s="52" t="s">
        <v>38</v>
      </c>
      <c r="E34" s="53">
        <v>676</v>
      </c>
      <c r="F34" s="54"/>
      <c r="G34" s="54"/>
      <c r="H34" s="53">
        <f t="shared" si="0"/>
        <v>0</v>
      </c>
      <c r="I34" s="55"/>
      <c r="J34" s="53">
        <f t="shared" si="1"/>
        <v>0</v>
      </c>
      <c r="K34" s="53">
        <f t="shared" si="2"/>
        <v>0</v>
      </c>
      <c r="N34" s="23">
        <v>21.07</v>
      </c>
    </row>
    <row r="35" spans="2:14" ht="28.5">
      <c r="B35" s="51" t="s">
        <v>79</v>
      </c>
      <c r="C35" s="51" t="s">
        <v>80</v>
      </c>
      <c r="D35" s="52" t="s">
        <v>38</v>
      </c>
      <c r="E35" s="53">
        <v>649</v>
      </c>
      <c r="F35" s="54"/>
      <c r="G35" s="54"/>
      <c r="H35" s="53">
        <f t="shared" si="0"/>
        <v>0</v>
      </c>
      <c r="I35" s="55"/>
      <c r="J35" s="53">
        <f t="shared" si="1"/>
        <v>0</v>
      </c>
      <c r="K35" s="53">
        <f t="shared" si="2"/>
        <v>0</v>
      </c>
      <c r="N35" s="23">
        <v>163.57</v>
      </c>
    </row>
    <row r="36" spans="2:14" ht="14.25">
      <c r="B36" s="51" t="s">
        <v>81</v>
      </c>
      <c r="C36" s="51" t="s">
        <v>82</v>
      </c>
      <c r="D36" s="52" t="s">
        <v>43</v>
      </c>
      <c r="E36" s="53">
        <v>400.82</v>
      </c>
      <c r="F36" s="54"/>
      <c r="G36" s="54"/>
      <c r="H36" s="53">
        <f t="shared" si="0"/>
        <v>0</v>
      </c>
      <c r="I36" s="55"/>
      <c r="J36" s="53">
        <f t="shared" si="1"/>
        <v>0</v>
      </c>
      <c r="K36" s="53">
        <f t="shared" si="2"/>
        <v>0</v>
      </c>
      <c r="N36" s="23">
        <v>10.54</v>
      </c>
    </row>
    <row r="37" spans="2:14" ht="85.5">
      <c r="B37" s="51" t="s">
        <v>83</v>
      </c>
      <c r="C37" s="51" t="s">
        <v>84</v>
      </c>
      <c r="D37" s="52" t="s">
        <v>36</v>
      </c>
      <c r="E37" s="53">
        <v>16</v>
      </c>
      <c r="F37" s="54"/>
      <c r="G37" s="54"/>
      <c r="H37" s="53">
        <f t="shared" si="0"/>
        <v>0</v>
      </c>
      <c r="I37" s="55"/>
      <c r="J37" s="53">
        <f t="shared" si="1"/>
        <v>0</v>
      </c>
      <c r="K37" s="53">
        <f t="shared" si="2"/>
        <v>0</v>
      </c>
      <c r="N37" s="23">
        <v>70.87</v>
      </c>
    </row>
    <row r="38" spans="2:14" ht="99.75">
      <c r="B38" s="51" t="s">
        <v>85</v>
      </c>
      <c r="C38" s="51" t="s">
        <v>86</v>
      </c>
      <c r="D38" s="52" t="s">
        <v>36</v>
      </c>
      <c r="E38" s="53">
        <v>258</v>
      </c>
      <c r="F38" s="54"/>
      <c r="G38" s="54"/>
      <c r="H38" s="53">
        <f t="shared" si="0"/>
        <v>0</v>
      </c>
      <c r="I38" s="55"/>
      <c r="J38" s="53">
        <f t="shared" si="1"/>
        <v>0</v>
      </c>
      <c r="K38" s="53">
        <f t="shared" si="2"/>
        <v>0</v>
      </c>
      <c r="N38" s="23">
        <v>93.62</v>
      </c>
    </row>
    <row r="39" spans="2:14" ht="42.75">
      <c r="B39" s="51" t="s">
        <v>87</v>
      </c>
      <c r="C39" s="51" t="s">
        <v>88</v>
      </c>
      <c r="D39" s="52" t="s">
        <v>22</v>
      </c>
      <c r="E39" s="53">
        <v>8</v>
      </c>
      <c r="F39" s="54"/>
      <c r="G39" s="54"/>
      <c r="H39" s="53">
        <f t="shared" si="0"/>
        <v>0</v>
      </c>
      <c r="I39" s="55"/>
      <c r="J39" s="53">
        <f t="shared" si="1"/>
        <v>0</v>
      </c>
      <c r="K39" s="53">
        <f t="shared" si="2"/>
        <v>0</v>
      </c>
      <c r="N39" s="23">
        <v>1630.75</v>
      </c>
    </row>
    <row r="40" spans="2:14" ht="42.75">
      <c r="B40" s="51" t="s">
        <v>89</v>
      </c>
      <c r="C40" s="51" t="s">
        <v>90</v>
      </c>
      <c r="D40" s="52" t="s">
        <v>22</v>
      </c>
      <c r="E40" s="53">
        <v>4</v>
      </c>
      <c r="F40" s="54"/>
      <c r="G40" s="54"/>
      <c r="H40" s="53">
        <f t="shared" si="0"/>
        <v>0</v>
      </c>
      <c r="I40" s="55"/>
      <c r="J40" s="53">
        <f t="shared" si="1"/>
        <v>0</v>
      </c>
      <c r="K40" s="53">
        <f t="shared" si="2"/>
        <v>0</v>
      </c>
      <c r="N40" s="23">
        <v>2980.59</v>
      </c>
    </row>
    <row r="41" spans="2:14" ht="42.75">
      <c r="B41" s="51" t="s">
        <v>91</v>
      </c>
      <c r="C41" s="51" t="s">
        <v>92</v>
      </c>
      <c r="D41" s="52" t="s">
        <v>22</v>
      </c>
      <c r="E41" s="53">
        <v>2</v>
      </c>
      <c r="F41" s="54"/>
      <c r="G41" s="54"/>
      <c r="H41" s="53">
        <f t="shared" si="0"/>
        <v>0</v>
      </c>
      <c r="I41" s="55"/>
      <c r="J41" s="53">
        <f t="shared" si="1"/>
        <v>0</v>
      </c>
      <c r="K41" s="53">
        <f t="shared" si="2"/>
        <v>0</v>
      </c>
      <c r="N41" s="23">
        <v>6528.1</v>
      </c>
    </row>
    <row r="42" spans="2:14" ht="71.25">
      <c r="B42" s="51" t="s">
        <v>93</v>
      </c>
      <c r="C42" s="51" t="s">
        <v>94</v>
      </c>
      <c r="D42" s="52" t="s">
        <v>43</v>
      </c>
      <c r="E42" s="53">
        <v>0.42</v>
      </c>
      <c r="F42" s="54"/>
      <c r="G42" s="54"/>
      <c r="H42" s="53">
        <f t="shared" si="0"/>
        <v>0</v>
      </c>
      <c r="I42" s="55"/>
      <c r="J42" s="53">
        <f t="shared" si="1"/>
        <v>0</v>
      </c>
      <c r="K42" s="53">
        <f t="shared" si="2"/>
        <v>0</v>
      </c>
      <c r="N42" s="23">
        <v>134.32</v>
      </c>
    </row>
    <row r="43" spans="2:14" ht="42.75">
      <c r="B43" s="51" t="s">
        <v>95</v>
      </c>
      <c r="C43" s="51" t="s">
        <v>96</v>
      </c>
      <c r="D43" s="52" t="s">
        <v>43</v>
      </c>
      <c r="E43" s="53">
        <v>512.07</v>
      </c>
      <c r="F43" s="54"/>
      <c r="G43" s="54"/>
      <c r="H43" s="53">
        <f t="shared" si="0"/>
        <v>0</v>
      </c>
      <c r="I43" s="55"/>
      <c r="J43" s="53">
        <f t="shared" si="1"/>
        <v>0</v>
      </c>
      <c r="K43" s="53">
        <f t="shared" si="2"/>
        <v>0</v>
      </c>
      <c r="N43" s="23">
        <v>4.74</v>
      </c>
    </row>
    <row r="44" spans="2:14" ht="15">
      <c r="B44" s="45" t="s">
        <v>49</v>
      </c>
      <c r="C44" s="46" t="s">
        <v>97</v>
      </c>
      <c r="D44" s="47"/>
      <c r="E44" s="48"/>
      <c r="F44" s="48"/>
      <c r="G44" s="48"/>
      <c r="H44" s="48">
        <f t="shared" si="0"/>
      </c>
      <c r="I44" s="49"/>
      <c r="J44" s="48">
        <f t="shared" si="1"/>
      </c>
      <c r="K44" s="50">
        <f t="shared" si="2"/>
      </c>
      <c r="N44" s="23"/>
    </row>
    <row r="45" spans="2:14" ht="15">
      <c r="B45" s="45" t="s">
        <v>50</v>
      </c>
      <c r="C45" s="46" t="s">
        <v>98</v>
      </c>
      <c r="D45" s="47"/>
      <c r="E45" s="48"/>
      <c r="F45" s="48"/>
      <c r="G45" s="48"/>
      <c r="H45" s="48">
        <f t="shared" si="0"/>
      </c>
      <c r="I45" s="49"/>
      <c r="J45" s="48">
        <f t="shared" si="1"/>
      </c>
      <c r="K45" s="50">
        <f t="shared" si="2"/>
      </c>
      <c r="N45" s="23"/>
    </row>
    <row r="46" spans="2:14" ht="42.75">
      <c r="B46" s="51" t="s">
        <v>99</v>
      </c>
      <c r="C46" s="51" t="s">
        <v>96</v>
      </c>
      <c r="D46" s="52" t="s">
        <v>43</v>
      </c>
      <c r="E46" s="53">
        <v>981.19</v>
      </c>
      <c r="F46" s="54"/>
      <c r="G46" s="54"/>
      <c r="H46" s="53">
        <f t="shared" si="0"/>
        <v>0</v>
      </c>
      <c r="I46" s="55"/>
      <c r="J46" s="53">
        <f t="shared" si="1"/>
        <v>0</v>
      </c>
      <c r="K46" s="53">
        <f t="shared" si="2"/>
        <v>0</v>
      </c>
      <c r="N46" s="23">
        <v>4.74</v>
      </c>
    </row>
    <row r="47" spans="2:14" ht="42.75">
      <c r="B47" s="51" t="s">
        <v>100</v>
      </c>
      <c r="C47" s="51" t="s">
        <v>61</v>
      </c>
      <c r="D47" s="52" t="s">
        <v>62</v>
      </c>
      <c r="E47" s="53">
        <v>14717.85</v>
      </c>
      <c r="F47" s="54"/>
      <c r="G47" s="54"/>
      <c r="H47" s="53">
        <f t="shared" si="0"/>
        <v>0</v>
      </c>
      <c r="I47" s="55"/>
      <c r="J47" s="53">
        <f t="shared" si="1"/>
        <v>0</v>
      </c>
      <c r="K47" s="53">
        <f t="shared" si="2"/>
        <v>0</v>
      </c>
      <c r="N47" s="23">
        <v>0.92</v>
      </c>
    </row>
    <row r="48" spans="2:14" ht="42.75">
      <c r="B48" s="51" t="s">
        <v>101</v>
      </c>
      <c r="C48" s="51" t="s">
        <v>102</v>
      </c>
      <c r="D48" s="52" t="s">
        <v>43</v>
      </c>
      <c r="E48" s="53">
        <v>981.19</v>
      </c>
      <c r="F48" s="54"/>
      <c r="G48" s="54"/>
      <c r="H48" s="53">
        <f t="shared" si="0"/>
        <v>0</v>
      </c>
      <c r="I48" s="55"/>
      <c r="J48" s="53">
        <f t="shared" si="1"/>
        <v>0</v>
      </c>
      <c r="K48" s="53">
        <f t="shared" si="2"/>
        <v>0</v>
      </c>
      <c r="N48" s="23">
        <v>2.96</v>
      </c>
    </row>
    <row r="49" spans="2:14" ht="14.25">
      <c r="B49" s="51" t="s">
        <v>103</v>
      </c>
      <c r="C49" s="51" t="s">
        <v>82</v>
      </c>
      <c r="D49" s="52" t="s">
        <v>43</v>
      </c>
      <c r="E49" s="53">
        <v>981.19</v>
      </c>
      <c r="F49" s="54"/>
      <c r="G49" s="54"/>
      <c r="H49" s="53">
        <f t="shared" si="0"/>
        <v>0</v>
      </c>
      <c r="I49" s="55"/>
      <c r="J49" s="53">
        <f t="shared" si="1"/>
        <v>0</v>
      </c>
      <c r="K49" s="53">
        <f t="shared" si="2"/>
        <v>0</v>
      </c>
      <c r="N49" s="23">
        <v>10.54</v>
      </c>
    </row>
    <row r="50" spans="2:14" ht="15">
      <c r="B50" s="45" t="s">
        <v>59</v>
      </c>
      <c r="C50" s="46" t="s">
        <v>104</v>
      </c>
      <c r="D50" s="47"/>
      <c r="E50" s="48"/>
      <c r="F50" s="48"/>
      <c r="G50" s="48"/>
      <c r="H50" s="48">
        <f t="shared" si="0"/>
      </c>
      <c r="I50" s="49"/>
      <c r="J50" s="48">
        <f t="shared" si="1"/>
      </c>
      <c r="K50" s="50">
        <f t="shared" si="2"/>
      </c>
      <c r="N50" s="23"/>
    </row>
    <row r="51" spans="2:14" ht="28.5">
      <c r="B51" s="51" t="s">
        <v>105</v>
      </c>
      <c r="C51" s="51" t="s">
        <v>106</v>
      </c>
      <c r="D51" s="52" t="s">
        <v>43</v>
      </c>
      <c r="E51" s="53">
        <v>771.67</v>
      </c>
      <c r="F51" s="54"/>
      <c r="G51" s="54"/>
      <c r="H51" s="53">
        <f t="shared" si="0"/>
        <v>0</v>
      </c>
      <c r="I51" s="55"/>
      <c r="J51" s="53">
        <f t="shared" si="1"/>
        <v>0</v>
      </c>
      <c r="K51" s="53">
        <f t="shared" si="2"/>
        <v>0</v>
      </c>
      <c r="N51" s="23">
        <v>139.84</v>
      </c>
    </row>
    <row r="52" spans="2:14" ht="42.75">
      <c r="B52" s="51" t="s">
        <v>107</v>
      </c>
      <c r="C52" s="51" t="s">
        <v>61</v>
      </c>
      <c r="D52" s="52" t="s">
        <v>62</v>
      </c>
      <c r="E52" s="53">
        <v>15765.3</v>
      </c>
      <c r="F52" s="54"/>
      <c r="G52" s="54"/>
      <c r="H52" s="53">
        <f t="shared" si="0"/>
        <v>0</v>
      </c>
      <c r="I52" s="55"/>
      <c r="J52" s="53">
        <f t="shared" si="1"/>
        <v>0</v>
      </c>
      <c r="K52" s="53">
        <f t="shared" si="2"/>
        <v>0</v>
      </c>
      <c r="N52" s="23">
        <v>0.92</v>
      </c>
    </row>
    <row r="53" spans="2:14" ht="42.75">
      <c r="B53" s="51" t="s">
        <v>108</v>
      </c>
      <c r="C53" s="51" t="s">
        <v>109</v>
      </c>
      <c r="D53" s="52" t="s">
        <v>43</v>
      </c>
      <c r="E53" s="53">
        <v>279.35</v>
      </c>
      <c r="F53" s="54"/>
      <c r="G53" s="54"/>
      <c r="H53" s="53">
        <f t="shared" si="0"/>
        <v>0</v>
      </c>
      <c r="I53" s="55"/>
      <c r="J53" s="53">
        <f t="shared" si="1"/>
        <v>0</v>
      </c>
      <c r="K53" s="53">
        <f t="shared" si="2"/>
        <v>0</v>
      </c>
      <c r="N53" s="23">
        <v>110.8</v>
      </c>
    </row>
    <row r="54" spans="2:14" ht="15">
      <c r="B54" s="45" t="s">
        <v>60</v>
      </c>
      <c r="C54" s="46" t="s">
        <v>110</v>
      </c>
      <c r="D54" s="47"/>
      <c r="E54" s="48"/>
      <c r="F54" s="48"/>
      <c r="G54" s="48"/>
      <c r="H54" s="48">
        <f t="shared" si="0"/>
      </c>
      <c r="I54" s="49"/>
      <c r="J54" s="48">
        <f t="shared" si="1"/>
      </c>
      <c r="K54" s="50">
        <f t="shared" si="2"/>
      </c>
      <c r="N54" s="23"/>
    </row>
    <row r="55" spans="2:14" ht="42.75">
      <c r="B55" s="51" t="s">
        <v>111</v>
      </c>
      <c r="C55" s="51" t="s">
        <v>112</v>
      </c>
      <c r="D55" s="52" t="s">
        <v>62</v>
      </c>
      <c r="E55" s="53">
        <v>15765.24</v>
      </c>
      <c r="F55" s="54"/>
      <c r="G55" s="54"/>
      <c r="H55" s="53">
        <f t="shared" si="0"/>
        <v>0</v>
      </c>
      <c r="I55" s="55"/>
      <c r="J55" s="53">
        <f t="shared" si="1"/>
        <v>0</v>
      </c>
      <c r="K55" s="53">
        <f t="shared" si="2"/>
        <v>0</v>
      </c>
      <c r="N55" s="23">
        <v>1.29</v>
      </c>
    </row>
    <row r="56" spans="2:14" ht="15">
      <c r="B56" s="45" t="s">
        <v>113</v>
      </c>
      <c r="C56" s="46" t="s">
        <v>114</v>
      </c>
      <c r="D56" s="47"/>
      <c r="E56" s="48"/>
      <c r="F56" s="48"/>
      <c r="G56" s="48"/>
      <c r="H56" s="48">
        <f t="shared" si="0"/>
      </c>
      <c r="I56" s="49"/>
      <c r="J56" s="48">
        <f t="shared" si="1"/>
      </c>
      <c r="K56" s="50">
        <f t="shared" si="2"/>
      </c>
      <c r="N56" s="23"/>
    </row>
    <row r="57" spans="2:14" ht="28.5">
      <c r="B57" s="51" t="s">
        <v>115</v>
      </c>
      <c r="C57" s="51" t="s">
        <v>116</v>
      </c>
      <c r="D57" s="52" t="s">
        <v>38</v>
      </c>
      <c r="E57" s="53">
        <v>1862.33</v>
      </c>
      <c r="F57" s="54"/>
      <c r="G57" s="54"/>
      <c r="H57" s="53">
        <f t="shared" si="0"/>
        <v>0</v>
      </c>
      <c r="I57" s="55"/>
      <c r="J57" s="53">
        <f t="shared" si="1"/>
        <v>0</v>
      </c>
      <c r="K57" s="53">
        <f t="shared" si="2"/>
        <v>0</v>
      </c>
      <c r="N57" s="23">
        <v>4.7</v>
      </c>
    </row>
    <row r="58" spans="2:14" ht="14.25">
      <c r="B58" s="51" t="s">
        <v>117</v>
      </c>
      <c r="C58" s="51" t="s">
        <v>118</v>
      </c>
      <c r="D58" s="52" t="s">
        <v>38</v>
      </c>
      <c r="E58" s="53">
        <v>1862.33</v>
      </c>
      <c r="F58" s="54"/>
      <c r="G58" s="54"/>
      <c r="H58" s="53">
        <f t="shared" si="0"/>
        <v>0</v>
      </c>
      <c r="I58" s="55"/>
      <c r="J58" s="53">
        <f t="shared" si="1"/>
        <v>0</v>
      </c>
      <c r="K58" s="53">
        <f t="shared" si="2"/>
        <v>0</v>
      </c>
      <c r="N58" s="23">
        <v>1.62</v>
      </c>
    </row>
    <row r="59" spans="2:14" ht="85.5">
      <c r="B59" s="51" t="s">
        <v>119</v>
      </c>
      <c r="C59" s="51" t="s">
        <v>120</v>
      </c>
      <c r="D59" s="52" t="s">
        <v>43</v>
      </c>
      <c r="E59" s="53">
        <v>139.67</v>
      </c>
      <c r="F59" s="54"/>
      <c r="G59" s="54"/>
      <c r="H59" s="53">
        <f t="shared" si="0"/>
        <v>0</v>
      </c>
      <c r="I59" s="55"/>
      <c r="J59" s="53">
        <f t="shared" si="1"/>
        <v>0</v>
      </c>
      <c r="K59" s="53">
        <f t="shared" si="2"/>
        <v>0</v>
      </c>
      <c r="N59" s="23">
        <v>789.18</v>
      </c>
    </row>
    <row r="60" spans="2:14" ht="15">
      <c r="B60" s="45" t="s">
        <v>121</v>
      </c>
      <c r="C60" s="46" t="s">
        <v>122</v>
      </c>
      <c r="D60" s="47"/>
      <c r="E60" s="48"/>
      <c r="F60" s="48"/>
      <c r="G60" s="48"/>
      <c r="H60" s="48">
        <f t="shared" si="0"/>
      </c>
      <c r="I60" s="49"/>
      <c r="J60" s="48">
        <f t="shared" si="1"/>
      </c>
      <c r="K60" s="50">
        <f t="shared" si="2"/>
      </c>
      <c r="N60" s="23"/>
    </row>
    <row r="61" spans="2:14" ht="71.25">
      <c r="B61" s="51" t="s">
        <v>123</v>
      </c>
      <c r="C61" s="51" t="s">
        <v>124</v>
      </c>
      <c r="D61" s="52" t="s">
        <v>125</v>
      </c>
      <c r="E61" s="53">
        <v>6704.39</v>
      </c>
      <c r="F61" s="54"/>
      <c r="G61" s="54"/>
      <c r="H61" s="53">
        <f t="shared" si="0"/>
        <v>0</v>
      </c>
      <c r="I61" s="55"/>
      <c r="J61" s="53">
        <f t="shared" si="1"/>
        <v>0</v>
      </c>
      <c r="K61" s="53">
        <f t="shared" si="2"/>
        <v>0</v>
      </c>
      <c r="N61" s="23">
        <v>1.82</v>
      </c>
    </row>
    <row r="62" spans="2:14" ht="15">
      <c r="B62" s="45" t="s">
        <v>51</v>
      </c>
      <c r="C62" s="46" t="s">
        <v>126</v>
      </c>
      <c r="D62" s="47"/>
      <c r="E62" s="48"/>
      <c r="F62" s="48"/>
      <c r="G62" s="48"/>
      <c r="H62" s="48">
        <f t="shared" si="0"/>
      </c>
      <c r="I62" s="49"/>
      <c r="J62" s="48">
        <f t="shared" si="1"/>
      </c>
      <c r="K62" s="50">
        <f t="shared" si="2"/>
      </c>
      <c r="N62" s="23"/>
    </row>
    <row r="63" spans="2:14" ht="15">
      <c r="B63" s="45" t="s">
        <v>52</v>
      </c>
      <c r="C63" s="46" t="s">
        <v>127</v>
      </c>
      <c r="D63" s="47"/>
      <c r="E63" s="48"/>
      <c r="F63" s="48"/>
      <c r="G63" s="48"/>
      <c r="H63" s="48">
        <f t="shared" si="0"/>
      </c>
      <c r="I63" s="49"/>
      <c r="J63" s="48">
        <f t="shared" si="1"/>
      </c>
      <c r="K63" s="50">
        <f t="shared" si="2"/>
      </c>
      <c r="N63" s="23"/>
    </row>
    <row r="64" spans="2:14" ht="71.25">
      <c r="B64" s="51" t="s">
        <v>128</v>
      </c>
      <c r="C64" s="51" t="s">
        <v>129</v>
      </c>
      <c r="D64" s="52" t="s">
        <v>38</v>
      </c>
      <c r="E64" s="53">
        <v>902.85</v>
      </c>
      <c r="F64" s="54"/>
      <c r="G64" s="54"/>
      <c r="H64" s="53">
        <f t="shared" si="0"/>
        <v>0</v>
      </c>
      <c r="I64" s="55"/>
      <c r="J64" s="53">
        <f t="shared" si="1"/>
        <v>0</v>
      </c>
      <c r="K64" s="53">
        <f t="shared" si="2"/>
        <v>0</v>
      </c>
      <c r="N64" s="23">
        <v>87.35</v>
      </c>
    </row>
    <row r="65" spans="2:14" ht="71.25">
      <c r="B65" s="51" t="s">
        <v>130</v>
      </c>
      <c r="C65" s="51" t="s">
        <v>131</v>
      </c>
      <c r="D65" s="52" t="s">
        <v>36</v>
      </c>
      <c r="E65" s="53">
        <v>433.69</v>
      </c>
      <c r="F65" s="54"/>
      <c r="G65" s="54"/>
      <c r="H65" s="53">
        <f t="shared" si="0"/>
        <v>0</v>
      </c>
      <c r="I65" s="55"/>
      <c r="J65" s="53">
        <f t="shared" si="1"/>
        <v>0</v>
      </c>
      <c r="K65" s="53">
        <f t="shared" si="2"/>
        <v>0</v>
      </c>
      <c r="N65" s="23">
        <v>76.02</v>
      </c>
    </row>
    <row r="66" spans="2:14" ht="42.75">
      <c r="B66" s="51" t="s">
        <v>132</v>
      </c>
      <c r="C66" s="51" t="s">
        <v>133</v>
      </c>
      <c r="D66" s="52" t="s">
        <v>43</v>
      </c>
      <c r="E66" s="53">
        <v>90.29</v>
      </c>
      <c r="F66" s="54"/>
      <c r="G66" s="54"/>
      <c r="H66" s="53">
        <f t="shared" si="0"/>
        <v>0</v>
      </c>
      <c r="I66" s="55"/>
      <c r="J66" s="53">
        <f t="shared" si="1"/>
        <v>0</v>
      </c>
      <c r="K66" s="53">
        <f t="shared" si="2"/>
        <v>0</v>
      </c>
      <c r="N66" s="23">
        <v>115.2</v>
      </c>
    </row>
    <row r="67" spans="2:14" ht="15">
      <c r="B67" s="45" t="s">
        <v>53</v>
      </c>
      <c r="C67" s="46" t="s">
        <v>134</v>
      </c>
      <c r="D67" s="47"/>
      <c r="E67" s="48"/>
      <c r="F67" s="48"/>
      <c r="G67" s="48"/>
      <c r="H67" s="48">
        <f t="shared" si="0"/>
      </c>
      <c r="I67" s="49"/>
      <c r="J67" s="48">
        <f t="shared" si="1"/>
      </c>
      <c r="K67" s="50">
        <f t="shared" si="2"/>
      </c>
      <c r="N67" s="23"/>
    </row>
    <row r="68" spans="2:14" ht="42.75">
      <c r="B68" s="51" t="s">
        <v>135</v>
      </c>
      <c r="C68" s="51" t="s">
        <v>136</v>
      </c>
      <c r="D68" s="52" t="s">
        <v>38</v>
      </c>
      <c r="E68" s="53">
        <v>12.12</v>
      </c>
      <c r="F68" s="54"/>
      <c r="G68" s="54"/>
      <c r="H68" s="53">
        <f t="shared" si="0"/>
        <v>0</v>
      </c>
      <c r="I68" s="55"/>
      <c r="J68" s="53">
        <f t="shared" si="1"/>
        <v>0</v>
      </c>
      <c r="K68" s="53">
        <f t="shared" si="2"/>
        <v>0</v>
      </c>
      <c r="N68" s="23">
        <v>68.34</v>
      </c>
    </row>
    <row r="69" spans="2:14" ht="15">
      <c r="B69" s="45" t="s">
        <v>64</v>
      </c>
      <c r="C69" s="46" t="s">
        <v>137</v>
      </c>
      <c r="D69" s="47"/>
      <c r="E69" s="48"/>
      <c r="F69" s="48"/>
      <c r="G69" s="48"/>
      <c r="H69" s="48">
        <f t="shared" si="0"/>
      </c>
      <c r="I69" s="49"/>
      <c r="J69" s="48">
        <f t="shared" si="1"/>
      </c>
      <c r="K69" s="50">
        <f t="shared" si="2"/>
      </c>
      <c r="N69" s="23"/>
    </row>
    <row r="70" spans="2:14" ht="14.25">
      <c r="B70" s="51" t="s">
        <v>138</v>
      </c>
      <c r="C70" s="51" t="s">
        <v>139</v>
      </c>
      <c r="D70" s="52" t="s">
        <v>38</v>
      </c>
      <c r="E70" s="53">
        <v>6</v>
      </c>
      <c r="F70" s="54"/>
      <c r="G70" s="54"/>
      <c r="H70" s="53">
        <f t="shared" si="0"/>
        <v>0</v>
      </c>
      <c r="I70" s="55"/>
      <c r="J70" s="53">
        <f t="shared" si="1"/>
        <v>0</v>
      </c>
      <c r="K70" s="53">
        <f t="shared" si="2"/>
        <v>0</v>
      </c>
      <c r="N70" s="23">
        <v>16.11</v>
      </c>
    </row>
    <row r="71" spans="2:14" ht="28.5">
      <c r="B71" s="51" t="s">
        <v>140</v>
      </c>
      <c r="C71" s="51" t="s">
        <v>141</v>
      </c>
      <c r="D71" s="52" t="s">
        <v>22</v>
      </c>
      <c r="E71" s="53">
        <v>6</v>
      </c>
      <c r="F71" s="54"/>
      <c r="G71" s="54"/>
      <c r="H71" s="53">
        <f t="shared" si="0"/>
        <v>0</v>
      </c>
      <c r="I71" s="55"/>
      <c r="J71" s="53">
        <f t="shared" si="1"/>
        <v>0</v>
      </c>
      <c r="K71" s="53">
        <f t="shared" si="2"/>
        <v>0</v>
      </c>
      <c r="N71" s="23">
        <v>147.2</v>
      </c>
    </row>
    <row r="72" spans="2:14" ht="42.75">
      <c r="B72" s="51" t="s">
        <v>142</v>
      </c>
      <c r="C72" s="51" t="s">
        <v>143</v>
      </c>
      <c r="D72" s="52" t="s">
        <v>43</v>
      </c>
      <c r="E72" s="53">
        <v>3.3</v>
      </c>
      <c r="F72" s="54"/>
      <c r="G72" s="54"/>
      <c r="H72" s="53">
        <f t="shared" si="0"/>
        <v>0</v>
      </c>
      <c r="I72" s="55"/>
      <c r="J72" s="53">
        <f t="shared" si="1"/>
        <v>0</v>
      </c>
      <c r="K72" s="53">
        <f t="shared" si="2"/>
        <v>0</v>
      </c>
      <c r="N72" s="23">
        <v>45.59</v>
      </c>
    </row>
    <row r="73" spans="2:14" ht="57">
      <c r="B73" s="51" t="s">
        <v>144</v>
      </c>
      <c r="C73" s="51" t="s">
        <v>145</v>
      </c>
      <c r="D73" s="52" t="s">
        <v>38</v>
      </c>
      <c r="E73" s="53">
        <v>1.32</v>
      </c>
      <c r="F73" s="54"/>
      <c r="G73" s="54"/>
      <c r="H73" s="53">
        <f t="shared" si="0"/>
        <v>0</v>
      </c>
      <c r="I73" s="55"/>
      <c r="J73" s="53">
        <f t="shared" si="1"/>
        <v>0</v>
      </c>
      <c r="K73" s="53">
        <f t="shared" si="2"/>
        <v>0</v>
      </c>
      <c r="N73" s="23">
        <v>69.23</v>
      </c>
    </row>
    <row r="74" spans="2:14" ht="15">
      <c r="B74" s="45" t="s">
        <v>54</v>
      </c>
      <c r="C74" s="46" t="s">
        <v>146</v>
      </c>
      <c r="D74" s="47"/>
      <c r="E74" s="48"/>
      <c r="F74" s="48"/>
      <c r="G74" s="48"/>
      <c r="H74" s="48">
        <f t="shared" si="0"/>
      </c>
      <c r="I74" s="49"/>
      <c r="J74" s="48">
        <f t="shared" si="1"/>
      </c>
      <c r="K74" s="50">
        <f t="shared" si="2"/>
      </c>
      <c r="N74" s="23"/>
    </row>
    <row r="75" spans="2:14" ht="15">
      <c r="B75" s="45" t="s">
        <v>55</v>
      </c>
      <c r="C75" s="46" t="s">
        <v>147</v>
      </c>
      <c r="D75" s="47"/>
      <c r="E75" s="48"/>
      <c r="F75" s="48"/>
      <c r="G75" s="48"/>
      <c r="H75" s="48">
        <f t="shared" si="0"/>
      </c>
      <c r="I75" s="49"/>
      <c r="J75" s="48">
        <f t="shared" si="1"/>
      </c>
      <c r="K75" s="50">
        <f t="shared" si="2"/>
      </c>
      <c r="N75" s="23"/>
    </row>
    <row r="76" spans="2:14" ht="28.5">
      <c r="B76" s="51" t="s">
        <v>148</v>
      </c>
      <c r="C76" s="51" t="s">
        <v>149</v>
      </c>
      <c r="D76" s="52" t="s">
        <v>22</v>
      </c>
      <c r="E76" s="53">
        <v>92</v>
      </c>
      <c r="F76" s="54"/>
      <c r="G76" s="54"/>
      <c r="H76" s="53">
        <f t="shared" si="0"/>
        <v>0</v>
      </c>
      <c r="I76" s="55"/>
      <c r="J76" s="53">
        <f t="shared" si="1"/>
        <v>0</v>
      </c>
      <c r="K76" s="53">
        <f t="shared" si="2"/>
        <v>0</v>
      </c>
      <c r="N76" s="23">
        <v>21.05</v>
      </c>
    </row>
    <row r="77" spans="2:14" ht="28.5">
      <c r="B77" s="51" t="s">
        <v>150</v>
      </c>
      <c r="C77" s="51" t="s">
        <v>151</v>
      </c>
      <c r="D77" s="52" t="s">
        <v>152</v>
      </c>
      <c r="E77" s="53">
        <v>101.9</v>
      </c>
      <c r="F77" s="54"/>
      <c r="G77" s="54"/>
      <c r="H77" s="53">
        <f t="shared" si="0"/>
        <v>0</v>
      </c>
      <c r="I77" s="55"/>
      <c r="J77" s="53">
        <f t="shared" si="1"/>
        <v>0</v>
      </c>
      <c r="K77" s="53">
        <f t="shared" si="2"/>
        <v>0</v>
      </c>
      <c r="N77" s="23">
        <v>43.15</v>
      </c>
    </row>
    <row r="78" spans="2:14" ht="42.75">
      <c r="B78" s="51" t="s">
        <v>153</v>
      </c>
      <c r="C78" s="51" t="s">
        <v>154</v>
      </c>
      <c r="D78" s="52" t="s">
        <v>22</v>
      </c>
      <c r="E78" s="53">
        <v>14</v>
      </c>
      <c r="F78" s="54"/>
      <c r="G78" s="54"/>
      <c r="H78" s="53">
        <f t="shared" si="0"/>
        <v>0</v>
      </c>
      <c r="I78" s="55"/>
      <c r="J78" s="53">
        <f t="shared" si="1"/>
        <v>0</v>
      </c>
      <c r="K78" s="53">
        <f t="shared" si="2"/>
        <v>0</v>
      </c>
      <c r="N78" s="23">
        <v>125.72</v>
      </c>
    </row>
    <row r="79" spans="2:14" ht="42.75">
      <c r="B79" s="51" t="s">
        <v>155</v>
      </c>
      <c r="C79" s="51" t="s">
        <v>156</v>
      </c>
      <c r="D79" s="52" t="s">
        <v>22</v>
      </c>
      <c r="E79" s="53">
        <v>2</v>
      </c>
      <c r="F79" s="54"/>
      <c r="G79" s="54"/>
      <c r="H79" s="53">
        <f t="shared" si="0"/>
        <v>0</v>
      </c>
      <c r="I79" s="55"/>
      <c r="J79" s="53">
        <f t="shared" si="1"/>
        <v>0</v>
      </c>
      <c r="K79" s="53">
        <f t="shared" si="2"/>
        <v>0</v>
      </c>
      <c r="N79" s="23">
        <v>347.56</v>
      </c>
    </row>
    <row r="80" spans="2:11" ht="15">
      <c r="B80" s="24"/>
      <c r="C80" s="25"/>
      <c r="D80" s="25"/>
      <c r="E80" s="25"/>
      <c r="F80" s="25"/>
      <c r="G80" s="25"/>
      <c r="H80" s="25"/>
      <c r="I80" s="26"/>
      <c r="J80" s="27" t="s">
        <v>23</v>
      </c>
      <c r="K80" s="28">
        <f>SUM(K22:K79)</f>
        <v>0</v>
      </c>
    </row>
    <row r="81" ht="12.75">
      <c r="J81" s="29"/>
    </row>
    <row r="82" spans="2:10" ht="14.25">
      <c r="B82" s="30"/>
      <c r="C82" s="31">
        <f>C7</f>
        <v>0</v>
      </c>
      <c r="J82" s="29"/>
    </row>
    <row r="83" spans="2:10" ht="14.25">
      <c r="B83" s="32" t="str">
        <f>IF(B82="","(cidade)","")</f>
        <v>(cidade)</v>
      </c>
      <c r="C83" s="33"/>
      <c r="J83" s="29"/>
    </row>
    <row r="84" ht="12.75">
      <c r="J84" s="29"/>
    </row>
    <row r="85" ht="12.75">
      <c r="J85" s="29"/>
    </row>
    <row r="86" spans="3:10" ht="13.5" thickBot="1">
      <c r="C86" s="34"/>
      <c r="G86" s="35"/>
      <c r="H86" s="35"/>
      <c r="I86" s="35"/>
      <c r="J86" s="36"/>
    </row>
    <row r="87" spans="2:10" ht="15">
      <c r="B87" s="17"/>
      <c r="C87" s="37" t="s">
        <v>24</v>
      </c>
      <c r="D87" s="17"/>
      <c r="E87" s="17"/>
      <c r="F87" s="17"/>
      <c r="G87" s="63" t="s">
        <v>25</v>
      </c>
      <c r="H87" s="63"/>
      <c r="I87" s="63"/>
      <c r="J87" s="63"/>
    </row>
    <row r="88" spans="2:10" ht="14.25">
      <c r="B88" s="38" t="s">
        <v>26</v>
      </c>
      <c r="C88" s="39"/>
      <c r="D88" s="17"/>
      <c r="F88" s="38" t="s">
        <v>26</v>
      </c>
      <c r="G88" s="71"/>
      <c r="H88" s="71"/>
      <c r="I88" s="71"/>
      <c r="J88" s="71"/>
    </row>
    <row r="89" spans="2:11" ht="14.25">
      <c r="B89" s="38" t="s">
        <v>27</v>
      </c>
      <c r="C89" s="39"/>
      <c r="D89" s="17"/>
      <c r="F89" s="38" t="s">
        <v>28</v>
      </c>
      <c r="G89" s="71"/>
      <c r="H89" s="71"/>
      <c r="I89" s="71"/>
      <c r="J89" s="71"/>
      <c r="K89" s="1" t="str">
        <f>IF(G89="","(Ex,: Engenheiro Civil)","")</f>
        <v>(Ex,: Engenheiro Civil)</v>
      </c>
    </row>
    <row r="90" spans="2:11" ht="14.25">
      <c r="B90" s="38" t="s">
        <v>29</v>
      </c>
      <c r="C90" s="40"/>
      <c r="D90" s="17"/>
      <c r="F90" s="38" t="s">
        <v>30</v>
      </c>
      <c r="G90" s="71"/>
      <c r="H90" s="71"/>
      <c r="I90" s="71"/>
      <c r="J90" s="71"/>
      <c r="K90" s="1" t="str">
        <f>IF(G90="","(Ex: 100015-3)","")</f>
        <v>(Ex: 100015-3)</v>
      </c>
    </row>
    <row r="92" ht="12.75">
      <c r="M92" s="1"/>
    </row>
    <row r="93" ht="12.75">
      <c r="M93" s="1"/>
    </row>
    <row r="94" ht="12.75">
      <c r="M94" s="1"/>
    </row>
    <row r="95" ht="12.75">
      <c r="M95" s="1"/>
    </row>
    <row r="96" ht="12.75">
      <c r="M96" s="1"/>
    </row>
    <row r="97" ht="12.75">
      <c r="M97" s="1"/>
    </row>
    <row r="98" ht="12.75">
      <c r="M98" s="1"/>
    </row>
    <row r="99" ht="12.75">
      <c r="M99" s="1"/>
    </row>
    <row r="100" ht="12.75">
      <c r="M100" s="1"/>
    </row>
    <row r="101" ht="12.75">
      <c r="M101" s="1"/>
    </row>
    <row r="102" ht="12.75">
      <c r="M102" s="1"/>
    </row>
    <row r="103" ht="12.75">
      <c r="M103" s="1"/>
    </row>
    <row r="104" ht="12.75">
      <c r="M104" s="1"/>
    </row>
    <row r="105" ht="12.75">
      <c r="M105" s="1"/>
    </row>
    <row r="106" ht="12.75">
      <c r="M106" s="1"/>
    </row>
    <row r="107" ht="12.75">
      <c r="M107" s="1"/>
    </row>
    <row r="108" ht="12.75">
      <c r="M108" s="1"/>
    </row>
    <row r="109" ht="12.75">
      <c r="M109" s="1"/>
    </row>
    <row r="110" ht="12.75">
      <c r="M110" s="1"/>
    </row>
    <row r="111" ht="12.75">
      <c r="M111" s="1"/>
    </row>
  </sheetData>
  <sheetProtection sheet="1" formatColumns="0" formatRows="0"/>
  <mergeCells count="25">
    <mergeCell ref="B17:K17"/>
    <mergeCell ref="B18:K18"/>
    <mergeCell ref="B20:B21"/>
    <mergeCell ref="D20:D21"/>
    <mergeCell ref="I20:I21"/>
    <mergeCell ref="J20:J21"/>
    <mergeCell ref="C20:C21"/>
    <mergeCell ref="E20:E21"/>
    <mergeCell ref="G89:J89"/>
    <mergeCell ref="K20:K21"/>
    <mergeCell ref="G90:J90"/>
    <mergeCell ref="N20:N21"/>
    <mergeCell ref="F20:H20"/>
    <mergeCell ref="G87:J87"/>
    <mergeCell ref="G88:J88"/>
    <mergeCell ref="B15:C15"/>
    <mergeCell ref="B1:K1"/>
    <mergeCell ref="B10:K10"/>
    <mergeCell ref="B12:C12"/>
    <mergeCell ref="D12:H12"/>
    <mergeCell ref="I12:K12"/>
    <mergeCell ref="B13:C13"/>
    <mergeCell ref="D13:H13"/>
    <mergeCell ref="I13:K13"/>
    <mergeCell ref="E15:K15"/>
  </mergeCells>
  <conditionalFormatting sqref="C4">
    <cfRule type="expression" priority="111" dxfId="11" stopIfTrue="1">
      <formula>C4=""</formula>
    </cfRule>
    <cfRule type="expression" priority="112" dxfId="11" stopIfTrue="1">
      <formula>""</formula>
    </cfRule>
  </conditionalFormatting>
  <conditionalFormatting sqref="C5">
    <cfRule type="expression" priority="113" dxfId="11" stopIfTrue="1">
      <formula>C5=""</formula>
    </cfRule>
  </conditionalFormatting>
  <conditionalFormatting sqref="C6">
    <cfRule type="expression" priority="114" dxfId="11" stopIfTrue="1">
      <formula>C6=""</formula>
    </cfRule>
  </conditionalFormatting>
  <conditionalFormatting sqref="C7">
    <cfRule type="expression" priority="115" dxfId="11" stopIfTrue="1">
      <formula>C7=""</formula>
    </cfRule>
  </conditionalFormatting>
  <conditionalFormatting sqref="H6">
    <cfRule type="expression" priority="116" dxfId="11" stopIfTrue="1">
      <formula>H6=""</formula>
    </cfRule>
  </conditionalFormatting>
  <conditionalFormatting sqref="H5">
    <cfRule type="expression" priority="117" dxfId="11" stopIfTrue="1">
      <formula>H5=""</formula>
    </cfRule>
  </conditionalFormatting>
  <conditionalFormatting sqref="D15">
    <cfRule type="expression" priority="118" dxfId="11" stopIfTrue="1">
      <formula>$D$15=""</formula>
    </cfRule>
  </conditionalFormatting>
  <conditionalFormatting sqref="C88">
    <cfRule type="expression" priority="121" dxfId="11" stopIfTrue="1">
      <formula>C88=""</formula>
    </cfRule>
  </conditionalFormatting>
  <conditionalFormatting sqref="C89">
    <cfRule type="expression" priority="122" dxfId="11" stopIfTrue="1">
      <formula>C89=""</formula>
    </cfRule>
  </conditionalFormatting>
  <conditionalFormatting sqref="G89">
    <cfRule type="expression" priority="123" dxfId="11" stopIfTrue="1">
      <formula>G89=""</formula>
    </cfRule>
  </conditionalFormatting>
  <conditionalFormatting sqref="B82">
    <cfRule type="expression" priority="124" dxfId="11" stopIfTrue="1">
      <formula>$B$82=""</formula>
    </cfRule>
  </conditionalFormatting>
  <conditionalFormatting sqref="G88">
    <cfRule type="expression" priority="125" dxfId="11" stopIfTrue="1">
      <formula>G88=""</formula>
    </cfRule>
  </conditionalFormatting>
  <conditionalFormatting sqref="G90">
    <cfRule type="expression" priority="126" dxfId="11" stopIfTrue="1">
      <formula>G90=""</formula>
    </cfRule>
  </conditionalFormatting>
  <conditionalFormatting sqref="C90">
    <cfRule type="expression" priority="127" dxfId="11" stopIfTrue="1">
      <formula>$C$90=""</formula>
    </cfRule>
  </conditionalFormatting>
  <conditionalFormatting sqref="E15:G15">
    <cfRule type="containsText" priority="109" dxfId="0" operator="containsText" stopIfTrue="1" text="(INFORMAR AQUI O PRAZO POR EXTENSO) dias">
      <formula>NOT(ISERROR(SEARCH("(INFORMAR AQUI O PRAZO POR EXTENSO) dias",E15)))</formula>
    </cfRule>
  </conditionalFormatting>
  <conditionalFormatting sqref="I13:K13">
    <cfRule type="containsText" priority="108" dxfId="0" operator="containsText" stopIfTrue="1" text="(INFORMAR AQUI O VALOR POR EXTENSO)">
      <formula>NOT(ISERROR(SEARCH("(INFORMAR AQUI O VALOR POR EXTENSO)",I13)))</formula>
    </cfRule>
  </conditionalFormatting>
  <conditionalFormatting sqref="J76:J79">
    <cfRule type="expression" priority="58" dxfId="3" stopIfTrue="1">
      <formula>J76&gt;N76</formula>
    </cfRule>
  </conditionalFormatting>
  <conditionalFormatting sqref="J23:J24 J26:J28 J30:J43 J46:J49 J51:J53 J55 J57 J59 J61 J64:J66 J68 J70:J73">
    <cfRule type="expression" priority="10" dxfId="3" stopIfTrue="1">
      <formula>J23&gt;N23</formula>
    </cfRule>
  </conditionalFormatting>
  <conditionalFormatting sqref="F23:F24 F26:F28 F30:F43 F46:F49 F51:F53 F55 F57 F59 F61 F64:F66 F68 F70:F73 F76:F79">
    <cfRule type="expression" priority="9" dxfId="0" stopIfTrue="1">
      <formula>F23=""</formula>
    </cfRule>
  </conditionalFormatting>
  <conditionalFormatting sqref="G23:G24 G26:G28 G30:G43 G46:G49 G51:G53 G55 G57 G59 G61 G64:G66 G68 G70:G73 G76:G79">
    <cfRule type="expression" priority="6" dxfId="0" stopIfTrue="1">
      <formula>G23=""</formula>
    </cfRule>
  </conditionalFormatting>
  <conditionalFormatting sqref="I23:I24 I26:I28 I30:I43 I46:I49 I51:I53 I55 I57 I59 I61 I64:I66 I68 I70:I73 I76:I79">
    <cfRule type="expression" priority="5" dxfId="0" stopIfTrue="1">
      <formula>I23=""</formula>
    </cfRule>
  </conditionalFormatting>
  <conditionalFormatting sqref="J58">
    <cfRule type="expression" priority="4" dxfId="3" stopIfTrue="1">
      <formula>J58&gt;N58</formula>
    </cfRule>
  </conditionalFormatting>
  <conditionalFormatting sqref="F58">
    <cfRule type="expression" priority="3" dxfId="0" stopIfTrue="1">
      <formula>F58=""</formula>
    </cfRule>
  </conditionalFormatting>
  <conditionalFormatting sqref="G58">
    <cfRule type="expression" priority="2" dxfId="0" stopIfTrue="1">
      <formula>G58=""</formula>
    </cfRule>
  </conditionalFormatting>
  <conditionalFormatting sqref="I58">
    <cfRule type="expression" priority="1" dxfId="0" stopIfTrue="1">
      <formula>I58=""</formula>
    </cfRule>
  </conditionalFormatting>
  <dataValidations count="1">
    <dataValidation type="whole" allowBlank="1" showInputMessage="1" showErrorMessage="1" sqref="D15">
      <formula1>1</formula1>
      <formula2>9999999999999990000</formula2>
    </dataValidation>
  </dataValidations>
  <printOptions/>
  <pageMargins left="0.25" right="0.25" top="0.75" bottom="0.75" header="0.5118055555555555" footer="0.3"/>
  <pageSetup fitToHeight="0" fitToWidth="1" horizontalDpi="300" verticalDpi="300" orientation="portrait" paperSize="9" scale="53" r:id="rId1"/>
  <headerFooter alignWithMargins="0">
    <oddFooter>&amp;RPágina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Glederson Henrique Grein</dc:creator>
  <cp:keywords/>
  <dc:description/>
  <cp:lastModifiedBy>Jessica de Arruda de Carvalho</cp:lastModifiedBy>
  <cp:lastPrinted>2018-03-07T14:17:45Z</cp:lastPrinted>
  <dcterms:created xsi:type="dcterms:W3CDTF">2018-03-07T14:23:23Z</dcterms:created>
  <dcterms:modified xsi:type="dcterms:W3CDTF">2018-05-18T15:13:47Z</dcterms:modified>
  <cp:category/>
  <cp:version/>
  <cp:contentType/>
  <cp:contentStatus/>
</cp:coreProperties>
</file>