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13.xml.rels" ContentType="application/vnd.openxmlformats-package.relationships+xml"/>
  <Override PartName="/xl/worksheets/_rels/sheet14.xml.rels" ContentType="application/vnd.openxmlformats-package.relationships+xml"/>
  <Override PartName="/xl/worksheets/_rels/sheet15.xml.rels" ContentType="application/vnd.openxmlformats-package.relationships+xml"/>
  <Override PartName="/xl/worksheets/_rels/sheet21.xml.rels" ContentType="application/vnd.openxmlformats-package.relationships+xml"/>
  <Override PartName="/xl/worksheets/_rels/sheet16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book.xml" ContentType="application/vnd.openxmlformats-officedocument.spreadsheetml.sheet.main+xml"/>
  <Override PartName="/xl/media/image1.gif" ContentType="image/gif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_rels/externalLink3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5.xml.rels" ContentType="application/vnd.openxmlformats-package.relationship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21.xml" ContentType="application/vnd.openxmlformats-officedocument.spreadsheetml.comment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Capa" sheetId="1" state="visible" r:id="rId2"/>
    <sheet name="(1)Premissas" sheetId="2" state="visible" r:id="rId3"/>
    <sheet name="(2)Insumo" sheetId="3" state="visible" r:id="rId4"/>
    <sheet name="(3)Invest." sheetId="4" state="visible" r:id="rId5"/>
    <sheet name="(4)Comp.Pessoal" sheetId="5" state="visible" r:id="rId6"/>
    <sheet name="(5)Comp.Benef." sheetId="6" state="visible" r:id="rId7"/>
    <sheet name="(6)Comp.Desp." sheetId="7" state="visible" r:id="rId8"/>
    <sheet name="(7)Comp.Veic.Pas" sheetId="8" state="visible" r:id="rId9"/>
    <sheet name="(8)Comp.Veic.Util." sheetId="9" state="visible" r:id="rId10"/>
    <sheet name="(9)Comp.Motoc." sheetId="10" state="visible" r:id="rId11"/>
    <sheet name="(10)Comp.Deprec." sheetId="11" state="visible" r:id="rId12"/>
    <sheet name="(11)Enc.Soc." sheetId="12" state="visible" r:id="rId13"/>
    <sheet name="(12)Orçam.(FASE 1)" sheetId="13" state="visible" r:id="rId14"/>
    <sheet name="(13)Orçam.(FASE 2)" sheetId="14" state="visible" r:id="rId15"/>
    <sheet name="(14)Fluxo_Caixa" sheetId="15" state="visible" r:id="rId16"/>
    <sheet name="(15)WACC" sheetId="16" state="visible" r:id="rId17"/>
    <sheet name="(16)Deprec." sheetId="17" state="visible" r:id="rId18"/>
    <sheet name="(17)Taxa_Ocup." sheetId="18" state="visible" r:id="rId19"/>
    <sheet name="(18)Receita" sheetId="19" state="visible" r:id="rId20"/>
    <sheet name="Memoria" sheetId="20" state="visible" r:id="rId21"/>
    <sheet name="CMPC" sheetId="21" state="hidden" r:id="rId22"/>
  </sheets>
  <externalReferences>
    <externalReference r:id="rId23"/>
    <externalReference r:id="rId24"/>
    <externalReference r:id="rId25"/>
  </externalReferences>
  <definedNames>
    <definedName function="false" hidden="false" localSheetId="1" name="_xlnm.Print_Area" vbProcedure="false">'(1)Premissas'!$A$1:$C$13</definedName>
    <definedName function="false" hidden="false" localSheetId="10" name="_xlnm.Print_Area" vbProcedure="false">'(10)Comp.Deprec.'!$A$1:$J$102</definedName>
    <definedName function="false" hidden="false" localSheetId="11" name="_xlnm.Print_Area" vbProcedure="false">'(11)Enc.Soc.'!$A$1:$L$54</definedName>
    <definedName function="false" hidden="false" localSheetId="12" name="_xlnm.Print_Area" vbProcedure="false">'(12)Orçam.(FASE 1)'!$A$1:$M$121</definedName>
    <definedName function="false" hidden="false" localSheetId="13" name="_xlnm.Print_Area" vbProcedure="false">'(13)Orçam.(FASE 2)'!$A$1:$M$121</definedName>
    <definedName function="false" hidden="false" localSheetId="14" name="_xlnm.Print_Area" vbProcedure="false">'(14)Fluxo_Caixa'!$A$1:$Z$125</definedName>
    <definedName function="false" hidden="false" localSheetId="14" name="_xlnm.Print_Titles" vbProcedure="false">'(14)Fluxo_Caixa'!$3:$4</definedName>
    <definedName function="false" hidden="false" localSheetId="15" name="_xlnm.Print_Area" vbProcedure="false">'(15)WACC'!$A$1:$H$73</definedName>
    <definedName function="false" hidden="false" localSheetId="17" name="_xlnm.Print_Area" vbProcedure="false">'(17)Taxa_Ocup.'!$A$1:$AC$114</definedName>
    <definedName function="false" hidden="false" localSheetId="18" name="_xlnm.Print_Area" vbProcedure="false">'(18)Receita'!$A$1:$R$72</definedName>
    <definedName function="false" hidden="false" localSheetId="2" name="_xlnm.Print_Area" vbProcedure="false">'(2)Insumo'!$A$1:$I$96</definedName>
    <definedName function="false" hidden="false" localSheetId="3" name="_xlnm.Print_Area" vbProcedure="false">'(3)Invest.'!$A$1:$H$71</definedName>
    <definedName function="false" hidden="false" localSheetId="4" name="_xlnm.Print_Area" vbProcedure="false">'(4)Comp.Pessoal'!$A$1:$I$31</definedName>
    <definedName function="false" hidden="false" localSheetId="5" name="_xlnm.Print_Area" vbProcedure="false">'(5)Comp.Benef.'!$A$1:$I$49</definedName>
    <definedName function="false" hidden="false" localSheetId="6" name="_xlnm.Print_Area" vbProcedure="false">'(6)Comp.Desp.'!$A$1:$F$46</definedName>
    <definedName function="false" hidden="false" localSheetId="7" name="_xlnm.Print_Area" vbProcedure="false">'(7)Comp.Veic.Pas'!$A$1:$J$86</definedName>
    <definedName function="false" hidden="false" localSheetId="8" name="_xlnm.Print_Area" vbProcedure="false">'(8)Comp.Veic.Util.'!$A$1:$J$86</definedName>
    <definedName function="false" hidden="false" localSheetId="9" name="_xlnm.Print_Area" vbProcedure="false">'(9)Comp.Motoc.'!$A$1:$J$86</definedName>
    <definedName function="false" hidden="false" localSheetId="0" name="_xlnm.Print_Area" vbProcedure="false">Capa!$A$1:$L$58</definedName>
    <definedName function="false" hidden="false" localSheetId="20" name="_xlnm.Print_Area" vbProcedure="false">CMPC!$A$1:$F$42</definedName>
    <definedName function="false" hidden="false" localSheetId="20" name="_xlnm.Print_Titles" vbProcedure="false">CMPC!$1:$2</definedName>
    <definedName function="false" hidden="false" localSheetId="19" name="_xlnm.Print_Area" vbProcedure="false">Memoria!$A$1:$H$23</definedName>
    <definedName function="false" hidden="false" name="ANOFROTA" vbProcedure="false">#REF!</definedName>
    <definedName function="false" hidden="false" name="aumentos" vbProcedure="false">#N/A</definedName>
    <definedName function="false" hidden="false" name="aumentos_1" vbProcedure="false">#N/A</definedName>
    <definedName function="false" hidden="false" name="aumentos_10" vbProcedure="false">#REF!</definedName>
    <definedName function="false" hidden="false" name="aumentos_11" vbProcedure="false">#REF!</definedName>
    <definedName function="false" hidden="false" name="aumentos_11_1" vbProcedure="false">NA()</definedName>
    <definedName function="false" hidden="false" name="aumentos_12" vbProcedure="false">#REF!</definedName>
    <definedName function="false" hidden="false" name="aumentos_18" vbProcedure="false">#REF!</definedName>
    <definedName function="false" hidden="false" name="aumentos_19" vbProcedure="false">#REF!</definedName>
    <definedName function="false" hidden="false" name="aumentos_20" vbProcedure="false">#REF!</definedName>
    <definedName function="false" hidden="false" name="aumentos_21" vbProcedure="false">#REF!</definedName>
    <definedName function="false" hidden="false" name="aumentos_22" vbProcedure="false">#REF!</definedName>
    <definedName function="false" hidden="false" name="aumentos_23" vbProcedure="false">#REF!</definedName>
    <definedName function="false" hidden="false" name="aumentos_24" vbProcedure="false">#REF!</definedName>
    <definedName function="false" hidden="false" name="aumentos_25" vbProcedure="false">#REF!</definedName>
    <definedName function="false" hidden="false" name="aumentos_26" vbProcedure="false">#REF!</definedName>
    <definedName function="false" hidden="false" name="aumentos_27" vbProcedure="false">#REF!</definedName>
    <definedName function="false" hidden="false" name="aumentos_28" vbProcedure="false">#REF!</definedName>
    <definedName function="false" hidden="false" name="aumentos_29" vbProcedure="false">#REF!</definedName>
    <definedName function="false" hidden="false" name="aumentos_30" vbProcedure="false">#REF!</definedName>
    <definedName function="false" hidden="false" name="aumentos_31" vbProcedure="false">#REF!</definedName>
    <definedName function="false" hidden="false" name="aumentos_32" vbProcedure="false">#REF!</definedName>
    <definedName function="false" hidden="false" name="aumentos_33" vbProcedure="false">#REF!</definedName>
    <definedName function="false" hidden="false" name="aumentos_34" vbProcedure="false">#REF!</definedName>
    <definedName function="false" hidden="false" name="aumentos_35" vbProcedure="false">#REF!</definedName>
    <definedName function="false" hidden="false" name="aumentos_36" vbProcedure="false">#REF!</definedName>
    <definedName function="false" hidden="false" name="aumentos_37" vbProcedure="false">#REF!</definedName>
    <definedName function="false" hidden="false" name="aumentos_38" vbProcedure="false">#REF!</definedName>
    <definedName function="false" hidden="false" name="aumentos_39" vbProcedure="false">#REF!</definedName>
    <definedName function="false" hidden="false" name="aumentos_43" vbProcedure="false">#REF!</definedName>
    <definedName function="false" hidden="false" name="aumentos_44" vbProcedure="false">#REF!</definedName>
    <definedName function="false" hidden="false" name="aumentos_45" vbProcedure="false">#REF!</definedName>
    <definedName function="false" hidden="false" name="aumentos_46" vbProcedure="false">#REF!</definedName>
    <definedName function="false" hidden="false" name="aumentos_47" vbProcedure="false">#REF!</definedName>
    <definedName function="false" hidden="false" name="aumentos_48" vbProcedure="false">#REF!</definedName>
    <definedName function="false" hidden="false" name="aumentos_49" vbProcedure="false">#REF!</definedName>
    <definedName function="false" hidden="false" name="aumentos_5" vbProcedure="false">#REF!</definedName>
    <definedName function="false" hidden="false" name="aumentos_50" vbProcedure="false">#REF!</definedName>
    <definedName function="false" hidden="false" name="aumentos_51" vbProcedure="false">#REF!</definedName>
    <definedName function="false" hidden="false" name="aumentos_52" vbProcedure="false">#REF!</definedName>
    <definedName function="false" hidden="false" name="aumentos_53" vbProcedure="false">#REF!</definedName>
    <definedName function="false" hidden="false" name="aumentos_54" vbProcedure="false">#REF!</definedName>
    <definedName function="false" hidden="false" name="aumentos_55" vbProcedure="false">#REF!</definedName>
    <definedName function="false" hidden="false" name="aumentos_56" vbProcedure="false">#REF!</definedName>
    <definedName function="false" hidden="false" name="aumentos_57" vbProcedure="false">#REF!</definedName>
    <definedName function="false" hidden="false" name="aumentos_58" vbProcedure="false">#REF!</definedName>
    <definedName function="false" hidden="false" name="aumentos_59" vbProcedure="false">#REF!</definedName>
    <definedName function="false" hidden="false" name="aumentos_6" vbProcedure="false">#REF!</definedName>
    <definedName function="false" hidden="false" name="aumentos_60" vbProcedure="false">#REF!</definedName>
    <definedName function="false" hidden="false" name="aumentos_61" vbProcedure="false">#REF!</definedName>
    <definedName function="false" hidden="false" name="aumentos_62" vbProcedure="false">#REF!</definedName>
    <definedName function="false" hidden="false" name="aumentos_7" vbProcedure="false">#N/A</definedName>
    <definedName function="false" hidden="false" name="aumentos_70" vbProcedure="false">#REF!</definedName>
    <definedName function="false" hidden="false" name="aumentos_71" vbProcedure="false">#REF!</definedName>
    <definedName function="false" hidden="false" name="aumentos_72" vbProcedure="false">#REF!</definedName>
    <definedName function="false" hidden="false" name="aumentos_73" vbProcedure="false">#REF!</definedName>
    <definedName function="false" hidden="false" name="aumentos_74" vbProcedure="false">#REF!</definedName>
    <definedName function="false" hidden="false" name="aumentos_75" vbProcedure="false">#REF!</definedName>
    <definedName function="false" hidden="false" name="aumentos_76" vbProcedure="false">#REF!</definedName>
    <definedName function="false" hidden="false" name="aumentos_77" vbProcedure="false">#REF!</definedName>
    <definedName function="false" hidden="false" name="aumentos_78" vbProcedure="false">#REF!</definedName>
    <definedName function="false" hidden="false" name="aumentos_79" vbProcedure="false">#REF!</definedName>
    <definedName function="false" hidden="false" name="aumentos_8" vbProcedure="false">#N/A</definedName>
    <definedName function="false" hidden="false" name="aumentos_80" vbProcedure="false">#REF!</definedName>
    <definedName function="false" hidden="false" name="aumentos_81" vbProcedure="false">#REF!</definedName>
    <definedName function="false" hidden="false" name="aumentos_82" vbProcedure="false">#REF!</definedName>
    <definedName function="false" hidden="false" name="aumentos_83" vbProcedure="false">#REF!</definedName>
    <definedName function="false" hidden="false" name="aumentos_84" vbProcedure="false">#REF!</definedName>
    <definedName function="false" hidden="false" name="aumentos_85" vbProcedure="false">#REF!</definedName>
    <definedName function="false" hidden="false" name="aumentos_86" vbProcedure="false">#REF!</definedName>
    <definedName function="false" hidden="false" name="aumentos_87" vbProcedure="false">#REF!</definedName>
    <definedName function="false" hidden="false" name="aumentos_88" vbProcedure="false">#REF!</definedName>
    <definedName function="false" hidden="false" name="aumentos_89" vbProcedure="false">#REF!</definedName>
    <definedName function="false" hidden="false" name="aumentos_9" vbProcedure="false">#N/A</definedName>
    <definedName function="false" hidden="false" name="aumentos_90" vbProcedure="false">#REF!</definedName>
    <definedName function="false" hidden="false" name="aumentos_91" vbProcedure="false">#REF!</definedName>
    <definedName function="false" hidden="false" name="Banco_dados_IM" vbProcedure="false">'[1] urbano 2ª parte'!#ref!</definedName>
    <definedName function="false" hidden="false" name="CALC_TRF" vbProcedure="false">#REF!</definedName>
    <definedName function="false" hidden="false" name="carencia_41" vbProcedure="false">#REF!</definedName>
    <definedName function="false" hidden="false" name="carencia_42" vbProcedure="false">#REF!</definedName>
    <definedName function="false" hidden="false" name="carencia_43" vbProcedure="false">#REF!</definedName>
    <definedName function="false" hidden="false" name="carencia_salario_40" vbProcedure="false">#REF!</definedName>
    <definedName function="false" hidden="false" name="carencia_salario_41" vbProcedure="false">#REF!</definedName>
    <definedName function="false" hidden="false" name="carencia_salario_42" vbProcedure="false">#REF!</definedName>
    <definedName function="false" hidden="false" name="carencia_salario_43" vbProcedure="false">#REF!</definedName>
    <definedName function="false" hidden="false" name="carencia_salario_44" vbProcedure="false">#REF!</definedName>
    <definedName function="false" hidden="false" name="carencia_salario_45" vbProcedure="false">#REF!</definedName>
    <definedName function="false" hidden="false" name="carencia_salario_46" vbProcedure="false">#REF!</definedName>
    <definedName function="false" hidden="false" name="carencia_salario_47" vbProcedure="false">#REF!</definedName>
    <definedName function="false" hidden="false" name="carencia_salario_48" vbProcedure="false">#REF!</definedName>
    <definedName function="false" hidden="false" name="carencia_salario_49" vbProcedure="false">#REF!</definedName>
    <definedName function="false" hidden="false" name="carencia_salario_50" vbProcedure="false">#REF!</definedName>
    <definedName function="false" hidden="false" name="carencia_salario_51" vbProcedure="false">#REF!</definedName>
    <definedName function="false" hidden="false" name="carencia_salario_52" vbProcedure="false">#REF!</definedName>
    <definedName function="false" hidden="false" name="carencia_salario_53" vbProcedure="false">#REF!</definedName>
    <definedName function="false" hidden="false" name="carencia_salario_54" vbProcedure="false">#REF!</definedName>
    <definedName function="false" hidden="false" name="carencia_salario_55" vbProcedure="false">#REF!</definedName>
    <definedName function="false" hidden="false" name="carencia_salario_56" vbProcedure="false">#REF!</definedName>
    <definedName function="false" hidden="false" name="carencia_salario_57" vbProcedure="false">#REF!</definedName>
    <definedName function="false" hidden="false" name="carencia_salario_58" vbProcedure="false">#REF!</definedName>
    <definedName function="false" hidden="false" name="carencia_salario_59" vbProcedure="false">#REF!</definedName>
    <definedName function="false" hidden="false" name="carencia_sd_41" vbProcedure="false">#REF!</definedName>
    <definedName function="false" hidden="false" name="carencia_sd_42" vbProcedure="false">#REF!</definedName>
    <definedName function="false" hidden="false" name="carencia_sd_43" vbProcedure="false">#REF!</definedName>
    <definedName function="false" hidden="false" name="carência" vbProcedure="false">#N/A</definedName>
    <definedName function="false" hidden="false" name="carência_10" vbProcedure="false">#REF!</definedName>
    <definedName function="false" hidden="false" name="carência_11" vbProcedure="false">#REF!</definedName>
    <definedName function="false" hidden="false" name="carência_11_1" vbProcedure="false">NA()</definedName>
    <definedName function="false" hidden="false" name="carência_12" vbProcedure="false">#REF!</definedName>
    <definedName function="false" hidden="false" name="carência_18" vbProcedure="false">#REF!</definedName>
    <definedName function="false" hidden="false" name="carência_19" vbProcedure="false">#REF!</definedName>
    <definedName function="false" hidden="false" name="carência_20" vbProcedure="false">#REF!</definedName>
    <definedName function="false" hidden="false" name="carência_21" vbProcedure="false">#REF!</definedName>
    <definedName function="false" hidden="false" name="carência_22" vbProcedure="false">#REF!</definedName>
    <definedName function="false" hidden="false" name="carência_23" vbProcedure="false">#REF!</definedName>
    <definedName function="false" hidden="false" name="carência_24" vbProcedure="false">#REF!</definedName>
    <definedName function="false" hidden="false" name="carência_25" vbProcedure="false">#REF!</definedName>
    <definedName function="false" hidden="false" name="carência_26" vbProcedure="false">#REF!</definedName>
    <definedName function="false" hidden="false" name="carência_27" vbProcedure="false">#REF!</definedName>
    <definedName function="false" hidden="false" name="carência_28" vbProcedure="false">#REF!</definedName>
    <definedName function="false" hidden="false" name="carência_29" vbProcedure="false">#REF!</definedName>
    <definedName function="false" hidden="false" name="carência_30" vbProcedure="false">#REF!</definedName>
    <definedName function="false" hidden="false" name="carência_31" vbProcedure="false">#REF!</definedName>
    <definedName function="false" hidden="false" name="carência_32" vbProcedure="false">#REF!</definedName>
    <definedName function="false" hidden="false" name="carência_33" vbProcedure="false">#REF!</definedName>
    <definedName function="false" hidden="false" name="carência_34" vbProcedure="false">#REF!</definedName>
    <definedName function="false" hidden="false" name="carência_35" vbProcedure="false">#REF!</definedName>
    <definedName function="false" hidden="false" name="carência_36" vbProcedure="false">#REF!</definedName>
    <definedName function="false" hidden="false" name="carência_37" vbProcedure="false">#REF!</definedName>
    <definedName function="false" hidden="false" name="carência_38" vbProcedure="false">#REF!</definedName>
    <definedName function="false" hidden="false" name="carência_39" vbProcedure="false">#REF!</definedName>
    <definedName function="false" hidden="false" name="carência_40" vbProcedure="false">#REF!</definedName>
    <definedName function="false" hidden="false" name="carência_44" vbProcedure="false">#REF!</definedName>
    <definedName function="false" hidden="false" name="carência_45" vbProcedure="false">#REF!</definedName>
    <definedName function="false" hidden="false" name="carência_5" vbProcedure="false">#REF!</definedName>
    <definedName function="false" hidden="false" name="carência_6" vbProcedure="false">#REF!</definedName>
    <definedName function="false" hidden="false" name="carência_7" vbProcedure="false">#N/A</definedName>
    <definedName function="false" hidden="false" name="carência_8" vbProcedure="false">#N/A</definedName>
    <definedName function="false" hidden="false" name="carência_9" vbProcedure="false">#N/A</definedName>
    <definedName function="false" hidden="false" name="carência_salário" vbProcedure="false">#N/A</definedName>
    <definedName function="false" hidden="false" name="carência_salário_1" vbProcedure="false">#N/A</definedName>
    <definedName function="false" hidden="false" name="carência_salário_10" vbProcedure="false">#REF!</definedName>
    <definedName function="false" hidden="false" name="carência_salário_11" vbProcedure="false">#REF!</definedName>
    <definedName function="false" hidden="false" name="carência_salário_11_1" vbProcedure="false">NA()</definedName>
    <definedName function="false" hidden="false" name="carência_salário_12" vbProcedure="false">#REF!</definedName>
    <definedName function="false" hidden="false" name="carência_salário_18" vbProcedure="false">#REF!</definedName>
    <definedName function="false" hidden="false" name="carência_salário_19" vbProcedure="false">#REF!</definedName>
    <definedName function="false" hidden="false" name="carência_salário_20" vbProcedure="false">#REF!</definedName>
    <definedName function="false" hidden="false" name="carência_salário_21" vbProcedure="false">#REF!</definedName>
    <definedName function="false" hidden="false" name="carência_salário_22" vbProcedure="false">#REF!</definedName>
    <definedName function="false" hidden="false" name="carência_salário_23" vbProcedure="false">#REF!</definedName>
    <definedName function="false" hidden="false" name="carência_salário_24" vbProcedure="false">#REF!</definedName>
    <definedName function="false" hidden="false" name="carência_salário_25" vbProcedure="false">#REF!</definedName>
    <definedName function="false" hidden="false" name="carência_salário_26" vbProcedure="false">#REF!</definedName>
    <definedName function="false" hidden="false" name="carência_salário_27" vbProcedure="false">#REF!</definedName>
    <definedName function="false" hidden="false" name="carência_salário_28" vbProcedure="false">#REF!</definedName>
    <definedName function="false" hidden="false" name="carência_salário_29" vbProcedure="false">#REF!</definedName>
    <definedName function="false" hidden="false" name="carência_salário_30" vbProcedure="false">#REF!</definedName>
    <definedName function="false" hidden="false" name="carência_salário_31" vbProcedure="false">#REF!</definedName>
    <definedName function="false" hidden="false" name="carência_salário_32" vbProcedure="false">#REF!</definedName>
    <definedName function="false" hidden="false" name="carência_salário_33" vbProcedure="false">#REF!</definedName>
    <definedName function="false" hidden="false" name="carência_salário_34" vbProcedure="false">#REF!</definedName>
    <definedName function="false" hidden="false" name="carência_salário_35" vbProcedure="false">#REF!</definedName>
    <definedName function="false" hidden="false" name="carência_salário_36" vbProcedure="false">#REF!</definedName>
    <definedName function="false" hidden="false" name="carência_salário_37" vbProcedure="false">#REF!</definedName>
    <definedName function="false" hidden="false" name="carência_salário_38" vbProcedure="false">#REF!</definedName>
    <definedName function="false" hidden="false" name="carência_salário_39" vbProcedure="false">#REF!</definedName>
    <definedName function="false" hidden="false" name="carência_salário_5" vbProcedure="false">#REF!</definedName>
    <definedName function="false" hidden="false" name="carência_salário_6" vbProcedure="false">#REF!</definedName>
    <definedName function="false" hidden="false" name="carência_salário_7" vbProcedure="false">#N/A</definedName>
    <definedName function="false" hidden="false" name="carência_salário_8" vbProcedure="false">#N/A</definedName>
    <definedName function="false" hidden="false" name="carência_salário_9" vbProcedure="false">#N/A</definedName>
    <definedName function="false" hidden="false" name="carência_sd" vbProcedure="false">#N/A</definedName>
    <definedName function="false" hidden="false" name="carência_sd_10" vbProcedure="false">#REF!</definedName>
    <definedName function="false" hidden="false" name="carência_sd_11" vbProcedure="false">#REF!</definedName>
    <definedName function="false" hidden="false" name="carência_sd_11_1" vbProcedure="false">NA()</definedName>
    <definedName function="false" hidden="false" name="carência_sd_12" vbProcedure="false">#REF!</definedName>
    <definedName function="false" hidden="false" name="carência_sd_18" vbProcedure="false">#REF!</definedName>
    <definedName function="false" hidden="false" name="carência_sd_19" vbProcedure="false">#REF!</definedName>
    <definedName function="false" hidden="false" name="carência_sd_20" vbProcedure="false">#REF!</definedName>
    <definedName function="false" hidden="false" name="carência_sd_21" vbProcedure="false">#REF!</definedName>
    <definedName function="false" hidden="false" name="carência_sd_22" vbProcedure="false">#REF!</definedName>
    <definedName function="false" hidden="false" name="carência_sd_23" vbProcedure="false">#REF!</definedName>
    <definedName function="false" hidden="false" name="carência_sd_24" vbProcedure="false">#REF!</definedName>
    <definedName function="false" hidden="false" name="carência_sd_25" vbProcedure="false">#REF!</definedName>
    <definedName function="false" hidden="false" name="carência_sd_26" vbProcedure="false">#REF!</definedName>
    <definedName function="false" hidden="false" name="carência_sd_27" vbProcedure="false">#REF!</definedName>
    <definedName function="false" hidden="false" name="carência_sd_28" vbProcedure="false">#REF!</definedName>
    <definedName function="false" hidden="false" name="carência_sd_29" vbProcedure="false">#REF!</definedName>
    <definedName function="false" hidden="false" name="carência_sd_30" vbProcedure="false">#REF!</definedName>
    <definedName function="false" hidden="false" name="carência_sd_31" vbProcedure="false">#REF!</definedName>
    <definedName function="false" hidden="false" name="carência_sd_32" vbProcedure="false">#REF!</definedName>
    <definedName function="false" hidden="false" name="carência_sd_33" vbProcedure="false">#REF!</definedName>
    <definedName function="false" hidden="false" name="carência_sd_34" vbProcedure="false">#REF!</definedName>
    <definedName function="false" hidden="false" name="carência_sd_35" vbProcedure="false">#REF!</definedName>
    <definedName function="false" hidden="false" name="carência_sd_36" vbProcedure="false">#REF!</definedName>
    <definedName function="false" hidden="false" name="carência_sd_37" vbProcedure="false">#REF!</definedName>
    <definedName function="false" hidden="false" name="carência_sd_38" vbProcedure="false">#REF!</definedName>
    <definedName function="false" hidden="false" name="carência_sd_39" vbProcedure="false">#REF!</definedName>
    <definedName function="false" hidden="false" name="carência_sd_40" vbProcedure="false">#REF!</definedName>
    <definedName function="false" hidden="false" name="carência_sd_44" vbProcedure="false">#REF!</definedName>
    <definedName function="false" hidden="false" name="carência_sd_45" vbProcedure="false">#REF!</definedName>
    <definedName function="false" hidden="false" name="carência_sd_5" vbProcedure="false">#REF!</definedName>
    <definedName function="false" hidden="false" name="carência_sd_6" vbProcedure="false">#REF!</definedName>
    <definedName function="false" hidden="false" name="carência_sd_7" vbProcedure="false">#N/A</definedName>
    <definedName function="false" hidden="false" name="carência_sd_8" vbProcedure="false">#N/A</definedName>
    <definedName function="false" hidden="false" name="carência_sd_9" vbProcedure="false">#N/A</definedName>
    <definedName function="false" hidden="false" name="COMUM" vbProcedure="false">#REF!</definedName>
    <definedName function="false" hidden="false" name="Critérios_IM" vbProcedure="false">'[1] urbano 2ª parte'!#ref!</definedName>
    <definedName function="false" hidden="false" name="d" vbProcedure="false">#N/A</definedName>
    <definedName function="false" hidden="false" name="DADOS" vbProcedure="false">#REF!</definedName>
    <definedName function="false" hidden="false" name="DADOS2" vbProcedure="false">#REF!</definedName>
    <definedName function="false" hidden="false" name="DADOS3" vbProcedure="false">#REF!</definedName>
    <definedName function="false" hidden="false" name="DADOS4" vbProcedure="false">#N/A</definedName>
    <definedName function="false" hidden="false" name="DADOS5" vbProcedure="false">#REF!</definedName>
    <definedName function="false" hidden="false" name="DADOS6" vbProcedure="false">#REF!</definedName>
    <definedName function="false" hidden="false" name="DADOS7" vbProcedure="false">#REF!</definedName>
    <definedName function="false" hidden="false" name="e" vbProcedure="false">#N/A</definedName>
    <definedName function="false" hidden="false" name="ee" vbProcedure="false">#REF!</definedName>
    <definedName function="false" hidden="false" name="emprestimo_41" vbProcedure="false">#REF!</definedName>
    <definedName function="false" hidden="false" name="emprestimo_42" vbProcedure="false">#REF!</definedName>
    <definedName function="false" hidden="false" name="emprestimo_43" vbProcedure="false">#REF!</definedName>
    <definedName function="false" hidden="false" name="empréstimo" vbProcedure="false">#N/A</definedName>
    <definedName function="false" hidden="false" name="empréstimo_10" vbProcedure="false">#REF!</definedName>
    <definedName function="false" hidden="false" name="empréstimo_11" vbProcedure="false">#REF!</definedName>
    <definedName function="false" hidden="false" name="empréstimo_11_1" vbProcedure="false">NA()</definedName>
    <definedName function="false" hidden="false" name="empréstimo_12" vbProcedure="false">#REF!</definedName>
    <definedName function="false" hidden="false" name="empréstimo_18" vbProcedure="false">#REF!</definedName>
    <definedName function="false" hidden="false" name="empréstimo_19" vbProcedure="false">#REF!</definedName>
    <definedName function="false" hidden="false" name="empréstimo_20" vbProcedure="false">#REF!</definedName>
    <definedName function="false" hidden="false" name="empréstimo_21" vbProcedure="false">#REF!</definedName>
    <definedName function="false" hidden="false" name="empréstimo_22" vbProcedure="false">#REF!</definedName>
    <definedName function="false" hidden="false" name="empréstimo_23" vbProcedure="false">#REF!</definedName>
    <definedName function="false" hidden="false" name="empréstimo_24" vbProcedure="false">#REF!</definedName>
    <definedName function="false" hidden="false" name="empréstimo_25" vbProcedure="false">#REF!</definedName>
    <definedName function="false" hidden="false" name="empréstimo_26" vbProcedure="false">#REF!</definedName>
    <definedName function="false" hidden="false" name="empréstimo_27" vbProcedure="false">#REF!</definedName>
    <definedName function="false" hidden="false" name="empréstimo_28" vbProcedure="false">#REF!</definedName>
    <definedName function="false" hidden="false" name="empréstimo_29" vbProcedure="false">#REF!</definedName>
    <definedName function="false" hidden="false" name="empréstimo_30" vbProcedure="false">#REF!</definedName>
    <definedName function="false" hidden="false" name="empréstimo_31" vbProcedure="false">#REF!</definedName>
    <definedName function="false" hidden="false" name="empréstimo_32" vbProcedure="false">#REF!</definedName>
    <definedName function="false" hidden="false" name="empréstimo_33" vbProcedure="false">#REF!</definedName>
    <definedName function="false" hidden="false" name="empréstimo_34" vbProcedure="false">#REF!</definedName>
    <definedName function="false" hidden="false" name="empréstimo_35" vbProcedure="false">#REF!</definedName>
    <definedName function="false" hidden="false" name="empréstimo_36" vbProcedure="false">#REF!</definedName>
    <definedName function="false" hidden="false" name="empréstimo_37" vbProcedure="false">#REF!</definedName>
    <definedName function="false" hidden="false" name="empréstimo_38" vbProcedure="false">#REF!</definedName>
    <definedName function="false" hidden="false" name="empréstimo_39" vbProcedure="false">#REF!</definedName>
    <definedName function="false" hidden="false" name="empréstimo_40" vbProcedure="false">#REF!</definedName>
    <definedName function="false" hidden="false" name="empréstimo_41" vbProcedure="false">#REF!</definedName>
    <definedName function="false" hidden="false" name="empréstimo_44" vbProcedure="false">#REF!</definedName>
    <definedName function="false" hidden="false" name="empréstimo_45" vbProcedure="false">#REF!</definedName>
    <definedName function="false" hidden="false" name="empréstimo_5" vbProcedure="false">#REF!</definedName>
    <definedName function="false" hidden="false" name="empréstimo_6" vbProcedure="false">#REF!</definedName>
    <definedName function="false" hidden="false" name="empréstimo_7" vbProcedure="false">#N/A</definedName>
    <definedName function="false" hidden="false" name="empréstimo_8" vbProcedure="false">#N/A</definedName>
    <definedName function="false" hidden="false" name="empréstimo_9" vbProcedure="false">#N/A</definedName>
    <definedName function="false" hidden="false" name="empréstimo__44" vbProcedure="false">#REF!</definedName>
    <definedName function="false" hidden="false" name="Extrair_IM" vbProcedure="false">'[1] urbano 2ª parte'!#ref!</definedName>
    <definedName function="false" hidden="false" name="frota" vbProcedure="false">#REF!</definedName>
    <definedName function="false" hidden="false" name="Frota2" vbProcedure="false">#REF!</definedName>
    <definedName function="false" hidden="false" name="FROTACHAS" vbProcedure="false">#REF!</definedName>
    <definedName function="false" hidden="false" name="FROTAG" vbProcedure="false">#REF!</definedName>
    <definedName function="false" hidden="false" name="frotas" vbProcedure="false">#REF!</definedName>
    <definedName function="false" hidden="false" name="FROTA_10" vbProcedure="false">#N/A</definedName>
    <definedName function="false" hidden="false" name="frota_16" vbProcedure="false">#REF!</definedName>
    <definedName function="false" hidden="false" name="frota_17" vbProcedure="false">#REF!</definedName>
    <definedName function="false" hidden="false" name="frota_2" vbProcedure="false">#REF!</definedName>
    <definedName function="false" hidden="false" name="frota_4" vbProcedure="false">#REF!</definedName>
    <definedName function="false" hidden="false" name="frota_5" vbProcedure="false">#REF!</definedName>
    <definedName function="false" hidden="false" name="frota_6" vbProcedure="false">#REF!</definedName>
    <definedName function="false" hidden="false" name="frota_7" vbProcedure="false">#REF!</definedName>
    <definedName function="false" hidden="false" name="frota_8" vbProcedure="false">#REF!</definedName>
    <definedName function="false" hidden="false" name="FUADMINI" vbProcedure="false">#REF!</definedName>
    <definedName function="false" hidden="false" name="FUCOBRAD" vbProcedure="false">#REF!</definedName>
    <definedName function="false" hidden="false" name="FUFISCAL" vbProcedure="false">#REF!</definedName>
    <definedName function="false" hidden="false" name="FUMANUTE" vbProcedure="false">#REF!</definedName>
    <definedName function="false" hidden="false" name="FUMOTORI" vbProcedure="false">#N/A</definedName>
    <definedName function="false" hidden="false" name="i" vbProcedure="false">#N/A</definedName>
    <definedName function="false" hidden="false" name="inflaçao_41" vbProcedure="false">#REF!</definedName>
    <definedName function="false" hidden="false" name="inflaçao_42" vbProcedure="false">#REF!</definedName>
    <definedName function="false" hidden="false" name="inflaçao_43" vbProcedure="false">#REF!</definedName>
    <definedName function="false" hidden="false" name="inflação" vbProcedure="false">#N/A</definedName>
    <definedName function="false" hidden="false" name="inflação_10" vbProcedure="false">#REF!</definedName>
    <definedName function="false" hidden="false" name="inflação_11" vbProcedure="false">#REF!</definedName>
    <definedName function="false" hidden="false" name="inflação_11_1" vbProcedure="false">NA()</definedName>
    <definedName function="false" hidden="false" name="inflação_12" vbProcedure="false">#REF!</definedName>
    <definedName function="false" hidden="false" name="inflação_18" vbProcedure="false">#REF!</definedName>
    <definedName function="false" hidden="false" name="inflação_19" vbProcedure="false">#REF!</definedName>
    <definedName function="false" hidden="false" name="inflação_20" vbProcedure="false">#REF!</definedName>
    <definedName function="false" hidden="false" name="inflação_21" vbProcedure="false">#REF!</definedName>
    <definedName function="false" hidden="false" name="inflação_22" vbProcedure="false">#REF!</definedName>
    <definedName function="false" hidden="false" name="inflação_23" vbProcedure="false">#REF!</definedName>
    <definedName function="false" hidden="false" name="inflação_24" vbProcedure="false">#REF!</definedName>
    <definedName function="false" hidden="false" name="inflação_25" vbProcedure="false">#REF!</definedName>
    <definedName function="false" hidden="false" name="inflação_26" vbProcedure="false">#REF!</definedName>
    <definedName function="false" hidden="false" name="inflação_27" vbProcedure="false">#REF!</definedName>
    <definedName function="false" hidden="false" name="inflação_28" vbProcedure="false">#REF!</definedName>
    <definedName function="false" hidden="false" name="inflação_29" vbProcedure="false">#REF!</definedName>
    <definedName function="false" hidden="false" name="inflação_30" vbProcedure="false">#REF!</definedName>
    <definedName function="false" hidden="false" name="inflação_31" vbProcedure="false">#REF!</definedName>
    <definedName function="false" hidden="false" name="inflação_32" vbProcedure="false">#REF!</definedName>
    <definedName function="false" hidden="false" name="inflação_33" vbProcedure="false">#REF!</definedName>
    <definedName function="false" hidden="false" name="inflação_34" vbProcedure="false">#REF!</definedName>
    <definedName function="false" hidden="false" name="inflação_35" vbProcedure="false">#REF!</definedName>
    <definedName function="false" hidden="false" name="inflação_36" vbProcedure="false">#REF!</definedName>
    <definedName function="false" hidden="false" name="inflação_37" vbProcedure="false">#REF!</definedName>
    <definedName function="false" hidden="false" name="inflação_38" vbProcedure="false">#REF!</definedName>
    <definedName function="false" hidden="false" name="inflação_39" vbProcedure="false">#REF!</definedName>
    <definedName function="false" hidden="false" name="inflação_40" vbProcedure="false">#REF!</definedName>
    <definedName function="false" hidden="false" name="inflação_44" vbProcedure="false">#REF!</definedName>
    <definedName function="false" hidden="false" name="inflação_45" vbProcedure="false">#REF!</definedName>
    <definedName function="false" hidden="false" name="inflação_5" vbProcedure="false">#REF!</definedName>
    <definedName function="false" hidden="false" name="inflação_6" vbProcedure="false">#REF!</definedName>
    <definedName function="false" hidden="false" name="inflação_7" vbProcedure="false">#N/A</definedName>
    <definedName function="false" hidden="false" name="inflação_8" vbProcedure="false">#N/A</definedName>
    <definedName function="false" hidden="false" name="inflação_9" vbProcedure="false">#N/A</definedName>
    <definedName function="false" hidden="false" name="IPK_E_PMM" vbProcedure="false">#REF!</definedName>
    <definedName function="false" hidden="false" name="k" vbProcedure="false">#N/A</definedName>
    <definedName function="false" hidden="false" name="mar" vbProcedure="false">#REF!</definedName>
    <definedName function="false" hidden="false" name="o" vbProcedure="false">#N/A</definedName>
    <definedName function="false" hidden="false" name="PASSAG" vbProcedure="false">#REF!</definedName>
    <definedName function="false" hidden="false" name="prazo" vbProcedure="false">#N/A</definedName>
    <definedName function="false" hidden="false" name="prazo_10" vbProcedure="false">#REF!</definedName>
    <definedName function="false" hidden="false" name="prazo_11" vbProcedure="false">#REF!</definedName>
    <definedName function="false" hidden="false" name="prazo_11_1" vbProcedure="false">NA()</definedName>
    <definedName function="false" hidden="false" name="prazo_12" vbProcedure="false">#REF!</definedName>
    <definedName function="false" hidden="false" name="prazo_18" vbProcedure="false">#REF!</definedName>
    <definedName function="false" hidden="false" name="prazo_19" vbProcedure="false">#REF!</definedName>
    <definedName function="false" hidden="false" name="prazo_20" vbProcedure="false">#REF!</definedName>
    <definedName function="false" hidden="false" name="prazo_21" vbProcedure="false">#REF!</definedName>
    <definedName function="false" hidden="false" name="prazo_22" vbProcedure="false">#REF!</definedName>
    <definedName function="false" hidden="false" name="prazo_23" vbProcedure="false">#REF!</definedName>
    <definedName function="false" hidden="false" name="prazo_24" vbProcedure="false">#REF!</definedName>
    <definedName function="false" hidden="false" name="prazo_25" vbProcedure="false">#REF!</definedName>
    <definedName function="false" hidden="false" name="prazo_26" vbProcedure="false">#REF!</definedName>
    <definedName function="false" hidden="false" name="prazo_27" vbProcedure="false">#REF!</definedName>
    <definedName function="false" hidden="false" name="prazo_28" vbProcedure="false">#REF!</definedName>
    <definedName function="false" hidden="false" name="prazo_29" vbProcedure="false">#REF!</definedName>
    <definedName function="false" hidden="false" name="prazo_30" vbProcedure="false">#REF!</definedName>
    <definedName function="false" hidden="false" name="prazo_31" vbProcedure="false">#REF!</definedName>
    <definedName function="false" hidden="false" name="prazo_32" vbProcedure="false">#REF!</definedName>
    <definedName function="false" hidden="false" name="prazo_33" vbProcedure="false">#REF!</definedName>
    <definedName function="false" hidden="false" name="prazo_34" vbProcedure="false">#REF!</definedName>
    <definedName function="false" hidden="false" name="prazo_35" vbProcedure="false">#REF!</definedName>
    <definedName function="false" hidden="false" name="prazo_36" vbProcedure="false">#REF!</definedName>
    <definedName function="false" hidden="false" name="prazo_37" vbProcedure="false">#REF!</definedName>
    <definedName function="false" hidden="false" name="prazo_38" vbProcedure="false">#REF!</definedName>
    <definedName function="false" hidden="false" name="prazo_39" vbProcedure="false">#REF!</definedName>
    <definedName function="false" hidden="false" name="prazo_40" vbProcedure="false">#REF!</definedName>
    <definedName function="false" hidden="false" name="prazo_41" vbProcedure="false">#REF!</definedName>
    <definedName function="false" hidden="false" name="prazo_42" vbProcedure="false">#REF!</definedName>
    <definedName function="false" hidden="false" name="prazo_43" vbProcedure="false">#REF!</definedName>
    <definedName function="false" hidden="false" name="prazo_44" vbProcedure="false">#REF!</definedName>
    <definedName function="false" hidden="false" name="prazo_5" vbProcedure="false">#REF!</definedName>
    <definedName function="false" hidden="false" name="prazo_6" vbProcedure="false">#REF!</definedName>
    <definedName function="false" hidden="false" name="prazo_7" vbProcedure="false">#N/A</definedName>
    <definedName function="false" hidden="false" name="prazo_8" vbProcedure="false">#N/A</definedName>
    <definedName function="false" hidden="false" name="prazo_9" vbProcedure="false">#N/A</definedName>
    <definedName function="false" hidden="false" name="prazo__44" vbProcedure="false">#REF!</definedName>
    <definedName function="false" hidden="false" name="PR_VEIUC_NOVO" vbProcedure="false">#REF!</definedName>
    <definedName function="false" hidden="false" name="q" vbProcedure="false">#N/A</definedName>
    <definedName function="false" hidden="false" name="salario_40" vbProcedure="false">#REF!</definedName>
    <definedName function="false" hidden="false" name="salario_41" vbProcedure="false">#REF!</definedName>
    <definedName function="false" hidden="false" name="salário" vbProcedure="false">#N/A</definedName>
    <definedName function="false" hidden="false" name="salário_1" vbProcedure="false">#N/A</definedName>
    <definedName function="false" hidden="false" name="salário_10" vbProcedure="false">#REF!</definedName>
    <definedName function="false" hidden="false" name="salário_11" vbProcedure="false">#REF!</definedName>
    <definedName function="false" hidden="false" name="salário_11_1" vbProcedure="false">NA()</definedName>
    <definedName function="false" hidden="false" name="salário_12" vbProcedure="false">#REF!</definedName>
    <definedName function="false" hidden="false" name="salário_18" vbProcedure="false">#REF!</definedName>
    <definedName function="false" hidden="false" name="salário_19" vbProcedure="false">#REF!</definedName>
    <definedName function="false" hidden="false" name="salário_20" vbProcedure="false">#REF!</definedName>
    <definedName function="false" hidden="false" name="salário_21" vbProcedure="false">#REF!</definedName>
    <definedName function="false" hidden="false" name="salário_22" vbProcedure="false">#REF!</definedName>
    <definedName function="false" hidden="false" name="salário_23" vbProcedure="false">#REF!</definedName>
    <definedName function="false" hidden="false" name="salário_24" vbProcedure="false">#REF!</definedName>
    <definedName function="false" hidden="false" name="salário_25" vbProcedure="false">#REF!</definedName>
    <definedName function="false" hidden="false" name="salário_26" vbProcedure="false">#REF!</definedName>
    <definedName function="false" hidden="false" name="salário_27" vbProcedure="false">#REF!</definedName>
    <definedName function="false" hidden="false" name="salário_28" vbProcedure="false">#REF!</definedName>
    <definedName function="false" hidden="false" name="salário_29" vbProcedure="false">#REF!</definedName>
    <definedName function="false" hidden="false" name="salário_30" vbProcedure="false">#REF!</definedName>
    <definedName function="false" hidden="false" name="salário_31" vbProcedure="false">#REF!</definedName>
    <definedName function="false" hidden="false" name="salário_32" vbProcedure="false">#REF!</definedName>
    <definedName function="false" hidden="false" name="salário_33" vbProcedure="false">#REF!</definedName>
    <definedName function="false" hidden="false" name="salário_34" vbProcedure="false">#REF!</definedName>
    <definedName function="false" hidden="false" name="salário_35" vbProcedure="false">#REF!</definedName>
    <definedName function="false" hidden="false" name="salário_36" vbProcedure="false">#REF!</definedName>
    <definedName function="false" hidden="false" name="salário_37" vbProcedure="false">#REF!</definedName>
    <definedName function="false" hidden="false" name="salário_38" vbProcedure="false">#REF!</definedName>
    <definedName function="false" hidden="false" name="salário_39" vbProcedure="false">#REF!</definedName>
    <definedName function="false" hidden="false" name="salário_42" vbProcedure="false">#REF!</definedName>
    <definedName function="false" hidden="false" name="salário_43" vbProcedure="false">#REF!</definedName>
    <definedName function="false" hidden="false" name="salário_44" vbProcedure="false">#REF!</definedName>
    <definedName function="false" hidden="false" name="salário_45" vbProcedure="false">#REF!</definedName>
    <definedName function="false" hidden="false" name="salário_46" vbProcedure="false">#REF!</definedName>
    <definedName function="false" hidden="false" name="salário_47" vbProcedure="false">#REF!</definedName>
    <definedName function="false" hidden="false" name="salário_48" vbProcedure="false">#REF!</definedName>
    <definedName function="false" hidden="false" name="salário_49" vbProcedure="false">#REF!</definedName>
    <definedName function="false" hidden="false" name="salário_5" vbProcedure="false">#REF!</definedName>
    <definedName function="false" hidden="false" name="salário_50" vbProcedure="false">#REF!</definedName>
    <definedName function="false" hidden="false" name="salário_51" vbProcedure="false">#REF!</definedName>
    <definedName function="false" hidden="false" name="salário_52" vbProcedure="false">#REF!</definedName>
    <definedName function="false" hidden="false" name="salário_53" vbProcedure="false">#REF!</definedName>
    <definedName function="false" hidden="false" name="salário_54" vbProcedure="false">#REF!</definedName>
    <definedName function="false" hidden="false" name="salário_55" vbProcedure="false">#REF!</definedName>
    <definedName function="false" hidden="false" name="salário_56" vbProcedure="false">#REF!</definedName>
    <definedName function="false" hidden="false" name="salário_57" vbProcedure="false">#REF!</definedName>
    <definedName function="false" hidden="false" name="salário_58" vbProcedure="false">#REF!</definedName>
    <definedName function="false" hidden="false" name="salário_59" vbProcedure="false">#REF!</definedName>
    <definedName function="false" hidden="false" name="salário_6" vbProcedure="false">#REF!</definedName>
    <definedName function="false" hidden="false" name="salário_7" vbProcedure="false">#N/A</definedName>
    <definedName function="false" hidden="false" name="salário_8" vbProcedure="false">#N/A</definedName>
    <definedName function="false" hidden="false" name="salário_9" vbProcedure="false">#N/A</definedName>
    <definedName function="false" hidden="false" name="Selecionar1_2" vbProcedure="false">#N/A</definedName>
    <definedName function="false" hidden="false" name="Selecionar2_2" vbProcedure="false">#N/A</definedName>
    <definedName function="false" hidden="false" name="Selecionar3_2" vbProcedure="false">#N/A</definedName>
    <definedName function="false" hidden="false" name="Selecionar4_2" vbProcedure="false">#N/A</definedName>
    <definedName function="false" hidden="false" name="sss" vbProcedure="false">'[1] urbano 2ª parte'!#ref!</definedName>
    <definedName function="false" hidden="false" name="TARIFA" vbProcedure="false">#REF!</definedName>
    <definedName function="false" hidden="false" name="taxa" vbProcedure="false">#N/A</definedName>
    <definedName function="false" hidden="false" name="taxa_10" vbProcedure="false">#REF!</definedName>
    <definedName function="false" hidden="false" name="taxa_11" vbProcedure="false">#REF!</definedName>
    <definedName function="false" hidden="false" name="taxa_11_1" vbProcedure="false">NA()</definedName>
    <definedName function="false" hidden="false" name="taxa_12" vbProcedure="false">#REF!</definedName>
    <definedName function="false" hidden="false" name="taxa_18" vbProcedure="false">#REF!</definedName>
    <definedName function="false" hidden="false" name="taxa_19" vbProcedure="false">#REF!</definedName>
    <definedName function="false" hidden="false" name="taxa_20" vbProcedure="false">#REF!</definedName>
    <definedName function="false" hidden="false" name="taxa_21" vbProcedure="false">#REF!</definedName>
    <definedName function="false" hidden="false" name="taxa_22" vbProcedure="false">#REF!</definedName>
    <definedName function="false" hidden="false" name="taxa_23" vbProcedure="false">#REF!</definedName>
    <definedName function="false" hidden="false" name="taxa_24" vbProcedure="false">#REF!</definedName>
    <definedName function="false" hidden="false" name="taxa_25" vbProcedure="false">#REF!</definedName>
    <definedName function="false" hidden="false" name="taxa_26" vbProcedure="false">#REF!</definedName>
    <definedName function="false" hidden="false" name="taxa_27" vbProcedure="false">#REF!</definedName>
    <definedName function="false" hidden="false" name="taxa_28" vbProcedure="false">#REF!</definedName>
    <definedName function="false" hidden="false" name="taxa_29" vbProcedure="false">#REF!</definedName>
    <definedName function="false" hidden="false" name="taxa_30" vbProcedure="false">#REF!</definedName>
    <definedName function="false" hidden="false" name="taxa_31" vbProcedure="false">#REF!</definedName>
    <definedName function="false" hidden="false" name="taxa_32" vbProcedure="false">#REF!</definedName>
    <definedName function="false" hidden="false" name="taxa_33" vbProcedure="false">#REF!</definedName>
    <definedName function="false" hidden="false" name="taxa_34" vbProcedure="false">#REF!</definedName>
    <definedName function="false" hidden="false" name="taxa_35" vbProcedure="false">#REF!</definedName>
    <definedName function="false" hidden="false" name="taxa_36" vbProcedure="false">#REF!</definedName>
    <definedName function="false" hidden="false" name="taxa_37" vbProcedure="false">#REF!</definedName>
    <definedName function="false" hidden="false" name="taxa_38" vbProcedure="false">#REF!</definedName>
    <definedName function="false" hidden="false" name="taxa_39" vbProcedure="false">#REF!</definedName>
    <definedName function="false" hidden="false" name="taxa_40" vbProcedure="false">#REF!</definedName>
    <definedName function="false" hidden="false" name="taxa_41" vbProcedure="false">#REF!</definedName>
    <definedName function="false" hidden="false" name="taxa_42" vbProcedure="false">#REF!</definedName>
    <definedName function="false" hidden="false" name="taxa_43" vbProcedure="false">#REF!</definedName>
    <definedName function="false" hidden="false" name="taxa_44" vbProcedure="false">#REF!</definedName>
    <definedName function="false" hidden="false" name="taxa_45" vbProcedure="false">#REF!</definedName>
    <definedName function="false" hidden="false" name="taxa_5" vbProcedure="false">#REF!</definedName>
    <definedName function="false" hidden="false" name="taxa_6" vbProcedure="false">#REF!</definedName>
    <definedName function="false" hidden="false" name="taxa_7" vbProcedure="false">#N/A</definedName>
    <definedName function="false" hidden="false" name="taxa_8" vbProcedure="false">#N/A</definedName>
    <definedName function="false" hidden="false" name="taxa_9" vbProcedure="false">#N/A</definedName>
    <definedName function="false" hidden="false" name="taxa__44" vbProcedure="false">#REF!</definedName>
    <definedName function="false" hidden="false" name="u" vbProcedure="false">#N/A</definedName>
    <definedName function="false" hidden="false" name="w" vbProcedure="false">#N/A</definedName>
    <definedName function="false" hidden="false" name="y" vbProcedure="false">#N/A</definedName>
    <definedName function="false" hidden="false" name="_10empréstimo_19_1" vbProcedure="false">#N/A</definedName>
    <definedName function="false" hidden="false" name="_10taxa_19_1" vbProcedure="false">#N/A</definedName>
    <definedName function="false" hidden="false" name="_11frota_2_1" vbProcedure="false">#N/A</definedName>
    <definedName function="false" hidden="false" name="_12inflação_11_1" vbProcedure="false">#N/A</definedName>
    <definedName function="false" hidden="false" name="_13inflação_19_1" vbProcedure="false">#N/A</definedName>
    <definedName function="false" hidden="false" name="_14prazo_11_1" vbProcedure="false">#N/A</definedName>
    <definedName function="false" hidden="false" name="_15prazo_19_1" vbProcedure="false">#N/A</definedName>
    <definedName function="false" hidden="false" name="_16salário_11_1" vbProcedure="false">#N/A</definedName>
    <definedName function="false" hidden="false" name="_17salário_19_1" vbProcedure="false">#N/A</definedName>
    <definedName function="false" hidden="false" name="_18taxa_11_1" vbProcedure="false">#N/A</definedName>
    <definedName function="false" hidden="false" name="_19taxa_19_1" vbProcedure="false">#N/A</definedName>
    <definedName function="false" hidden="false" name="_1aumentos_11_1" vbProcedure="false">#N/A</definedName>
    <definedName function="false" hidden="false" name="_1aumentos_19_1" vbProcedure="false">#N/A</definedName>
    <definedName function="false" hidden="false" name="_2aumentos_19_1" vbProcedure="false">#N/A</definedName>
    <definedName function="false" hidden="false" name="_2carência_11_1" vbProcedure="false">#N/A</definedName>
    <definedName function="false" hidden="false" name="_2carência_19_1" vbProcedure="false">#N/A</definedName>
    <definedName function="false" hidden="false" name="_3carência_11_1" vbProcedure="false">#N/A</definedName>
    <definedName function="false" hidden="false" name="_3carência_salário_11_1" vbProcedure="false">#N/A</definedName>
    <definedName function="false" hidden="false" name="_3carência_salário_19_1" vbProcedure="false">#N/A</definedName>
    <definedName function="false" hidden="false" name="_4carência_19_1" vbProcedure="false">#N/A</definedName>
    <definedName function="false" hidden="false" name="_4carência_sd_11_1" vbProcedure="false">#N/A</definedName>
    <definedName function="false" hidden="false" name="_4carência_sd_19_1" vbProcedure="false">#N/A</definedName>
    <definedName function="false" hidden="false" name="_5carência_salário_11_1" vbProcedure="false">#N/A</definedName>
    <definedName function="false" hidden="false" name="_5empréstimo_11_1" vbProcedure="false">#N/A</definedName>
    <definedName function="false" hidden="false" name="_5empréstimo_19_1" vbProcedure="false">#N/A</definedName>
    <definedName function="false" hidden="false" name="_6carência_salário_19_1" vbProcedure="false">#N/A</definedName>
    <definedName function="false" hidden="false" name="_6frota_2_1" vbProcedure="false">#N/A</definedName>
    <definedName function="false" hidden="false" name="_6inflação_11_1" vbProcedure="false">#N/A</definedName>
    <definedName function="false" hidden="false" name="_7carência_sd_11_1" vbProcedure="false">#N/A</definedName>
    <definedName function="false" hidden="false" name="_7inflação_19_1" vbProcedure="false">#N/A</definedName>
    <definedName function="false" hidden="false" name="_7prazo_11_1" vbProcedure="false">#N/A</definedName>
    <definedName function="false" hidden="false" name="_8carência_sd_19_1" vbProcedure="false">#N/A</definedName>
    <definedName function="false" hidden="false" name="_8prazo_19_1" vbProcedure="false">#N/A</definedName>
    <definedName function="false" hidden="false" name="_8salário_11_1" vbProcedure="false">#N/A</definedName>
    <definedName function="false" hidden="false" name="_9empréstimo_11_1" vbProcedure="false">#N/A</definedName>
    <definedName function="false" hidden="false" name="_9salário_19_1" vbProcedure="false">#N/A</definedName>
    <definedName function="false" hidden="false" name="_9taxa_11_1" vbProcedure="false">#N/A</definedName>
    <definedName function="false" hidden="false" name="_xlnm.Criteria" vbProcedure="false">'[1] urbano 2ª parte'!#ref!</definedName>
    <definedName function="false" hidden="false" name="_xlnm.Database" vbProcedure="false">'[1] urbano 2ª parte'!#ref!</definedName>
    <definedName function="false" hidden="false" name="_xlnm.Extract" vbProcedure="false">'[1] urbano 2ª parte'!#ref!</definedName>
    <definedName function="false" hidden="false" name="__1aumentos_11_1" vbProcedure="false">#N/A</definedName>
    <definedName function="false" hidden="false" name="__2carência_11_1" vbProcedure="false">#N/A</definedName>
    <definedName function="false" hidden="false" name="__3carência_salário_11_1" vbProcedure="false">#N/A</definedName>
    <definedName function="false" hidden="false" name="__4carência_sd_11_1" vbProcedure="false">#N/A</definedName>
    <definedName function="false" hidden="false" name="__5empréstimo_11_1" vbProcedure="false">#N/A</definedName>
    <definedName function="false" hidden="false" name="__6inflação_11_1" vbProcedure="false">#N/A</definedName>
    <definedName function="false" hidden="false" name="__7prazo_11_1" vbProcedure="false">#N/A</definedName>
    <definedName function="false" hidden="false" name="__8salário_11_1" vbProcedure="false">#N/A</definedName>
    <definedName function="false" hidden="false" name="__9taxa_11_1" vbProcedure="false">#N/A</definedName>
    <definedName function="false" hidden="false" localSheetId="0" name="ANOFROTA" vbProcedure="false">#REF!</definedName>
    <definedName function="false" hidden="false" localSheetId="0" name="aumentos" vbProcedure="false">#REF!</definedName>
    <definedName function="false" hidden="false" localSheetId="0" name="aumentos_1" vbProcedure="false">#REF!</definedName>
    <definedName function="false" hidden="false" localSheetId="0" name="aumentos_10" vbProcedure="false">#REF!</definedName>
    <definedName function="false" hidden="false" localSheetId="0" name="aumentos_11" vbProcedure="false">#REF!</definedName>
    <definedName function="false" hidden="false" localSheetId="0" name="aumentos_12" vbProcedure="false">#REF!</definedName>
    <definedName function="false" hidden="false" localSheetId="0" name="aumentos_18" vbProcedure="false">#REF!</definedName>
    <definedName function="false" hidden="false" localSheetId="0" name="aumentos_19" vbProcedure="false">#REF!</definedName>
    <definedName function="false" hidden="false" localSheetId="0" name="aumentos_20" vbProcedure="false">#REF!</definedName>
    <definedName function="false" hidden="false" localSheetId="0" name="aumentos_21" vbProcedure="false">#REF!</definedName>
    <definedName function="false" hidden="false" localSheetId="0" name="aumentos_22" vbProcedure="false">#REF!</definedName>
    <definedName function="false" hidden="false" localSheetId="0" name="aumentos_23" vbProcedure="false">#REF!</definedName>
    <definedName function="false" hidden="false" localSheetId="0" name="aumentos_24" vbProcedure="false">#REF!</definedName>
    <definedName function="false" hidden="false" localSheetId="0" name="aumentos_25" vbProcedure="false">#REF!</definedName>
    <definedName function="false" hidden="false" localSheetId="0" name="aumentos_26" vbProcedure="false">#REF!</definedName>
    <definedName function="false" hidden="false" localSheetId="0" name="aumentos_27" vbProcedure="false">#REF!</definedName>
    <definedName function="false" hidden="false" localSheetId="0" name="aumentos_28" vbProcedure="false">#REF!</definedName>
    <definedName function="false" hidden="false" localSheetId="0" name="aumentos_29" vbProcedure="false">#REF!</definedName>
    <definedName function="false" hidden="false" localSheetId="0" name="aumentos_30" vbProcedure="false">#REF!</definedName>
    <definedName function="false" hidden="false" localSheetId="0" name="aumentos_31" vbProcedure="false">#REF!</definedName>
    <definedName function="false" hidden="false" localSheetId="0" name="aumentos_32" vbProcedure="false">#REF!</definedName>
    <definedName function="false" hidden="false" localSheetId="0" name="aumentos_33" vbProcedure="false">#REF!</definedName>
    <definedName function="false" hidden="false" localSheetId="0" name="aumentos_34" vbProcedure="false">#REF!</definedName>
    <definedName function="false" hidden="false" localSheetId="0" name="aumentos_35" vbProcedure="false">#REF!</definedName>
    <definedName function="false" hidden="false" localSheetId="0" name="aumentos_36" vbProcedure="false">#REF!</definedName>
    <definedName function="false" hidden="false" localSheetId="0" name="aumentos_37" vbProcedure="false">#REF!</definedName>
    <definedName function="false" hidden="false" localSheetId="0" name="aumentos_38" vbProcedure="false">#REF!</definedName>
    <definedName function="false" hidden="false" localSheetId="0" name="aumentos_39" vbProcedure="false">#REF!</definedName>
    <definedName function="false" hidden="false" localSheetId="0" name="aumentos_43" vbProcedure="false">#REF!</definedName>
    <definedName function="false" hidden="false" localSheetId="0" name="aumentos_44" vbProcedure="false">#REF!</definedName>
    <definedName function="false" hidden="false" localSheetId="0" name="aumentos_45" vbProcedure="false">#REF!</definedName>
    <definedName function="false" hidden="false" localSheetId="0" name="aumentos_46" vbProcedure="false">#REF!</definedName>
    <definedName function="false" hidden="false" localSheetId="0" name="aumentos_47" vbProcedure="false">#REF!</definedName>
    <definedName function="false" hidden="false" localSheetId="0" name="aumentos_48" vbProcedure="false">#REF!</definedName>
    <definedName function="false" hidden="false" localSheetId="0" name="aumentos_49" vbProcedure="false">#REF!</definedName>
    <definedName function="false" hidden="false" localSheetId="0" name="aumentos_5" vbProcedure="false">#REF!</definedName>
    <definedName function="false" hidden="false" localSheetId="0" name="aumentos_50" vbProcedure="false">#REF!</definedName>
    <definedName function="false" hidden="false" localSheetId="0" name="aumentos_51" vbProcedure="false">#REF!</definedName>
    <definedName function="false" hidden="false" localSheetId="0" name="aumentos_52" vbProcedure="false">#REF!</definedName>
    <definedName function="false" hidden="false" localSheetId="0" name="aumentos_53" vbProcedure="false">#REF!</definedName>
    <definedName function="false" hidden="false" localSheetId="0" name="aumentos_54" vbProcedure="false">#REF!</definedName>
    <definedName function="false" hidden="false" localSheetId="0" name="aumentos_55" vbProcedure="false">#REF!</definedName>
    <definedName function="false" hidden="false" localSheetId="0" name="aumentos_56" vbProcedure="false">#REF!</definedName>
    <definedName function="false" hidden="false" localSheetId="0" name="aumentos_57" vbProcedure="false">#REF!</definedName>
    <definedName function="false" hidden="false" localSheetId="0" name="aumentos_58" vbProcedure="false">#REF!</definedName>
    <definedName function="false" hidden="false" localSheetId="0" name="aumentos_59" vbProcedure="false">#REF!</definedName>
    <definedName function="false" hidden="false" localSheetId="0" name="aumentos_6" vbProcedure="false">#REF!</definedName>
    <definedName function="false" hidden="false" localSheetId="0" name="aumentos_60" vbProcedure="false">#REF!</definedName>
    <definedName function="false" hidden="false" localSheetId="0" name="aumentos_61" vbProcedure="false">#REF!</definedName>
    <definedName function="false" hidden="false" localSheetId="0" name="aumentos_62" vbProcedure="false">#REF!</definedName>
    <definedName function="false" hidden="false" localSheetId="0" name="aumentos_7" vbProcedure="false">#REF!</definedName>
    <definedName function="false" hidden="false" localSheetId="0" name="aumentos_70" vbProcedure="false">#REF!</definedName>
    <definedName function="false" hidden="false" localSheetId="0" name="aumentos_71" vbProcedure="false">#REF!</definedName>
    <definedName function="false" hidden="false" localSheetId="0" name="aumentos_72" vbProcedure="false">#REF!</definedName>
    <definedName function="false" hidden="false" localSheetId="0" name="aumentos_73" vbProcedure="false">#REF!</definedName>
    <definedName function="false" hidden="false" localSheetId="0" name="aumentos_74" vbProcedure="false">#REF!</definedName>
    <definedName function="false" hidden="false" localSheetId="0" name="aumentos_75" vbProcedure="false">#REF!</definedName>
    <definedName function="false" hidden="false" localSheetId="0" name="aumentos_76" vbProcedure="false">#REF!</definedName>
    <definedName function="false" hidden="false" localSheetId="0" name="aumentos_77" vbProcedure="false">#REF!</definedName>
    <definedName function="false" hidden="false" localSheetId="0" name="aumentos_78" vbProcedure="false">#REF!</definedName>
    <definedName function="false" hidden="false" localSheetId="0" name="aumentos_79" vbProcedure="false">#REF!</definedName>
    <definedName function="false" hidden="false" localSheetId="0" name="aumentos_8" vbProcedure="false">#REF!</definedName>
    <definedName function="false" hidden="false" localSheetId="0" name="aumentos_80" vbProcedure="false">#REF!</definedName>
    <definedName function="false" hidden="false" localSheetId="0" name="aumentos_81" vbProcedure="false">#REF!</definedName>
    <definedName function="false" hidden="false" localSheetId="0" name="aumentos_82" vbProcedure="false">#REF!</definedName>
    <definedName function="false" hidden="false" localSheetId="0" name="aumentos_83" vbProcedure="false">#REF!</definedName>
    <definedName function="false" hidden="false" localSheetId="0" name="aumentos_84" vbProcedure="false">#REF!</definedName>
    <definedName function="false" hidden="false" localSheetId="0" name="aumentos_85" vbProcedure="false">#REF!</definedName>
    <definedName function="false" hidden="false" localSheetId="0" name="aumentos_86" vbProcedure="false">#REF!</definedName>
    <definedName function="false" hidden="false" localSheetId="0" name="aumentos_87" vbProcedure="false">#REF!</definedName>
    <definedName function="false" hidden="false" localSheetId="0" name="aumentos_88" vbProcedure="false">#REF!</definedName>
    <definedName function="false" hidden="false" localSheetId="0" name="aumentos_89" vbProcedure="false">#REF!</definedName>
    <definedName function="false" hidden="false" localSheetId="0" name="aumentos_9" vbProcedure="false">#REF!</definedName>
    <definedName function="false" hidden="false" localSheetId="0" name="aumentos_90" vbProcedure="false">#REF!</definedName>
    <definedName function="false" hidden="false" localSheetId="0" name="aumentos_91" vbProcedure="false">#REF!</definedName>
    <definedName function="false" hidden="false" localSheetId="0" name="Banco_dados_IM" vbProcedure="false">'[2] urbano 2ª parte'!#ref!</definedName>
    <definedName function="false" hidden="false" localSheetId="0" name="CALC_TRF" vbProcedure="false">#REF!</definedName>
    <definedName function="false" hidden="false" localSheetId="0" name="carencia_41" vbProcedure="false">#REF!</definedName>
    <definedName function="false" hidden="false" localSheetId="0" name="carencia_42" vbProcedure="false">#REF!</definedName>
    <definedName function="false" hidden="false" localSheetId="0" name="carencia_43" vbProcedure="false">#REF!</definedName>
    <definedName function="false" hidden="false" localSheetId="0" name="carencia_salario_40" vbProcedure="false">#REF!</definedName>
    <definedName function="false" hidden="false" localSheetId="0" name="carencia_salario_41" vbProcedure="false">#REF!</definedName>
    <definedName function="false" hidden="false" localSheetId="0" name="carencia_salario_42" vbProcedure="false">#REF!</definedName>
    <definedName function="false" hidden="false" localSheetId="0" name="carencia_salario_43" vbProcedure="false">#REF!</definedName>
    <definedName function="false" hidden="false" localSheetId="0" name="carencia_salario_44" vbProcedure="false">#REF!</definedName>
    <definedName function="false" hidden="false" localSheetId="0" name="carencia_salario_45" vbProcedure="false">#REF!</definedName>
    <definedName function="false" hidden="false" localSheetId="0" name="carencia_salario_46" vbProcedure="false">#REF!</definedName>
    <definedName function="false" hidden="false" localSheetId="0" name="carencia_salario_47" vbProcedure="false">#REF!</definedName>
    <definedName function="false" hidden="false" localSheetId="0" name="carencia_salario_48" vbProcedure="false">#REF!</definedName>
    <definedName function="false" hidden="false" localSheetId="0" name="carencia_salario_49" vbProcedure="false">#REF!</definedName>
    <definedName function="false" hidden="false" localSheetId="0" name="carencia_salario_50" vbProcedure="false">#REF!</definedName>
    <definedName function="false" hidden="false" localSheetId="0" name="carencia_salario_51" vbProcedure="false">#REF!</definedName>
    <definedName function="false" hidden="false" localSheetId="0" name="carencia_salario_52" vbProcedure="false">#REF!</definedName>
    <definedName function="false" hidden="false" localSheetId="0" name="carencia_salario_53" vbProcedure="false">#REF!</definedName>
    <definedName function="false" hidden="false" localSheetId="0" name="carencia_salario_54" vbProcedure="false">#REF!</definedName>
    <definedName function="false" hidden="false" localSheetId="0" name="carencia_salario_55" vbProcedure="false">#REF!</definedName>
    <definedName function="false" hidden="false" localSheetId="0" name="carencia_salario_56" vbProcedure="false">#REF!</definedName>
    <definedName function="false" hidden="false" localSheetId="0" name="carencia_salario_57" vbProcedure="false">#REF!</definedName>
    <definedName function="false" hidden="false" localSheetId="0" name="carencia_salario_58" vbProcedure="false">#REF!</definedName>
    <definedName function="false" hidden="false" localSheetId="0" name="carencia_salario_59" vbProcedure="false">#REF!</definedName>
    <definedName function="false" hidden="false" localSheetId="0" name="carencia_sd_41" vbProcedure="false">#REF!</definedName>
    <definedName function="false" hidden="false" localSheetId="0" name="carencia_sd_42" vbProcedure="false">#REF!</definedName>
    <definedName function="false" hidden="false" localSheetId="0" name="carencia_sd_43" vbProcedure="false">#REF!</definedName>
    <definedName function="false" hidden="false" localSheetId="0" name="carência" vbProcedure="false">#REF!</definedName>
    <definedName function="false" hidden="false" localSheetId="0" name="carência_10" vbProcedure="false">#REF!</definedName>
    <definedName function="false" hidden="false" localSheetId="0" name="carência_11" vbProcedure="false">#REF!</definedName>
    <definedName function="false" hidden="false" localSheetId="0" name="carência_12" vbProcedure="false">#REF!</definedName>
    <definedName function="false" hidden="false" localSheetId="0" name="carência_18" vbProcedure="false">#REF!</definedName>
    <definedName function="false" hidden="false" localSheetId="0" name="carência_19" vbProcedure="false">#REF!</definedName>
    <definedName function="false" hidden="false" localSheetId="0" name="carência_20" vbProcedure="false">#REF!</definedName>
    <definedName function="false" hidden="false" localSheetId="0" name="carência_21" vbProcedure="false">#REF!</definedName>
    <definedName function="false" hidden="false" localSheetId="0" name="carência_22" vbProcedure="false">#REF!</definedName>
    <definedName function="false" hidden="false" localSheetId="0" name="carência_23" vbProcedure="false">#REF!</definedName>
    <definedName function="false" hidden="false" localSheetId="0" name="carência_24" vbProcedure="false">#REF!</definedName>
    <definedName function="false" hidden="false" localSheetId="0" name="carência_25" vbProcedure="false">#REF!</definedName>
    <definedName function="false" hidden="false" localSheetId="0" name="carência_26" vbProcedure="false">#REF!</definedName>
    <definedName function="false" hidden="false" localSheetId="0" name="carência_27" vbProcedure="false">#REF!</definedName>
    <definedName function="false" hidden="false" localSheetId="0" name="carência_28" vbProcedure="false">#REF!</definedName>
    <definedName function="false" hidden="false" localSheetId="0" name="carência_29" vbProcedure="false">#REF!</definedName>
    <definedName function="false" hidden="false" localSheetId="0" name="carência_30" vbProcedure="false">#REF!</definedName>
    <definedName function="false" hidden="false" localSheetId="0" name="carência_31" vbProcedure="false">#REF!</definedName>
    <definedName function="false" hidden="false" localSheetId="0" name="carência_32" vbProcedure="false">#REF!</definedName>
    <definedName function="false" hidden="false" localSheetId="0" name="carência_33" vbProcedure="false">#REF!</definedName>
    <definedName function="false" hidden="false" localSheetId="0" name="carência_34" vbProcedure="false">#REF!</definedName>
    <definedName function="false" hidden="false" localSheetId="0" name="carência_35" vbProcedure="false">#REF!</definedName>
    <definedName function="false" hidden="false" localSheetId="0" name="carência_36" vbProcedure="false">#REF!</definedName>
    <definedName function="false" hidden="false" localSheetId="0" name="carência_37" vbProcedure="false">#REF!</definedName>
    <definedName function="false" hidden="false" localSheetId="0" name="carência_38" vbProcedure="false">#REF!</definedName>
    <definedName function="false" hidden="false" localSheetId="0" name="carência_39" vbProcedure="false">#REF!</definedName>
    <definedName function="false" hidden="false" localSheetId="0" name="carência_40" vbProcedure="false">#REF!</definedName>
    <definedName function="false" hidden="false" localSheetId="0" name="carência_44" vbProcedure="false">#REF!</definedName>
    <definedName function="false" hidden="false" localSheetId="0" name="carência_45" vbProcedure="false">#REF!</definedName>
    <definedName function="false" hidden="false" localSheetId="0" name="carência_5" vbProcedure="false">#REF!</definedName>
    <definedName function="false" hidden="false" localSheetId="0" name="carência_6" vbProcedure="false">#REF!</definedName>
    <definedName function="false" hidden="false" localSheetId="0" name="carência_7" vbProcedure="false">#REF!</definedName>
    <definedName function="false" hidden="false" localSheetId="0" name="carência_8" vbProcedure="false">#REF!</definedName>
    <definedName function="false" hidden="false" localSheetId="0" name="carência_9" vbProcedure="false">#REF!</definedName>
    <definedName function="false" hidden="false" localSheetId="0" name="carência_salário" vbProcedure="false">#REF!</definedName>
    <definedName function="false" hidden="false" localSheetId="0" name="carência_salário_1" vbProcedure="false">#REF!</definedName>
    <definedName function="false" hidden="false" localSheetId="0" name="carência_salário_10" vbProcedure="false">#REF!</definedName>
    <definedName function="false" hidden="false" localSheetId="0" name="carência_salário_11" vbProcedure="false">#REF!</definedName>
    <definedName function="false" hidden="false" localSheetId="0" name="carência_salário_12" vbProcedure="false">#REF!</definedName>
    <definedName function="false" hidden="false" localSheetId="0" name="carência_salário_18" vbProcedure="false">#REF!</definedName>
    <definedName function="false" hidden="false" localSheetId="0" name="carência_salário_19" vbProcedure="false">#REF!</definedName>
    <definedName function="false" hidden="false" localSheetId="0" name="carência_salário_20" vbProcedure="false">#REF!</definedName>
    <definedName function="false" hidden="false" localSheetId="0" name="carência_salário_21" vbProcedure="false">#REF!</definedName>
    <definedName function="false" hidden="false" localSheetId="0" name="carência_salário_22" vbProcedure="false">#REF!</definedName>
    <definedName function="false" hidden="false" localSheetId="0" name="carência_salário_23" vbProcedure="false">#REF!</definedName>
    <definedName function="false" hidden="false" localSheetId="0" name="carência_salário_24" vbProcedure="false">#REF!</definedName>
    <definedName function="false" hidden="false" localSheetId="0" name="carência_salário_25" vbProcedure="false">#REF!</definedName>
    <definedName function="false" hidden="false" localSheetId="0" name="carência_salário_26" vbProcedure="false">#REF!</definedName>
    <definedName function="false" hidden="false" localSheetId="0" name="carência_salário_27" vbProcedure="false">#REF!</definedName>
    <definedName function="false" hidden="false" localSheetId="0" name="carência_salário_28" vbProcedure="false">#REF!</definedName>
    <definedName function="false" hidden="false" localSheetId="0" name="carência_salário_29" vbProcedure="false">#REF!</definedName>
    <definedName function="false" hidden="false" localSheetId="0" name="carência_salário_30" vbProcedure="false">#REF!</definedName>
    <definedName function="false" hidden="false" localSheetId="0" name="carência_salário_31" vbProcedure="false">#REF!</definedName>
    <definedName function="false" hidden="false" localSheetId="0" name="carência_salário_32" vbProcedure="false">#REF!</definedName>
    <definedName function="false" hidden="false" localSheetId="0" name="carência_salário_33" vbProcedure="false">#REF!</definedName>
    <definedName function="false" hidden="false" localSheetId="0" name="carência_salário_34" vbProcedure="false">#REF!</definedName>
    <definedName function="false" hidden="false" localSheetId="0" name="carência_salário_35" vbProcedure="false">#REF!</definedName>
    <definedName function="false" hidden="false" localSheetId="0" name="carência_salário_36" vbProcedure="false">#REF!</definedName>
    <definedName function="false" hidden="false" localSheetId="0" name="carência_salário_37" vbProcedure="false">#REF!</definedName>
    <definedName function="false" hidden="false" localSheetId="0" name="carência_salário_38" vbProcedure="false">#REF!</definedName>
    <definedName function="false" hidden="false" localSheetId="0" name="carência_salário_39" vbProcedure="false">#REF!</definedName>
    <definedName function="false" hidden="false" localSheetId="0" name="carência_salário_5" vbProcedure="false">#REF!</definedName>
    <definedName function="false" hidden="false" localSheetId="0" name="carência_salário_6" vbProcedure="false">#REF!</definedName>
    <definedName function="false" hidden="false" localSheetId="0" name="carência_salário_7" vbProcedure="false">#REF!</definedName>
    <definedName function="false" hidden="false" localSheetId="0" name="carência_salário_8" vbProcedure="false">#REF!</definedName>
    <definedName function="false" hidden="false" localSheetId="0" name="carência_salário_9" vbProcedure="false">#REF!</definedName>
    <definedName function="false" hidden="false" localSheetId="0" name="carência_sd" vbProcedure="false">#REF!</definedName>
    <definedName function="false" hidden="false" localSheetId="0" name="carência_sd_10" vbProcedure="false">#REF!</definedName>
    <definedName function="false" hidden="false" localSheetId="0" name="carência_sd_11" vbProcedure="false">#REF!</definedName>
    <definedName function="false" hidden="false" localSheetId="0" name="carência_sd_12" vbProcedure="false">#REF!</definedName>
    <definedName function="false" hidden="false" localSheetId="0" name="carência_sd_18" vbProcedure="false">#REF!</definedName>
    <definedName function="false" hidden="false" localSheetId="0" name="carência_sd_19" vbProcedure="false">#REF!</definedName>
    <definedName function="false" hidden="false" localSheetId="0" name="carência_sd_20" vbProcedure="false">#REF!</definedName>
    <definedName function="false" hidden="false" localSheetId="0" name="carência_sd_21" vbProcedure="false">#REF!</definedName>
    <definedName function="false" hidden="false" localSheetId="0" name="carência_sd_22" vbProcedure="false">#REF!</definedName>
    <definedName function="false" hidden="false" localSheetId="0" name="carência_sd_23" vbProcedure="false">#REF!</definedName>
    <definedName function="false" hidden="false" localSheetId="0" name="carência_sd_24" vbProcedure="false">#REF!</definedName>
    <definedName function="false" hidden="false" localSheetId="0" name="carência_sd_25" vbProcedure="false">#REF!</definedName>
    <definedName function="false" hidden="false" localSheetId="0" name="carência_sd_26" vbProcedure="false">#REF!</definedName>
    <definedName function="false" hidden="false" localSheetId="0" name="carência_sd_27" vbProcedure="false">#REF!</definedName>
    <definedName function="false" hidden="false" localSheetId="0" name="carência_sd_28" vbProcedure="false">#REF!</definedName>
    <definedName function="false" hidden="false" localSheetId="0" name="carência_sd_29" vbProcedure="false">#REF!</definedName>
    <definedName function="false" hidden="false" localSheetId="0" name="carência_sd_30" vbProcedure="false">#REF!</definedName>
    <definedName function="false" hidden="false" localSheetId="0" name="carência_sd_31" vbProcedure="false">#REF!</definedName>
    <definedName function="false" hidden="false" localSheetId="0" name="carência_sd_32" vbProcedure="false">#REF!</definedName>
    <definedName function="false" hidden="false" localSheetId="0" name="carência_sd_33" vbProcedure="false">#REF!</definedName>
    <definedName function="false" hidden="false" localSheetId="0" name="carência_sd_34" vbProcedure="false">#REF!</definedName>
    <definedName function="false" hidden="false" localSheetId="0" name="carência_sd_35" vbProcedure="false">#REF!</definedName>
    <definedName function="false" hidden="false" localSheetId="0" name="carência_sd_36" vbProcedure="false">#REF!</definedName>
    <definedName function="false" hidden="false" localSheetId="0" name="carência_sd_37" vbProcedure="false">#REF!</definedName>
    <definedName function="false" hidden="false" localSheetId="0" name="carência_sd_38" vbProcedure="false">#REF!</definedName>
    <definedName function="false" hidden="false" localSheetId="0" name="carência_sd_39" vbProcedure="false">#REF!</definedName>
    <definedName function="false" hidden="false" localSheetId="0" name="carência_sd_40" vbProcedure="false">#REF!</definedName>
    <definedName function="false" hidden="false" localSheetId="0" name="carência_sd_44" vbProcedure="false">#REF!</definedName>
    <definedName function="false" hidden="false" localSheetId="0" name="carência_sd_45" vbProcedure="false">#REF!</definedName>
    <definedName function="false" hidden="false" localSheetId="0" name="carência_sd_5" vbProcedure="false">#REF!</definedName>
    <definedName function="false" hidden="false" localSheetId="0" name="carência_sd_6" vbProcedure="false">#REF!</definedName>
    <definedName function="false" hidden="false" localSheetId="0" name="carência_sd_7" vbProcedure="false">#REF!</definedName>
    <definedName function="false" hidden="false" localSheetId="0" name="carência_sd_8" vbProcedure="false">#REF!</definedName>
    <definedName function="false" hidden="false" localSheetId="0" name="carência_sd_9" vbProcedure="false">#REF!</definedName>
    <definedName function="false" hidden="false" localSheetId="0" name="COMUM" vbProcedure="false">#REF!</definedName>
    <definedName function="false" hidden="false" localSheetId="0" name="Critérios_IM" vbProcedure="false">'[2] urbano 2ª parte'!#ref!</definedName>
    <definedName function="false" hidden="false" localSheetId="0" name="DADOS" vbProcedure="false">#REF!</definedName>
    <definedName function="false" hidden="false" localSheetId="0" name="DADOS2" vbProcedure="false">#REF!</definedName>
    <definedName function="false" hidden="false" localSheetId="0" name="DADOS3" vbProcedure="false">#REF!</definedName>
    <definedName function="false" hidden="false" localSheetId="0" name="DADOS5" vbProcedure="false">#REF!</definedName>
    <definedName function="false" hidden="false" localSheetId="0" name="DADOS6" vbProcedure="false">#REF!</definedName>
    <definedName function="false" hidden="false" localSheetId="0" name="DADOS7" vbProcedure="false">#REF!</definedName>
    <definedName function="false" hidden="false" localSheetId="0" name="emprestimo_41" vbProcedure="false">#REF!</definedName>
    <definedName function="false" hidden="false" localSheetId="0" name="emprestimo_42" vbProcedure="false">#REF!</definedName>
    <definedName function="false" hidden="false" localSheetId="0" name="emprestimo_43" vbProcedure="false">#REF!</definedName>
    <definedName function="false" hidden="false" localSheetId="0" name="empréstimo" vbProcedure="false">#REF!</definedName>
    <definedName function="false" hidden="false" localSheetId="0" name="empréstimo_10" vbProcedure="false">#REF!</definedName>
    <definedName function="false" hidden="false" localSheetId="0" name="empréstimo_11" vbProcedure="false">#REF!</definedName>
    <definedName function="false" hidden="false" localSheetId="0" name="empréstimo_12" vbProcedure="false">#REF!</definedName>
    <definedName function="false" hidden="false" localSheetId="0" name="empréstimo_18" vbProcedure="false">#REF!</definedName>
    <definedName function="false" hidden="false" localSheetId="0" name="empréstimo_19" vbProcedure="false">#REF!</definedName>
    <definedName function="false" hidden="false" localSheetId="0" name="empréstimo_20" vbProcedure="false">#REF!</definedName>
    <definedName function="false" hidden="false" localSheetId="0" name="empréstimo_21" vbProcedure="false">#REF!</definedName>
    <definedName function="false" hidden="false" localSheetId="0" name="empréstimo_22" vbProcedure="false">#REF!</definedName>
    <definedName function="false" hidden="false" localSheetId="0" name="empréstimo_23" vbProcedure="false">#REF!</definedName>
    <definedName function="false" hidden="false" localSheetId="0" name="empréstimo_24" vbProcedure="false">#REF!</definedName>
    <definedName function="false" hidden="false" localSheetId="0" name="empréstimo_25" vbProcedure="false">#REF!</definedName>
    <definedName function="false" hidden="false" localSheetId="0" name="empréstimo_26" vbProcedure="false">#REF!</definedName>
    <definedName function="false" hidden="false" localSheetId="0" name="empréstimo_27" vbProcedure="false">#REF!</definedName>
    <definedName function="false" hidden="false" localSheetId="0" name="empréstimo_28" vbProcedure="false">#REF!</definedName>
    <definedName function="false" hidden="false" localSheetId="0" name="empréstimo_29" vbProcedure="false">#REF!</definedName>
    <definedName function="false" hidden="false" localSheetId="0" name="empréstimo_30" vbProcedure="false">#REF!</definedName>
    <definedName function="false" hidden="false" localSheetId="0" name="empréstimo_31" vbProcedure="false">#REF!</definedName>
    <definedName function="false" hidden="false" localSheetId="0" name="empréstimo_32" vbProcedure="false">#REF!</definedName>
    <definedName function="false" hidden="false" localSheetId="0" name="empréstimo_33" vbProcedure="false">#REF!</definedName>
    <definedName function="false" hidden="false" localSheetId="0" name="empréstimo_34" vbProcedure="false">#REF!</definedName>
    <definedName function="false" hidden="false" localSheetId="0" name="empréstimo_35" vbProcedure="false">#REF!</definedName>
    <definedName function="false" hidden="false" localSheetId="0" name="empréstimo_36" vbProcedure="false">#REF!</definedName>
    <definedName function="false" hidden="false" localSheetId="0" name="empréstimo_37" vbProcedure="false">#REF!</definedName>
    <definedName function="false" hidden="false" localSheetId="0" name="empréstimo_38" vbProcedure="false">#REF!</definedName>
    <definedName function="false" hidden="false" localSheetId="0" name="empréstimo_39" vbProcedure="false">#REF!</definedName>
    <definedName function="false" hidden="false" localSheetId="0" name="empréstimo_40" vbProcedure="false">#REF!</definedName>
    <definedName function="false" hidden="false" localSheetId="0" name="empréstimo_41" vbProcedure="false">#REF!</definedName>
    <definedName function="false" hidden="false" localSheetId="0" name="empréstimo_44" vbProcedure="false">#REF!</definedName>
    <definedName function="false" hidden="false" localSheetId="0" name="empréstimo_45" vbProcedure="false">#REF!</definedName>
    <definedName function="false" hidden="false" localSheetId="0" name="empréstimo_5" vbProcedure="false">#REF!</definedName>
    <definedName function="false" hidden="false" localSheetId="0" name="empréstimo_6" vbProcedure="false">#REF!</definedName>
    <definedName function="false" hidden="false" localSheetId="0" name="empréstimo_7" vbProcedure="false">#REF!</definedName>
    <definedName function="false" hidden="false" localSheetId="0" name="empréstimo_8" vbProcedure="false">#REF!</definedName>
    <definedName function="false" hidden="false" localSheetId="0" name="empréstimo_9" vbProcedure="false">#REF!</definedName>
    <definedName function="false" hidden="false" localSheetId="0" name="empréstimo__44" vbProcedure="false">#REF!</definedName>
    <definedName function="false" hidden="false" localSheetId="0" name="Extrair_IM" vbProcedure="false">'[2] urbano 2ª parte'!#ref!</definedName>
    <definedName function="false" hidden="false" localSheetId="0" name="frota" vbProcedure="false">'[3]FIN-01'!$D$11</definedName>
    <definedName function="false" hidden="false" localSheetId="0" name="Frota2" vbProcedure="false">#REF!</definedName>
    <definedName function="false" hidden="false" localSheetId="0" name="FROTACHAS" vbProcedure="false">#REF!</definedName>
    <definedName function="false" hidden="false" localSheetId="0" name="FROTAG" vbProcedure="false">#REF!</definedName>
    <definedName function="false" hidden="false" localSheetId="0" name="frotas" vbProcedure="false">'[4]FIN-01'!$D$11</definedName>
    <definedName function="false" hidden="false" localSheetId="0" name="frota_16" vbProcedure="false">#REF!</definedName>
    <definedName function="false" hidden="false" localSheetId="0" name="frota_17" vbProcedure="false">#REF!</definedName>
    <definedName function="false" hidden="false" localSheetId="0" name="frota_2" vbProcedure="false">#REF!</definedName>
    <definedName function="false" hidden="false" localSheetId="0" name="frota_4" vbProcedure="false">#REF!</definedName>
    <definedName function="false" hidden="false" localSheetId="0" name="frota_5" vbProcedure="false">#REF!</definedName>
    <definedName function="false" hidden="false" localSheetId="0" name="frota_6" vbProcedure="false">#REF!</definedName>
    <definedName function="false" hidden="false" localSheetId="0" name="frota_7" vbProcedure="false">#REF!</definedName>
    <definedName function="false" hidden="false" localSheetId="0" name="frota_8" vbProcedure="false">#REF!</definedName>
    <definedName function="false" hidden="false" localSheetId="0" name="FUADMINI" vbProcedure="false">#REF!</definedName>
    <definedName function="false" hidden="false" localSheetId="0" name="FUCOBRAD" vbProcedure="false">#REF!</definedName>
    <definedName function="false" hidden="false" localSheetId="0" name="FUFISCAL" vbProcedure="false">#REF!</definedName>
    <definedName function="false" hidden="false" localSheetId="0" name="FUMANUTE" vbProcedure="false">#REF!</definedName>
    <definedName function="false" hidden="false" localSheetId="0" name="inflaçao_41" vbProcedure="false">#REF!</definedName>
    <definedName function="false" hidden="false" localSheetId="0" name="inflaçao_42" vbProcedure="false">#REF!</definedName>
    <definedName function="false" hidden="false" localSheetId="0" name="inflaçao_43" vbProcedure="false">#REF!</definedName>
    <definedName function="false" hidden="false" localSheetId="0" name="inflação" vbProcedure="false">#REF!</definedName>
    <definedName function="false" hidden="false" localSheetId="0" name="inflação_10" vbProcedure="false">#REF!</definedName>
    <definedName function="false" hidden="false" localSheetId="0" name="inflação_11" vbProcedure="false">#REF!</definedName>
    <definedName function="false" hidden="false" localSheetId="0" name="inflação_12" vbProcedure="false">#REF!</definedName>
    <definedName function="false" hidden="false" localSheetId="0" name="inflação_18" vbProcedure="false">#REF!</definedName>
    <definedName function="false" hidden="false" localSheetId="0" name="inflação_19" vbProcedure="false">#REF!</definedName>
    <definedName function="false" hidden="false" localSheetId="0" name="inflação_20" vbProcedure="false">#REF!</definedName>
    <definedName function="false" hidden="false" localSheetId="0" name="inflação_21" vbProcedure="false">#REF!</definedName>
    <definedName function="false" hidden="false" localSheetId="0" name="inflação_22" vbProcedure="false">#REF!</definedName>
    <definedName function="false" hidden="false" localSheetId="0" name="inflação_23" vbProcedure="false">#REF!</definedName>
    <definedName function="false" hidden="false" localSheetId="0" name="inflação_24" vbProcedure="false">#REF!</definedName>
    <definedName function="false" hidden="false" localSheetId="0" name="inflação_25" vbProcedure="false">#REF!</definedName>
    <definedName function="false" hidden="false" localSheetId="0" name="inflação_26" vbProcedure="false">#REF!</definedName>
    <definedName function="false" hidden="false" localSheetId="0" name="inflação_27" vbProcedure="false">#REF!</definedName>
    <definedName function="false" hidden="false" localSheetId="0" name="inflação_28" vbProcedure="false">#REF!</definedName>
    <definedName function="false" hidden="false" localSheetId="0" name="inflação_29" vbProcedure="false">#REF!</definedName>
    <definedName function="false" hidden="false" localSheetId="0" name="inflação_30" vbProcedure="false">#REF!</definedName>
    <definedName function="false" hidden="false" localSheetId="0" name="inflação_31" vbProcedure="false">#REF!</definedName>
    <definedName function="false" hidden="false" localSheetId="0" name="inflação_32" vbProcedure="false">#REF!</definedName>
    <definedName function="false" hidden="false" localSheetId="0" name="inflação_33" vbProcedure="false">#REF!</definedName>
    <definedName function="false" hidden="false" localSheetId="0" name="inflação_34" vbProcedure="false">#REF!</definedName>
    <definedName function="false" hidden="false" localSheetId="0" name="inflação_35" vbProcedure="false">#REF!</definedName>
    <definedName function="false" hidden="false" localSheetId="0" name="inflação_36" vbProcedure="false">#REF!</definedName>
    <definedName function="false" hidden="false" localSheetId="0" name="inflação_37" vbProcedure="false">#REF!</definedName>
    <definedName function="false" hidden="false" localSheetId="0" name="inflação_38" vbProcedure="false">#REF!</definedName>
    <definedName function="false" hidden="false" localSheetId="0" name="inflação_39" vbProcedure="false">#REF!</definedName>
    <definedName function="false" hidden="false" localSheetId="0" name="inflação_40" vbProcedure="false">#REF!</definedName>
    <definedName function="false" hidden="false" localSheetId="0" name="inflação_44" vbProcedure="false">#REF!</definedName>
    <definedName function="false" hidden="false" localSheetId="0" name="inflação_45" vbProcedure="false">#REF!</definedName>
    <definedName function="false" hidden="false" localSheetId="0" name="inflação_5" vbProcedure="false">#REF!</definedName>
    <definedName function="false" hidden="false" localSheetId="0" name="inflação_6" vbProcedure="false">#REF!</definedName>
    <definedName function="false" hidden="false" localSheetId="0" name="inflação_7" vbProcedure="false">#REF!</definedName>
    <definedName function="false" hidden="false" localSheetId="0" name="inflação_8" vbProcedure="false">#REF!</definedName>
    <definedName function="false" hidden="false" localSheetId="0" name="inflação_9" vbProcedure="false">#REF!</definedName>
    <definedName function="false" hidden="false" localSheetId="0" name="IPK_E_PMM" vbProcedure="false">#REF!</definedName>
    <definedName function="false" hidden="false" localSheetId="0" name="PASSAG" vbProcedure="false">#REF!</definedName>
    <definedName function="false" hidden="false" localSheetId="0" name="prazo" vbProcedure="false">#REF!</definedName>
    <definedName function="false" hidden="false" localSheetId="0" name="prazo_10" vbProcedure="false">#REF!</definedName>
    <definedName function="false" hidden="false" localSheetId="0" name="prazo_11" vbProcedure="false">#REF!</definedName>
    <definedName function="false" hidden="false" localSheetId="0" name="prazo_12" vbProcedure="false">#REF!</definedName>
    <definedName function="false" hidden="false" localSheetId="0" name="prazo_18" vbProcedure="false">#REF!</definedName>
    <definedName function="false" hidden="false" localSheetId="0" name="prazo_19" vbProcedure="false">#REF!</definedName>
    <definedName function="false" hidden="false" localSheetId="0" name="prazo_20" vbProcedure="false">#REF!</definedName>
    <definedName function="false" hidden="false" localSheetId="0" name="prazo_21" vbProcedure="false">#REF!</definedName>
    <definedName function="false" hidden="false" localSheetId="0" name="prazo_22" vbProcedure="false">#REF!</definedName>
    <definedName function="false" hidden="false" localSheetId="0" name="prazo_23" vbProcedure="false">#REF!</definedName>
    <definedName function="false" hidden="false" localSheetId="0" name="prazo_24" vbProcedure="false">#REF!</definedName>
    <definedName function="false" hidden="false" localSheetId="0" name="prazo_25" vbProcedure="false">#REF!</definedName>
    <definedName function="false" hidden="false" localSheetId="0" name="prazo_26" vbProcedure="false">#REF!</definedName>
    <definedName function="false" hidden="false" localSheetId="0" name="prazo_27" vbProcedure="false">#REF!</definedName>
    <definedName function="false" hidden="false" localSheetId="0" name="prazo_28" vbProcedure="false">#REF!</definedName>
    <definedName function="false" hidden="false" localSheetId="0" name="prazo_29" vbProcedure="false">#REF!</definedName>
    <definedName function="false" hidden="false" localSheetId="0" name="prazo_30" vbProcedure="false">#REF!</definedName>
    <definedName function="false" hidden="false" localSheetId="0" name="prazo_31" vbProcedure="false">#REF!</definedName>
    <definedName function="false" hidden="false" localSheetId="0" name="prazo_32" vbProcedure="false">#REF!</definedName>
    <definedName function="false" hidden="false" localSheetId="0" name="prazo_33" vbProcedure="false">#REF!</definedName>
    <definedName function="false" hidden="false" localSheetId="0" name="prazo_34" vbProcedure="false">#REF!</definedName>
    <definedName function="false" hidden="false" localSheetId="0" name="prazo_35" vbProcedure="false">#REF!</definedName>
    <definedName function="false" hidden="false" localSheetId="0" name="prazo_36" vbProcedure="false">#REF!</definedName>
    <definedName function="false" hidden="false" localSheetId="0" name="prazo_37" vbProcedure="false">#REF!</definedName>
    <definedName function="false" hidden="false" localSheetId="0" name="prazo_38" vbProcedure="false">#REF!</definedName>
    <definedName function="false" hidden="false" localSheetId="0" name="prazo_39" vbProcedure="false">#REF!</definedName>
    <definedName function="false" hidden="false" localSheetId="0" name="prazo_40" vbProcedure="false">#REF!</definedName>
    <definedName function="false" hidden="false" localSheetId="0" name="prazo_41" vbProcedure="false">#REF!</definedName>
    <definedName function="false" hidden="false" localSheetId="0" name="prazo_42" vbProcedure="false">#REF!</definedName>
    <definedName function="false" hidden="false" localSheetId="0" name="prazo_43" vbProcedure="false">#REF!</definedName>
    <definedName function="false" hidden="false" localSheetId="0" name="prazo_44" vbProcedure="false">#REF!</definedName>
    <definedName function="false" hidden="false" localSheetId="0" name="prazo_5" vbProcedure="false">#REF!</definedName>
    <definedName function="false" hidden="false" localSheetId="0" name="prazo_6" vbProcedure="false">#REF!</definedName>
    <definedName function="false" hidden="false" localSheetId="0" name="prazo_7" vbProcedure="false">#REF!</definedName>
    <definedName function="false" hidden="false" localSheetId="0" name="prazo_8" vbProcedure="false">#REF!</definedName>
    <definedName function="false" hidden="false" localSheetId="0" name="prazo_9" vbProcedure="false">#REF!</definedName>
    <definedName function="false" hidden="false" localSheetId="0" name="prazo__44" vbProcedure="false">#REF!</definedName>
    <definedName function="false" hidden="false" localSheetId="0" name="PR_VEIUC_NOVO" vbProcedure="false">#REF!</definedName>
    <definedName function="false" hidden="false" localSheetId="0" name="salario_40" vbProcedure="false">#REF!</definedName>
    <definedName function="false" hidden="false" localSheetId="0" name="salario_41" vbProcedure="false">#REF!</definedName>
    <definedName function="false" hidden="false" localSheetId="0" name="salário" vbProcedure="false">#REF!</definedName>
    <definedName function="false" hidden="false" localSheetId="0" name="salário_1" vbProcedure="false">#REF!</definedName>
    <definedName function="false" hidden="false" localSheetId="0" name="salário_10" vbProcedure="false">#REF!</definedName>
    <definedName function="false" hidden="false" localSheetId="0" name="salário_11" vbProcedure="false">#REF!</definedName>
    <definedName function="false" hidden="false" localSheetId="0" name="salário_12" vbProcedure="false">#REF!</definedName>
    <definedName function="false" hidden="false" localSheetId="0" name="salário_18" vbProcedure="false">#REF!</definedName>
    <definedName function="false" hidden="false" localSheetId="0" name="salário_19" vbProcedure="false">#REF!</definedName>
    <definedName function="false" hidden="false" localSheetId="0" name="salário_20" vbProcedure="false">#REF!</definedName>
    <definedName function="false" hidden="false" localSheetId="0" name="salário_21" vbProcedure="false">#REF!</definedName>
    <definedName function="false" hidden="false" localSheetId="0" name="salário_22" vbProcedure="false">#REF!</definedName>
    <definedName function="false" hidden="false" localSheetId="0" name="salário_23" vbProcedure="false">#REF!</definedName>
    <definedName function="false" hidden="false" localSheetId="0" name="salário_24" vbProcedure="false">#REF!</definedName>
    <definedName function="false" hidden="false" localSheetId="0" name="salário_25" vbProcedure="false">#REF!</definedName>
    <definedName function="false" hidden="false" localSheetId="0" name="salário_26" vbProcedure="false">#REF!</definedName>
    <definedName function="false" hidden="false" localSheetId="0" name="salário_27" vbProcedure="false">#REF!</definedName>
    <definedName function="false" hidden="false" localSheetId="0" name="salário_28" vbProcedure="false">#REF!</definedName>
    <definedName function="false" hidden="false" localSheetId="0" name="salário_29" vbProcedure="false">#REF!</definedName>
    <definedName function="false" hidden="false" localSheetId="0" name="salário_30" vbProcedure="false">#REF!</definedName>
    <definedName function="false" hidden="false" localSheetId="0" name="salário_31" vbProcedure="false">#REF!</definedName>
    <definedName function="false" hidden="false" localSheetId="0" name="salário_32" vbProcedure="false">#REF!</definedName>
    <definedName function="false" hidden="false" localSheetId="0" name="salário_33" vbProcedure="false">#REF!</definedName>
    <definedName function="false" hidden="false" localSheetId="0" name="salário_34" vbProcedure="false">#REF!</definedName>
    <definedName function="false" hidden="false" localSheetId="0" name="salário_35" vbProcedure="false">#REF!</definedName>
    <definedName function="false" hidden="false" localSheetId="0" name="salário_36" vbProcedure="false">#REF!</definedName>
    <definedName function="false" hidden="false" localSheetId="0" name="salário_37" vbProcedure="false">#REF!</definedName>
    <definedName function="false" hidden="false" localSheetId="0" name="salário_38" vbProcedure="false">#REF!</definedName>
    <definedName function="false" hidden="false" localSheetId="0" name="salário_39" vbProcedure="false">#REF!</definedName>
    <definedName function="false" hidden="false" localSheetId="0" name="salário_42" vbProcedure="false">#REF!</definedName>
    <definedName function="false" hidden="false" localSheetId="0" name="salário_43" vbProcedure="false">#REF!</definedName>
    <definedName function="false" hidden="false" localSheetId="0" name="salário_44" vbProcedure="false">#REF!</definedName>
    <definedName function="false" hidden="false" localSheetId="0" name="salário_45" vbProcedure="false">#REF!</definedName>
    <definedName function="false" hidden="false" localSheetId="0" name="salário_46" vbProcedure="false">#REF!</definedName>
    <definedName function="false" hidden="false" localSheetId="0" name="salário_47" vbProcedure="false">#REF!</definedName>
    <definedName function="false" hidden="false" localSheetId="0" name="salário_48" vbProcedure="false">#REF!</definedName>
    <definedName function="false" hidden="false" localSheetId="0" name="salário_49" vbProcedure="false">#REF!</definedName>
    <definedName function="false" hidden="false" localSheetId="0" name="salário_5" vbProcedure="false">#REF!</definedName>
    <definedName function="false" hidden="false" localSheetId="0" name="salário_50" vbProcedure="false">#REF!</definedName>
    <definedName function="false" hidden="false" localSheetId="0" name="salário_51" vbProcedure="false">#REF!</definedName>
    <definedName function="false" hidden="false" localSheetId="0" name="salário_52" vbProcedure="false">#REF!</definedName>
    <definedName function="false" hidden="false" localSheetId="0" name="salário_53" vbProcedure="false">#REF!</definedName>
    <definedName function="false" hidden="false" localSheetId="0" name="salário_54" vbProcedure="false">#REF!</definedName>
    <definedName function="false" hidden="false" localSheetId="0" name="salário_55" vbProcedure="false">#REF!</definedName>
    <definedName function="false" hidden="false" localSheetId="0" name="salário_56" vbProcedure="false">#REF!</definedName>
    <definedName function="false" hidden="false" localSheetId="0" name="salário_57" vbProcedure="false">#REF!</definedName>
    <definedName function="false" hidden="false" localSheetId="0" name="salário_58" vbProcedure="false">#REF!</definedName>
    <definedName function="false" hidden="false" localSheetId="0" name="salário_59" vbProcedure="false">#REF!</definedName>
    <definedName function="false" hidden="false" localSheetId="0" name="salário_6" vbProcedure="false">#REF!</definedName>
    <definedName function="false" hidden="false" localSheetId="0" name="salário_7" vbProcedure="false">#REF!</definedName>
    <definedName function="false" hidden="false" localSheetId="0" name="salário_8" vbProcedure="false">#REF!</definedName>
    <definedName function="false" hidden="false" localSheetId="0" name="salário_9" vbProcedure="false">#REF!</definedName>
    <definedName function="false" hidden="false" localSheetId="0" name="Selecionar1_2" vbProcedure="false">#REF!</definedName>
    <definedName function="false" hidden="false" localSheetId="0" name="Selecionar2_2" vbProcedure="false">#REF!</definedName>
    <definedName function="false" hidden="false" localSheetId="0" name="Selecionar3_2" vbProcedure="false">#REF!</definedName>
    <definedName function="false" hidden="false" localSheetId="0" name="Selecionar4_2" vbProcedure="false">#REF!</definedName>
    <definedName function="false" hidden="false" localSheetId="0" name="sss" vbProcedure="false">'[2] urbano 2ª parte'!#ref!</definedName>
    <definedName function="false" hidden="false" localSheetId="0" name="TARIFA" vbProcedure="false">#REF!</definedName>
    <definedName function="false" hidden="false" localSheetId="0" name="taxa" vbProcedure="false">#REF!</definedName>
    <definedName function="false" hidden="false" localSheetId="0" name="taxa_10" vbProcedure="false">#REF!</definedName>
    <definedName function="false" hidden="false" localSheetId="0" name="taxa_11" vbProcedure="false">#REF!</definedName>
    <definedName function="false" hidden="false" localSheetId="0" name="taxa_12" vbProcedure="false">#REF!</definedName>
    <definedName function="false" hidden="false" localSheetId="0" name="taxa_18" vbProcedure="false">#REF!</definedName>
    <definedName function="false" hidden="false" localSheetId="0" name="taxa_19" vbProcedure="false">#REF!</definedName>
    <definedName function="false" hidden="false" localSheetId="0" name="taxa_20" vbProcedure="false">#REF!</definedName>
    <definedName function="false" hidden="false" localSheetId="0" name="taxa_21" vbProcedure="false">#REF!</definedName>
    <definedName function="false" hidden="false" localSheetId="0" name="taxa_22" vbProcedure="false">#REF!</definedName>
    <definedName function="false" hidden="false" localSheetId="0" name="taxa_23" vbProcedure="false">#REF!</definedName>
    <definedName function="false" hidden="false" localSheetId="0" name="taxa_24" vbProcedure="false">#REF!</definedName>
    <definedName function="false" hidden="false" localSheetId="0" name="taxa_25" vbProcedure="false">#REF!</definedName>
    <definedName function="false" hidden="false" localSheetId="0" name="taxa_26" vbProcedure="false">#REF!</definedName>
    <definedName function="false" hidden="false" localSheetId="0" name="taxa_27" vbProcedure="false">#REF!</definedName>
    <definedName function="false" hidden="false" localSheetId="0" name="taxa_28" vbProcedure="false">#REF!</definedName>
    <definedName function="false" hidden="false" localSheetId="0" name="taxa_29" vbProcedure="false">#REF!</definedName>
    <definedName function="false" hidden="false" localSheetId="0" name="taxa_30" vbProcedure="false">#REF!</definedName>
    <definedName function="false" hidden="false" localSheetId="0" name="taxa_31" vbProcedure="false">#REF!</definedName>
    <definedName function="false" hidden="false" localSheetId="0" name="taxa_32" vbProcedure="false">#REF!</definedName>
    <definedName function="false" hidden="false" localSheetId="0" name="taxa_33" vbProcedure="false">#REF!</definedName>
    <definedName function="false" hidden="false" localSheetId="0" name="taxa_34" vbProcedure="false">#REF!</definedName>
    <definedName function="false" hidden="false" localSheetId="0" name="taxa_35" vbProcedure="false">#REF!</definedName>
    <definedName function="false" hidden="false" localSheetId="0" name="taxa_36" vbProcedure="false">#REF!</definedName>
    <definedName function="false" hidden="false" localSheetId="0" name="taxa_37" vbProcedure="false">#REF!</definedName>
    <definedName function="false" hidden="false" localSheetId="0" name="taxa_38" vbProcedure="false">#REF!</definedName>
    <definedName function="false" hidden="false" localSheetId="0" name="taxa_39" vbProcedure="false">#REF!</definedName>
    <definedName function="false" hidden="false" localSheetId="0" name="taxa_40" vbProcedure="false">#REF!</definedName>
    <definedName function="false" hidden="false" localSheetId="0" name="taxa_41" vbProcedure="false">#REF!</definedName>
    <definedName function="false" hidden="false" localSheetId="0" name="taxa_42" vbProcedure="false">#REF!</definedName>
    <definedName function="false" hidden="false" localSheetId="0" name="taxa_43" vbProcedure="false">#REF!</definedName>
    <definedName function="false" hidden="false" localSheetId="0" name="taxa_44" vbProcedure="false">#REF!</definedName>
    <definedName function="false" hidden="false" localSheetId="0" name="taxa_45" vbProcedure="false">#REF!</definedName>
    <definedName function="false" hidden="false" localSheetId="0" name="taxa_5" vbProcedure="false">#REF!</definedName>
    <definedName function="false" hidden="false" localSheetId="0" name="taxa_6" vbProcedure="false">#REF!</definedName>
    <definedName function="false" hidden="false" localSheetId="0" name="taxa_7" vbProcedure="false">#REF!</definedName>
    <definedName function="false" hidden="false" localSheetId="0" name="taxa_8" vbProcedure="false">#REF!</definedName>
    <definedName function="false" hidden="false" localSheetId="0" name="taxa_9" vbProcedure="false">#REF!</definedName>
    <definedName function="false" hidden="false" localSheetId="0" name="taxa__44" vbProcedure="false">#REF!</definedName>
    <definedName function="false" hidden="false" localSheetId="0" name="_xlnm.Criteria" vbProcedure="false">'[2] urbano 2ª parte'!#ref!</definedName>
    <definedName function="false" hidden="false" localSheetId="0" name="_xlnm.Database" vbProcedure="false">'[2] urbano 2ª parte'!#ref!</definedName>
    <definedName function="false" hidden="false" localSheetId="0" name="_xlnm.Extract" vbProcedure="false">'[2] urbano 2ª parte'!#ref!</definedName>
    <definedName function="false" hidden="false" localSheetId="0" name="_xlnm.Print_Area" vbProcedure="false">Capa!$A$1:$L$58</definedName>
    <definedName function="false" hidden="false" localSheetId="1" name="_xlnm.Print_Area" vbProcedure="false">'(1)Premissas'!$A$1:$C$13</definedName>
    <definedName function="false" hidden="false" localSheetId="2" name="_xlnm.Print_Area" vbProcedure="false">'(2)Insumo'!$A$1:$I$96</definedName>
    <definedName function="false" hidden="false" localSheetId="3" name="ANOFROTA" vbProcedure="false">#REF!</definedName>
    <definedName function="false" hidden="false" localSheetId="3" name="aumentos_10" vbProcedure="false">#REF!</definedName>
    <definedName function="false" hidden="false" localSheetId="3" name="aumentos_11" vbProcedure="false">#REF!</definedName>
    <definedName function="false" hidden="false" localSheetId="3" name="aumentos_12" vbProcedure="false">#REF!</definedName>
    <definedName function="false" hidden="false" localSheetId="3" name="aumentos_18" vbProcedure="false">#REF!</definedName>
    <definedName function="false" hidden="false" localSheetId="3" name="aumentos_19" vbProcedure="false">#REF!</definedName>
    <definedName function="false" hidden="false" localSheetId="3" name="aumentos_20" vbProcedure="false">#REF!</definedName>
    <definedName function="false" hidden="false" localSheetId="3" name="aumentos_21" vbProcedure="false">#REF!</definedName>
    <definedName function="false" hidden="false" localSheetId="3" name="aumentos_22" vbProcedure="false">#REF!</definedName>
    <definedName function="false" hidden="false" localSheetId="3" name="aumentos_23" vbProcedure="false">#REF!</definedName>
    <definedName function="false" hidden="false" localSheetId="3" name="aumentos_24" vbProcedure="false">#REF!</definedName>
    <definedName function="false" hidden="false" localSheetId="3" name="aumentos_25" vbProcedure="false">#REF!</definedName>
    <definedName function="false" hidden="false" localSheetId="3" name="aumentos_26" vbProcedure="false">#REF!</definedName>
    <definedName function="false" hidden="false" localSheetId="3" name="aumentos_27" vbProcedure="false">#REF!</definedName>
    <definedName function="false" hidden="false" localSheetId="3" name="aumentos_28" vbProcedure="false">#REF!</definedName>
    <definedName function="false" hidden="false" localSheetId="3" name="aumentos_29" vbProcedure="false">#REF!</definedName>
    <definedName function="false" hidden="false" localSheetId="3" name="aumentos_30" vbProcedure="false">#REF!</definedName>
    <definedName function="false" hidden="false" localSheetId="3" name="aumentos_31" vbProcedure="false">#REF!</definedName>
    <definedName function="false" hidden="false" localSheetId="3" name="aumentos_32" vbProcedure="false">#REF!</definedName>
    <definedName function="false" hidden="false" localSheetId="3" name="aumentos_33" vbProcedure="false">#REF!</definedName>
    <definedName function="false" hidden="false" localSheetId="3" name="aumentos_34" vbProcedure="false">#REF!</definedName>
    <definedName function="false" hidden="false" localSheetId="3" name="aumentos_35" vbProcedure="false">#REF!</definedName>
    <definedName function="false" hidden="false" localSheetId="3" name="aumentos_36" vbProcedure="false">#REF!</definedName>
    <definedName function="false" hidden="false" localSheetId="3" name="aumentos_37" vbProcedure="false">#REF!</definedName>
    <definedName function="false" hidden="false" localSheetId="3" name="aumentos_38" vbProcedure="false">#REF!</definedName>
    <definedName function="false" hidden="false" localSheetId="3" name="aumentos_39" vbProcedure="false">#REF!</definedName>
    <definedName function="false" hidden="false" localSheetId="3" name="aumentos_43" vbProcedure="false">#REF!</definedName>
    <definedName function="false" hidden="false" localSheetId="3" name="aumentos_44" vbProcedure="false">#REF!</definedName>
    <definedName function="false" hidden="false" localSheetId="3" name="aumentos_45" vbProcedure="false">#REF!</definedName>
    <definedName function="false" hidden="false" localSheetId="3" name="aumentos_46" vbProcedure="false">#REF!</definedName>
    <definedName function="false" hidden="false" localSheetId="3" name="aumentos_47" vbProcedure="false">#REF!</definedName>
    <definedName function="false" hidden="false" localSheetId="3" name="aumentos_48" vbProcedure="false">#REF!</definedName>
    <definedName function="false" hidden="false" localSheetId="3" name="aumentos_49" vbProcedure="false">#REF!</definedName>
    <definedName function="false" hidden="false" localSheetId="3" name="aumentos_5" vbProcedure="false">#REF!</definedName>
    <definedName function="false" hidden="false" localSheetId="3" name="aumentos_50" vbProcedure="false">#REF!</definedName>
    <definedName function="false" hidden="false" localSheetId="3" name="aumentos_51" vbProcedure="false">#REF!</definedName>
    <definedName function="false" hidden="false" localSheetId="3" name="aumentos_52" vbProcedure="false">#REF!</definedName>
    <definedName function="false" hidden="false" localSheetId="3" name="aumentos_53" vbProcedure="false">#REF!</definedName>
    <definedName function="false" hidden="false" localSheetId="3" name="aumentos_54" vbProcedure="false">#REF!</definedName>
    <definedName function="false" hidden="false" localSheetId="3" name="aumentos_55" vbProcedure="false">#REF!</definedName>
    <definedName function="false" hidden="false" localSheetId="3" name="aumentos_56" vbProcedure="false">#REF!</definedName>
    <definedName function="false" hidden="false" localSheetId="3" name="aumentos_57" vbProcedure="false">#REF!</definedName>
    <definedName function="false" hidden="false" localSheetId="3" name="aumentos_58" vbProcedure="false">#REF!</definedName>
    <definedName function="false" hidden="false" localSheetId="3" name="aumentos_59" vbProcedure="false">#REF!</definedName>
    <definedName function="false" hidden="false" localSheetId="3" name="aumentos_6" vbProcedure="false">#REF!</definedName>
    <definedName function="false" hidden="false" localSheetId="3" name="aumentos_60" vbProcedure="false">#REF!</definedName>
    <definedName function="false" hidden="false" localSheetId="3" name="aumentos_61" vbProcedure="false">#REF!</definedName>
    <definedName function="false" hidden="false" localSheetId="3" name="aumentos_62" vbProcedure="false">#REF!</definedName>
    <definedName function="false" hidden="false" localSheetId="3" name="aumentos_70" vbProcedure="false">#REF!</definedName>
    <definedName function="false" hidden="false" localSheetId="3" name="aumentos_71" vbProcedure="false">#REF!</definedName>
    <definedName function="false" hidden="false" localSheetId="3" name="aumentos_72" vbProcedure="false">#REF!</definedName>
    <definedName function="false" hidden="false" localSheetId="3" name="aumentos_73" vbProcedure="false">#REF!</definedName>
    <definedName function="false" hidden="false" localSheetId="3" name="aumentos_74" vbProcedure="false">#REF!</definedName>
    <definedName function="false" hidden="false" localSheetId="3" name="aumentos_75" vbProcedure="false">#REF!</definedName>
    <definedName function="false" hidden="false" localSheetId="3" name="aumentos_76" vbProcedure="false">#REF!</definedName>
    <definedName function="false" hidden="false" localSheetId="3" name="aumentos_77" vbProcedure="false">#REF!</definedName>
    <definedName function="false" hidden="false" localSheetId="3" name="aumentos_78" vbProcedure="false">#REF!</definedName>
    <definedName function="false" hidden="false" localSheetId="3" name="aumentos_79" vbProcedure="false">#REF!</definedName>
    <definedName function="false" hidden="false" localSheetId="3" name="aumentos_80" vbProcedure="false">#REF!</definedName>
    <definedName function="false" hidden="false" localSheetId="3" name="aumentos_81" vbProcedure="false">#REF!</definedName>
    <definedName function="false" hidden="false" localSheetId="3" name="aumentos_82" vbProcedure="false">#REF!</definedName>
    <definedName function="false" hidden="false" localSheetId="3" name="aumentos_83" vbProcedure="false">#REF!</definedName>
    <definedName function="false" hidden="false" localSheetId="3" name="aumentos_84" vbProcedure="false">#REF!</definedName>
    <definedName function="false" hidden="false" localSheetId="3" name="aumentos_85" vbProcedure="false">#REF!</definedName>
    <definedName function="false" hidden="false" localSheetId="3" name="aumentos_86" vbProcedure="false">#REF!</definedName>
    <definedName function="false" hidden="false" localSheetId="3" name="aumentos_87" vbProcedure="false">#REF!</definedName>
    <definedName function="false" hidden="false" localSheetId="3" name="aumentos_88" vbProcedure="false">#REF!</definedName>
    <definedName function="false" hidden="false" localSheetId="3" name="aumentos_89" vbProcedure="false">#REF!</definedName>
    <definedName function="false" hidden="false" localSheetId="3" name="aumentos_90" vbProcedure="false">#REF!</definedName>
    <definedName function="false" hidden="false" localSheetId="3" name="aumentos_91" vbProcedure="false">#REF!</definedName>
    <definedName function="false" hidden="false" localSheetId="3" name="Banco_dados_IM" vbProcedure="false">'[1] urbano 2ª parte'!#ref!</definedName>
    <definedName function="false" hidden="false" localSheetId="3" name="CALC_TRF" vbProcedure="false">#REF!</definedName>
    <definedName function="false" hidden="false" localSheetId="3" name="carencia_41" vbProcedure="false">#REF!</definedName>
    <definedName function="false" hidden="false" localSheetId="3" name="carencia_42" vbProcedure="false">#REF!</definedName>
    <definedName function="false" hidden="false" localSheetId="3" name="carencia_43" vbProcedure="false">#REF!</definedName>
    <definedName function="false" hidden="false" localSheetId="3" name="carencia_salario_40" vbProcedure="false">#REF!</definedName>
    <definedName function="false" hidden="false" localSheetId="3" name="carencia_salario_41" vbProcedure="false">#REF!</definedName>
    <definedName function="false" hidden="false" localSheetId="3" name="carencia_salario_42" vbProcedure="false">#REF!</definedName>
    <definedName function="false" hidden="false" localSheetId="3" name="carencia_salario_43" vbProcedure="false">#REF!</definedName>
    <definedName function="false" hidden="false" localSheetId="3" name="carencia_salario_44" vbProcedure="false">#REF!</definedName>
    <definedName function="false" hidden="false" localSheetId="3" name="carencia_salario_45" vbProcedure="false">#REF!</definedName>
    <definedName function="false" hidden="false" localSheetId="3" name="carencia_salario_46" vbProcedure="false">#REF!</definedName>
    <definedName function="false" hidden="false" localSheetId="3" name="carencia_salario_47" vbProcedure="false">#REF!</definedName>
    <definedName function="false" hidden="false" localSheetId="3" name="carencia_salario_48" vbProcedure="false">#REF!</definedName>
    <definedName function="false" hidden="false" localSheetId="3" name="carencia_salario_49" vbProcedure="false">#REF!</definedName>
    <definedName function="false" hidden="false" localSheetId="3" name="carencia_salario_50" vbProcedure="false">#REF!</definedName>
    <definedName function="false" hidden="false" localSheetId="3" name="carencia_salario_51" vbProcedure="false">#REF!</definedName>
    <definedName function="false" hidden="false" localSheetId="3" name="carencia_salario_52" vbProcedure="false">#REF!</definedName>
    <definedName function="false" hidden="false" localSheetId="3" name="carencia_salario_53" vbProcedure="false">#REF!</definedName>
    <definedName function="false" hidden="false" localSheetId="3" name="carencia_salario_54" vbProcedure="false">#REF!</definedName>
    <definedName function="false" hidden="false" localSheetId="3" name="carencia_salario_55" vbProcedure="false">#REF!</definedName>
    <definedName function="false" hidden="false" localSheetId="3" name="carencia_salario_56" vbProcedure="false">#REF!</definedName>
    <definedName function="false" hidden="false" localSheetId="3" name="carencia_salario_57" vbProcedure="false">#REF!</definedName>
    <definedName function="false" hidden="false" localSheetId="3" name="carencia_salario_58" vbProcedure="false">#REF!</definedName>
    <definedName function="false" hidden="false" localSheetId="3" name="carencia_salario_59" vbProcedure="false">#REF!</definedName>
    <definedName function="false" hidden="false" localSheetId="3" name="carencia_sd_41" vbProcedure="false">#REF!</definedName>
    <definedName function="false" hidden="false" localSheetId="3" name="carencia_sd_42" vbProcedure="false">#REF!</definedName>
    <definedName function="false" hidden="false" localSheetId="3" name="carencia_sd_43" vbProcedure="false">#REF!</definedName>
    <definedName function="false" hidden="false" localSheetId="3" name="carência_10" vbProcedure="false">#REF!</definedName>
    <definedName function="false" hidden="false" localSheetId="3" name="carência_11" vbProcedure="false">#REF!</definedName>
    <definedName function="false" hidden="false" localSheetId="3" name="carência_12" vbProcedure="false">#REF!</definedName>
    <definedName function="false" hidden="false" localSheetId="3" name="carência_18" vbProcedure="false">#REF!</definedName>
    <definedName function="false" hidden="false" localSheetId="3" name="carência_19" vbProcedure="false">#REF!</definedName>
    <definedName function="false" hidden="false" localSheetId="3" name="carência_20" vbProcedure="false">#REF!</definedName>
    <definedName function="false" hidden="false" localSheetId="3" name="carência_21" vbProcedure="false">#REF!</definedName>
    <definedName function="false" hidden="false" localSheetId="3" name="carência_22" vbProcedure="false">#REF!</definedName>
    <definedName function="false" hidden="false" localSheetId="3" name="carência_23" vbProcedure="false">#REF!</definedName>
    <definedName function="false" hidden="false" localSheetId="3" name="carência_24" vbProcedure="false">#REF!</definedName>
    <definedName function="false" hidden="false" localSheetId="3" name="carência_25" vbProcedure="false">#REF!</definedName>
    <definedName function="false" hidden="false" localSheetId="3" name="carência_26" vbProcedure="false">#REF!</definedName>
    <definedName function="false" hidden="false" localSheetId="3" name="carência_27" vbProcedure="false">#REF!</definedName>
    <definedName function="false" hidden="false" localSheetId="3" name="carência_28" vbProcedure="false">#REF!</definedName>
    <definedName function="false" hidden="false" localSheetId="3" name="carência_29" vbProcedure="false">#REF!</definedName>
    <definedName function="false" hidden="false" localSheetId="3" name="carência_30" vbProcedure="false">#REF!</definedName>
    <definedName function="false" hidden="false" localSheetId="3" name="carência_31" vbProcedure="false">#REF!</definedName>
    <definedName function="false" hidden="false" localSheetId="3" name="carência_32" vbProcedure="false">#REF!</definedName>
    <definedName function="false" hidden="false" localSheetId="3" name="carência_33" vbProcedure="false">#REF!</definedName>
    <definedName function="false" hidden="false" localSheetId="3" name="carência_34" vbProcedure="false">#REF!</definedName>
    <definedName function="false" hidden="false" localSheetId="3" name="carência_35" vbProcedure="false">#REF!</definedName>
    <definedName function="false" hidden="false" localSheetId="3" name="carência_36" vbProcedure="false">#REF!</definedName>
    <definedName function="false" hidden="false" localSheetId="3" name="carência_37" vbProcedure="false">#REF!</definedName>
    <definedName function="false" hidden="false" localSheetId="3" name="carência_38" vbProcedure="false">#REF!</definedName>
    <definedName function="false" hidden="false" localSheetId="3" name="carência_39" vbProcedure="false">#REF!</definedName>
    <definedName function="false" hidden="false" localSheetId="3" name="carência_40" vbProcedure="false">#REF!</definedName>
    <definedName function="false" hidden="false" localSheetId="3" name="carência_44" vbProcedure="false">#REF!</definedName>
    <definedName function="false" hidden="false" localSheetId="3" name="carência_45" vbProcedure="false">#REF!</definedName>
    <definedName function="false" hidden="false" localSheetId="3" name="carência_5" vbProcedure="false">#REF!</definedName>
    <definedName function="false" hidden="false" localSheetId="3" name="carência_6" vbProcedure="false">#REF!</definedName>
    <definedName function="false" hidden="false" localSheetId="3" name="carência_salário_10" vbProcedure="false">#REF!</definedName>
    <definedName function="false" hidden="false" localSheetId="3" name="carência_salário_11" vbProcedure="false">#REF!</definedName>
    <definedName function="false" hidden="false" localSheetId="3" name="carência_salário_12" vbProcedure="false">#REF!</definedName>
    <definedName function="false" hidden="false" localSheetId="3" name="carência_salário_18" vbProcedure="false">#REF!</definedName>
    <definedName function="false" hidden="false" localSheetId="3" name="carência_salário_19" vbProcedure="false">#REF!</definedName>
    <definedName function="false" hidden="false" localSheetId="3" name="carência_salário_20" vbProcedure="false">#REF!</definedName>
    <definedName function="false" hidden="false" localSheetId="3" name="carência_salário_21" vbProcedure="false">#REF!</definedName>
    <definedName function="false" hidden="false" localSheetId="3" name="carência_salário_22" vbProcedure="false">#REF!</definedName>
    <definedName function="false" hidden="false" localSheetId="3" name="carência_salário_23" vbProcedure="false">#REF!</definedName>
    <definedName function="false" hidden="false" localSheetId="3" name="carência_salário_24" vbProcedure="false">#REF!</definedName>
    <definedName function="false" hidden="false" localSheetId="3" name="carência_salário_25" vbProcedure="false">#REF!</definedName>
    <definedName function="false" hidden="false" localSheetId="3" name="carência_salário_26" vbProcedure="false">#REF!</definedName>
    <definedName function="false" hidden="false" localSheetId="3" name="carência_salário_27" vbProcedure="false">#REF!</definedName>
    <definedName function="false" hidden="false" localSheetId="3" name="carência_salário_28" vbProcedure="false">#REF!</definedName>
    <definedName function="false" hidden="false" localSheetId="3" name="carência_salário_29" vbProcedure="false">#REF!</definedName>
    <definedName function="false" hidden="false" localSheetId="3" name="carência_salário_30" vbProcedure="false">#REF!</definedName>
    <definedName function="false" hidden="false" localSheetId="3" name="carência_salário_31" vbProcedure="false">#REF!</definedName>
    <definedName function="false" hidden="false" localSheetId="3" name="carência_salário_32" vbProcedure="false">#REF!</definedName>
    <definedName function="false" hidden="false" localSheetId="3" name="carência_salário_33" vbProcedure="false">#REF!</definedName>
    <definedName function="false" hidden="false" localSheetId="3" name="carência_salário_34" vbProcedure="false">#REF!</definedName>
    <definedName function="false" hidden="false" localSheetId="3" name="carência_salário_35" vbProcedure="false">#REF!</definedName>
    <definedName function="false" hidden="false" localSheetId="3" name="carência_salário_36" vbProcedure="false">#REF!</definedName>
    <definedName function="false" hidden="false" localSheetId="3" name="carência_salário_37" vbProcedure="false">#REF!</definedName>
    <definedName function="false" hidden="false" localSheetId="3" name="carência_salário_38" vbProcedure="false">#REF!</definedName>
    <definedName function="false" hidden="false" localSheetId="3" name="carência_salário_39" vbProcedure="false">#REF!</definedName>
    <definedName function="false" hidden="false" localSheetId="3" name="carência_salário_5" vbProcedure="false">#REF!</definedName>
    <definedName function="false" hidden="false" localSheetId="3" name="carência_salário_6" vbProcedure="false">#REF!</definedName>
    <definedName function="false" hidden="false" localSheetId="3" name="carência_sd_10" vbProcedure="false">#REF!</definedName>
    <definedName function="false" hidden="false" localSheetId="3" name="carência_sd_11" vbProcedure="false">#REF!</definedName>
    <definedName function="false" hidden="false" localSheetId="3" name="carência_sd_12" vbProcedure="false">#REF!</definedName>
    <definedName function="false" hidden="false" localSheetId="3" name="carência_sd_18" vbProcedure="false">#REF!</definedName>
    <definedName function="false" hidden="false" localSheetId="3" name="carência_sd_19" vbProcedure="false">#REF!</definedName>
    <definedName function="false" hidden="false" localSheetId="3" name="carência_sd_20" vbProcedure="false">#REF!</definedName>
    <definedName function="false" hidden="false" localSheetId="3" name="carência_sd_21" vbProcedure="false">#REF!</definedName>
    <definedName function="false" hidden="false" localSheetId="3" name="carência_sd_22" vbProcedure="false">#REF!</definedName>
    <definedName function="false" hidden="false" localSheetId="3" name="carência_sd_23" vbProcedure="false">#REF!</definedName>
    <definedName function="false" hidden="false" localSheetId="3" name="carência_sd_24" vbProcedure="false">#REF!</definedName>
    <definedName function="false" hidden="false" localSheetId="3" name="carência_sd_25" vbProcedure="false">#REF!</definedName>
    <definedName function="false" hidden="false" localSheetId="3" name="carência_sd_26" vbProcedure="false">#REF!</definedName>
    <definedName function="false" hidden="false" localSheetId="3" name="carência_sd_27" vbProcedure="false">#REF!</definedName>
    <definedName function="false" hidden="false" localSheetId="3" name="carência_sd_28" vbProcedure="false">#REF!</definedName>
    <definedName function="false" hidden="false" localSheetId="3" name="carência_sd_29" vbProcedure="false">#REF!</definedName>
    <definedName function="false" hidden="false" localSheetId="3" name="carência_sd_30" vbProcedure="false">#REF!</definedName>
    <definedName function="false" hidden="false" localSheetId="3" name="carência_sd_31" vbProcedure="false">#REF!</definedName>
    <definedName function="false" hidden="false" localSheetId="3" name="carência_sd_32" vbProcedure="false">#REF!</definedName>
    <definedName function="false" hidden="false" localSheetId="3" name="carência_sd_33" vbProcedure="false">#REF!</definedName>
    <definedName function="false" hidden="false" localSheetId="3" name="carência_sd_34" vbProcedure="false">#REF!</definedName>
    <definedName function="false" hidden="false" localSheetId="3" name="carência_sd_35" vbProcedure="false">#REF!</definedName>
    <definedName function="false" hidden="false" localSheetId="3" name="carência_sd_36" vbProcedure="false">#REF!</definedName>
    <definedName function="false" hidden="false" localSheetId="3" name="carência_sd_37" vbProcedure="false">#REF!</definedName>
    <definedName function="false" hidden="false" localSheetId="3" name="carência_sd_38" vbProcedure="false">#REF!</definedName>
    <definedName function="false" hidden="false" localSheetId="3" name="carência_sd_39" vbProcedure="false">#REF!</definedName>
    <definedName function="false" hidden="false" localSheetId="3" name="carência_sd_40" vbProcedure="false">#REF!</definedName>
    <definedName function="false" hidden="false" localSheetId="3" name="carência_sd_44" vbProcedure="false">#REF!</definedName>
    <definedName function="false" hidden="false" localSheetId="3" name="carência_sd_45" vbProcedure="false">#REF!</definedName>
    <definedName function="false" hidden="false" localSheetId="3" name="carência_sd_5" vbProcedure="false">#REF!</definedName>
    <definedName function="false" hidden="false" localSheetId="3" name="carência_sd_6" vbProcedure="false">#REF!</definedName>
    <definedName function="false" hidden="false" localSheetId="3" name="COMUM" vbProcedure="false">#REF!</definedName>
    <definedName function="false" hidden="false" localSheetId="3" name="Critérios_IM" vbProcedure="false">'[1] urbano 2ª parte'!#ref!</definedName>
    <definedName function="false" hidden="false" localSheetId="3" name="DADOS" vbProcedure="false">#REF!</definedName>
    <definedName function="false" hidden="false" localSheetId="3" name="DADOS2" vbProcedure="false">#REF!</definedName>
    <definedName function="false" hidden="false" localSheetId="3" name="DADOS3" vbProcedure="false">#REF!</definedName>
    <definedName function="false" hidden="false" localSheetId="3" name="DADOS5" vbProcedure="false">#REF!</definedName>
    <definedName function="false" hidden="false" localSheetId="3" name="DADOS6" vbProcedure="false">#REF!</definedName>
    <definedName function="false" hidden="false" localSheetId="3" name="DADOS7" vbProcedure="false">#REF!</definedName>
    <definedName function="false" hidden="false" localSheetId="3" name="ee" vbProcedure="false">#REF!</definedName>
    <definedName function="false" hidden="false" localSheetId="3" name="emprestimo_41" vbProcedure="false">#REF!</definedName>
    <definedName function="false" hidden="false" localSheetId="3" name="emprestimo_42" vbProcedure="false">#REF!</definedName>
    <definedName function="false" hidden="false" localSheetId="3" name="emprestimo_43" vbProcedure="false">#REF!</definedName>
    <definedName function="false" hidden="false" localSheetId="3" name="empréstimo_10" vbProcedure="false">#REF!</definedName>
    <definedName function="false" hidden="false" localSheetId="3" name="empréstimo_11" vbProcedure="false">#REF!</definedName>
    <definedName function="false" hidden="false" localSheetId="3" name="empréstimo_12" vbProcedure="false">#REF!</definedName>
    <definedName function="false" hidden="false" localSheetId="3" name="empréstimo_18" vbProcedure="false">#REF!</definedName>
    <definedName function="false" hidden="false" localSheetId="3" name="empréstimo_19" vbProcedure="false">#REF!</definedName>
    <definedName function="false" hidden="false" localSheetId="3" name="empréstimo_20" vbProcedure="false">#REF!</definedName>
    <definedName function="false" hidden="false" localSheetId="3" name="empréstimo_21" vbProcedure="false">#REF!</definedName>
    <definedName function="false" hidden="false" localSheetId="3" name="empréstimo_22" vbProcedure="false">#REF!</definedName>
    <definedName function="false" hidden="false" localSheetId="3" name="empréstimo_23" vbProcedure="false">#REF!</definedName>
    <definedName function="false" hidden="false" localSheetId="3" name="empréstimo_24" vbProcedure="false">#REF!</definedName>
    <definedName function="false" hidden="false" localSheetId="3" name="empréstimo_25" vbProcedure="false">#REF!</definedName>
    <definedName function="false" hidden="false" localSheetId="3" name="empréstimo_26" vbProcedure="false">#REF!</definedName>
    <definedName function="false" hidden="false" localSheetId="3" name="empréstimo_27" vbProcedure="false">#REF!</definedName>
    <definedName function="false" hidden="false" localSheetId="3" name="empréstimo_28" vbProcedure="false">#REF!</definedName>
    <definedName function="false" hidden="false" localSheetId="3" name="empréstimo_29" vbProcedure="false">#REF!</definedName>
    <definedName function="false" hidden="false" localSheetId="3" name="empréstimo_30" vbProcedure="false">#REF!</definedName>
    <definedName function="false" hidden="false" localSheetId="3" name="empréstimo_31" vbProcedure="false">#REF!</definedName>
    <definedName function="false" hidden="false" localSheetId="3" name="empréstimo_32" vbProcedure="false">#REF!</definedName>
    <definedName function="false" hidden="false" localSheetId="3" name="empréstimo_33" vbProcedure="false">#REF!</definedName>
    <definedName function="false" hidden="false" localSheetId="3" name="empréstimo_34" vbProcedure="false">#REF!</definedName>
    <definedName function="false" hidden="false" localSheetId="3" name="empréstimo_35" vbProcedure="false">#REF!</definedName>
    <definedName function="false" hidden="false" localSheetId="3" name="empréstimo_36" vbProcedure="false">#REF!</definedName>
    <definedName function="false" hidden="false" localSheetId="3" name="empréstimo_37" vbProcedure="false">#REF!</definedName>
    <definedName function="false" hidden="false" localSheetId="3" name="empréstimo_38" vbProcedure="false">#REF!</definedName>
    <definedName function="false" hidden="false" localSheetId="3" name="empréstimo_39" vbProcedure="false">#REF!</definedName>
    <definedName function="false" hidden="false" localSheetId="3" name="empréstimo_40" vbProcedure="false">#REF!</definedName>
    <definedName function="false" hidden="false" localSheetId="3" name="empréstimo_41" vbProcedure="false">#REF!</definedName>
    <definedName function="false" hidden="false" localSheetId="3" name="empréstimo_44" vbProcedure="false">#REF!</definedName>
    <definedName function="false" hidden="false" localSheetId="3" name="empréstimo_45" vbProcedure="false">#REF!</definedName>
    <definedName function="false" hidden="false" localSheetId="3" name="empréstimo_5" vbProcedure="false">#REF!</definedName>
    <definedName function="false" hidden="false" localSheetId="3" name="empréstimo_6" vbProcedure="false">#REF!</definedName>
    <definedName function="false" hidden="false" localSheetId="3" name="empréstimo__44" vbProcedure="false">#REF!</definedName>
    <definedName function="false" hidden="false" localSheetId="3" name="Extrair_IM" vbProcedure="false">'[1] urbano 2ª parte'!#ref!</definedName>
    <definedName function="false" hidden="false" localSheetId="3" name="frota" vbProcedure="false">#REF!</definedName>
    <definedName function="false" hidden="false" localSheetId="3" name="Frota2" vbProcedure="false">#REF!</definedName>
    <definedName function="false" hidden="false" localSheetId="3" name="FROTACHAS" vbProcedure="false">#REF!</definedName>
    <definedName function="false" hidden="false" localSheetId="3" name="FROTAG" vbProcedure="false">#REF!</definedName>
    <definedName function="false" hidden="false" localSheetId="3" name="frotas" vbProcedure="false">#REF!</definedName>
    <definedName function="false" hidden="false" localSheetId="3" name="frota_16" vbProcedure="false">#REF!</definedName>
    <definedName function="false" hidden="false" localSheetId="3" name="frota_17" vbProcedure="false">#REF!</definedName>
    <definedName function="false" hidden="false" localSheetId="3" name="frota_2" vbProcedure="false">#REF!</definedName>
    <definedName function="false" hidden="false" localSheetId="3" name="frota_4" vbProcedure="false">#REF!</definedName>
    <definedName function="false" hidden="false" localSheetId="3" name="frota_5" vbProcedure="false">#REF!</definedName>
    <definedName function="false" hidden="false" localSheetId="3" name="frota_6" vbProcedure="false">#REF!</definedName>
    <definedName function="false" hidden="false" localSheetId="3" name="frota_7" vbProcedure="false">#REF!</definedName>
    <definedName function="false" hidden="false" localSheetId="3" name="frota_8" vbProcedure="false">#REF!</definedName>
    <definedName function="false" hidden="false" localSheetId="3" name="FUADMINI" vbProcedure="false">#REF!</definedName>
    <definedName function="false" hidden="false" localSheetId="3" name="FUCOBRAD" vbProcedure="false">#REF!</definedName>
    <definedName function="false" hidden="false" localSheetId="3" name="FUFISCAL" vbProcedure="false">#REF!</definedName>
    <definedName function="false" hidden="false" localSheetId="3" name="FUMANUTE" vbProcedure="false">#REF!</definedName>
    <definedName function="false" hidden="false" localSheetId="3" name="inflaçao_41" vbProcedure="false">#REF!</definedName>
    <definedName function="false" hidden="false" localSheetId="3" name="inflaçao_42" vbProcedure="false">#REF!</definedName>
    <definedName function="false" hidden="false" localSheetId="3" name="inflaçao_43" vbProcedure="false">#REF!</definedName>
    <definedName function="false" hidden="false" localSheetId="3" name="inflação_10" vbProcedure="false">#REF!</definedName>
    <definedName function="false" hidden="false" localSheetId="3" name="inflação_11" vbProcedure="false">#REF!</definedName>
    <definedName function="false" hidden="false" localSheetId="3" name="inflação_12" vbProcedure="false">#REF!</definedName>
    <definedName function="false" hidden="false" localSheetId="3" name="inflação_18" vbProcedure="false">#REF!</definedName>
    <definedName function="false" hidden="false" localSheetId="3" name="inflação_19" vbProcedure="false">#REF!</definedName>
    <definedName function="false" hidden="false" localSheetId="3" name="inflação_20" vbProcedure="false">#REF!</definedName>
    <definedName function="false" hidden="false" localSheetId="3" name="inflação_21" vbProcedure="false">#REF!</definedName>
    <definedName function="false" hidden="false" localSheetId="3" name="inflação_22" vbProcedure="false">#REF!</definedName>
    <definedName function="false" hidden="false" localSheetId="3" name="inflação_23" vbProcedure="false">#REF!</definedName>
    <definedName function="false" hidden="false" localSheetId="3" name="inflação_24" vbProcedure="false">#REF!</definedName>
    <definedName function="false" hidden="false" localSheetId="3" name="inflação_25" vbProcedure="false">#REF!</definedName>
    <definedName function="false" hidden="false" localSheetId="3" name="inflação_26" vbProcedure="false">#REF!</definedName>
    <definedName function="false" hidden="false" localSheetId="3" name="inflação_27" vbProcedure="false">#REF!</definedName>
    <definedName function="false" hidden="false" localSheetId="3" name="inflação_28" vbProcedure="false">#REF!</definedName>
    <definedName function="false" hidden="false" localSheetId="3" name="inflação_29" vbProcedure="false">#REF!</definedName>
    <definedName function="false" hidden="false" localSheetId="3" name="inflação_30" vbProcedure="false">#REF!</definedName>
    <definedName function="false" hidden="false" localSheetId="3" name="inflação_31" vbProcedure="false">#REF!</definedName>
    <definedName function="false" hidden="false" localSheetId="3" name="inflação_32" vbProcedure="false">#REF!</definedName>
    <definedName function="false" hidden="false" localSheetId="3" name="inflação_33" vbProcedure="false">#REF!</definedName>
    <definedName function="false" hidden="false" localSheetId="3" name="inflação_34" vbProcedure="false">#REF!</definedName>
    <definedName function="false" hidden="false" localSheetId="3" name="inflação_35" vbProcedure="false">#REF!</definedName>
    <definedName function="false" hidden="false" localSheetId="3" name="inflação_36" vbProcedure="false">#REF!</definedName>
    <definedName function="false" hidden="false" localSheetId="3" name="inflação_37" vbProcedure="false">#REF!</definedName>
    <definedName function="false" hidden="false" localSheetId="3" name="inflação_38" vbProcedure="false">#REF!</definedName>
    <definedName function="false" hidden="false" localSheetId="3" name="inflação_39" vbProcedure="false">#REF!</definedName>
    <definedName function="false" hidden="false" localSheetId="3" name="inflação_40" vbProcedure="false">#REF!</definedName>
    <definedName function="false" hidden="false" localSheetId="3" name="inflação_44" vbProcedure="false">#REF!</definedName>
    <definedName function="false" hidden="false" localSheetId="3" name="inflação_45" vbProcedure="false">#REF!</definedName>
    <definedName function="false" hidden="false" localSheetId="3" name="inflação_5" vbProcedure="false">#REF!</definedName>
    <definedName function="false" hidden="false" localSheetId="3" name="inflação_6" vbProcedure="false">#REF!</definedName>
    <definedName function="false" hidden="false" localSheetId="3" name="IPK_E_PMM" vbProcedure="false">#REF!</definedName>
    <definedName function="false" hidden="false" localSheetId="3" name="mar" vbProcedure="false">#REF!</definedName>
    <definedName function="false" hidden="false" localSheetId="3" name="PASSAG" vbProcedure="false">#REF!</definedName>
    <definedName function="false" hidden="false" localSheetId="3" name="prazo_10" vbProcedure="false">#REF!</definedName>
    <definedName function="false" hidden="false" localSheetId="3" name="prazo_11" vbProcedure="false">#REF!</definedName>
    <definedName function="false" hidden="false" localSheetId="3" name="prazo_12" vbProcedure="false">#REF!</definedName>
    <definedName function="false" hidden="false" localSheetId="3" name="prazo_18" vbProcedure="false">#REF!</definedName>
    <definedName function="false" hidden="false" localSheetId="3" name="prazo_19" vbProcedure="false">#REF!</definedName>
    <definedName function="false" hidden="false" localSheetId="3" name="prazo_20" vbProcedure="false">#REF!</definedName>
    <definedName function="false" hidden="false" localSheetId="3" name="prazo_21" vbProcedure="false">#REF!</definedName>
    <definedName function="false" hidden="false" localSheetId="3" name="prazo_22" vbProcedure="false">#REF!</definedName>
    <definedName function="false" hidden="false" localSheetId="3" name="prazo_23" vbProcedure="false">#REF!</definedName>
    <definedName function="false" hidden="false" localSheetId="3" name="prazo_24" vbProcedure="false">#REF!</definedName>
    <definedName function="false" hidden="false" localSheetId="3" name="prazo_25" vbProcedure="false">#REF!</definedName>
    <definedName function="false" hidden="false" localSheetId="3" name="prazo_26" vbProcedure="false">#REF!</definedName>
    <definedName function="false" hidden="false" localSheetId="3" name="prazo_27" vbProcedure="false">#REF!</definedName>
    <definedName function="false" hidden="false" localSheetId="3" name="prazo_28" vbProcedure="false">#REF!</definedName>
    <definedName function="false" hidden="false" localSheetId="3" name="prazo_29" vbProcedure="false">#REF!</definedName>
    <definedName function="false" hidden="false" localSheetId="3" name="prazo_30" vbProcedure="false">#REF!</definedName>
    <definedName function="false" hidden="false" localSheetId="3" name="prazo_31" vbProcedure="false">#REF!</definedName>
    <definedName function="false" hidden="false" localSheetId="3" name="prazo_32" vbProcedure="false">#REF!</definedName>
    <definedName function="false" hidden="false" localSheetId="3" name="prazo_33" vbProcedure="false">#REF!</definedName>
    <definedName function="false" hidden="false" localSheetId="3" name="prazo_34" vbProcedure="false">#REF!</definedName>
    <definedName function="false" hidden="false" localSheetId="3" name="prazo_35" vbProcedure="false">#REF!</definedName>
    <definedName function="false" hidden="false" localSheetId="3" name="prazo_36" vbProcedure="false">#REF!</definedName>
    <definedName function="false" hidden="false" localSheetId="3" name="prazo_37" vbProcedure="false">#REF!</definedName>
    <definedName function="false" hidden="false" localSheetId="3" name="prazo_38" vbProcedure="false">#REF!</definedName>
    <definedName function="false" hidden="false" localSheetId="3" name="prazo_39" vbProcedure="false">#REF!</definedName>
    <definedName function="false" hidden="false" localSheetId="3" name="prazo_40" vbProcedure="false">#REF!</definedName>
    <definedName function="false" hidden="false" localSheetId="3" name="prazo_41" vbProcedure="false">#REF!</definedName>
    <definedName function="false" hidden="false" localSheetId="3" name="prazo_42" vbProcedure="false">#REF!</definedName>
    <definedName function="false" hidden="false" localSheetId="3" name="prazo_43" vbProcedure="false">#REF!</definedName>
    <definedName function="false" hidden="false" localSheetId="3" name="prazo_44" vbProcedure="false">#REF!</definedName>
    <definedName function="false" hidden="false" localSheetId="3" name="prazo_5" vbProcedure="false">#REF!</definedName>
    <definedName function="false" hidden="false" localSheetId="3" name="prazo_6" vbProcedure="false">#REF!</definedName>
    <definedName function="false" hidden="false" localSheetId="3" name="prazo__44" vbProcedure="false">#REF!</definedName>
    <definedName function="false" hidden="false" localSheetId="3" name="PR_VEIUC_NOVO" vbProcedure="false">#REF!</definedName>
    <definedName function="false" hidden="false" localSheetId="3" name="salario_40" vbProcedure="false">#REF!</definedName>
    <definedName function="false" hidden="false" localSheetId="3" name="salario_41" vbProcedure="false">#REF!</definedName>
    <definedName function="false" hidden="false" localSheetId="3" name="salário_10" vbProcedure="false">#REF!</definedName>
    <definedName function="false" hidden="false" localSheetId="3" name="salário_11" vbProcedure="false">#REF!</definedName>
    <definedName function="false" hidden="false" localSheetId="3" name="salário_12" vbProcedure="false">#REF!</definedName>
    <definedName function="false" hidden="false" localSheetId="3" name="salário_18" vbProcedure="false">#REF!</definedName>
    <definedName function="false" hidden="false" localSheetId="3" name="salário_19" vbProcedure="false">#REF!</definedName>
    <definedName function="false" hidden="false" localSheetId="3" name="salário_20" vbProcedure="false">#REF!</definedName>
    <definedName function="false" hidden="false" localSheetId="3" name="salário_21" vbProcedure="false">#REF!</definedName>
    <definedName function="false" hidden="false" localSheetId="3" name="salário_22" vbProcedure="false">#REF!</definedName>
    <definedName function="false" hidden="false" localSheetId="3" name="salário_23" vbProcedure="false">#REF!</definedName>
    <definedName function="false" hidden="false" localSheetId="3" name="salário_24" vbProcedure="false">#REF!</definedName>
    <definedName function="false" hidden="false" localSheetId="3" name="salário_25" vbProcedure="false">#REF!</definedName>
    <definedName function="false" hidden="false" localSheetId="3" name="salário_26" vbProcedure="false">#REF!</definedName>
    <definedName function="false" hidden="false" localSheetId="3" name="salário_27" vbProcedure="false">#REF!</definedName>
    <definedName function="false" hidden="false" localSheetId="3" name="salário_28" vbProcedure="false">#REF!</definedName>
    <definedName function="false" hidden="false" localSheetId="3" name="salário_29" vbProcedure="false">#REF!</definedName>
    <definedName function="false" hidden="false" localSheetId="3" name="salário_30" vbProcedure="false">#REF!</definedName>
    <definedName function="false" hidden="false" localSheetId="3" name="salário_31" vbProcedure="false">#REF!</definedName>
    <definedName function="false" hidden="false" localSheetId="3" name="salário_32" vbProcedure="false">#REF!</definedName>
    <definedName function="false" hidden="false" localSheetId="3" name="salário_33" vbProcedure="false">#REF!</definedName>
    <definedName function="false" hidden="false" localSheetId="3" name="salário_34" vbProcedure="false">#REF!</definedName>
    <definedName function="false" hidden="false" localSheetId="3" name="salário_35" vbProcedure="false">#REF!</definedName>
    <definedName function="false" hidden="false" localSheetId="3" name="salário_36" vbProcedure="false">#REF!</definedName>
    <definedName function="false" hidden="false" localSheetId="3" name="salário_37" vbProcedure="false">#REF!</definedName>
    <definedName function="false" hidden="false" localSheetId="3" name="salário_38" vbProcedure="false">#REF!</definedName>
    <definedName function="false" hidden="false" localSheetId="3" name="salário_39" vbProcedure="false">#REF!</definedName>
    <definedName function="false" hidden="false" localSheetId="3" name="salário_42" vbProcedure="false">#REF!</definedName>
    <definedName function="false" hidden="false" localSheetId="3" name="salário_43" vbProcedure="false">#REF!</definedName>
    <definedName function="false" hidden="false" localSheetId="3" name="salário_44" vbProcedure="false">#REF!</definedName>
    <definedName function="false" hidden="false" localSheetId="3" name="salário_45" vbProcedure="false">#REF!</definedName>
    <definedName function="false" hidden="false" localSheetId="3" name="salário_46" vbProcedure="false">#REF!</definedName>
    <definedName function="false" hidden="false" localSheetId="3" name="salário_47" vbProcedure="false">#REF!</definedName>
    <definedName function="false" hidden="false" localSheetId="3" name="salário_48" vbProcedure="false">#REF!</definedName>
    <definedName function="false" hidden="false" localSheetId="3" name="salário_49" vbProcedure="false">#REF!</definedName>
    <definedName function="false" hidden="false" localSheetId="3" name="salário_5" vbProcedure="false">#REF!</definedName>
    <definedName function="false" hidden="false" localSheetId="3" name="salário_50" vbProcedure="false">#REF!</definedName>
    <definedName function="false" hidden="false" localSheetId="3" name="salário_51" vbProcedure="false">#REF!</definedName>
    <definedName function="false" hidden="false" localSheetId="3" name="salário_52" vbProcedure="false">#REF!</definedName>
    <definedName function="false" hidden="false" localSheetId="3" name="salário_53" vbProcedure="false">#REF!</definedName>
    <definedName function="false" hidden="false" localSheetId="3" name="salário_54" vbProcedure="false">#REF!</definedName>
    <definedName function="false" hidden="false" localSheetId="3" name="salário_55" vbProcedure="false">#REF!</definedName>
    <definedName function="false" hidden="false" localSheetId="3" name="salário_56" vbProcedure="false">#REF!</definedName>
    <definedName function="false" hidden="false" localSheetId="3" name="salário_57" vbProcedure="false">#REF!</definedName>
    <definedName function="false" hidden="false" localSheetId="3" name="salário_58" vbProcedure="false">#REF!</definedName>
    <definedName function="false" hidden="false" localSheetId="3" name="salário_59" vbProcedure="false">#REF!</definedName>
    <definedName function="false" hidden="false" localSheetId="3" name="salário_6" vbProcedure="false">#REF!</definedName>
    <definedName function="false" hidden="false" localSheetId="3" name="sss" vbProcedure="false">'[1] urbano 2ª parte'!#ref!</definedName>
    <definedName function="false" hidden="false" localSheetId="3" name="TARIFA" vbProcedure="false">#REF!</definedName>
    <definedName function="false" hidden="false" localSheetId="3" name="taxa_10" vbProcedure="false">#REF!</definedName>
    <definedName function="false" hidden="false" localSheetId="3" name="taxa_11" vbProcedure="false">#REF!</definedName>
    <definedName function="false" hidden="false" localSheetId="3" name="taxa_12" vbProcedure="false">#REF!</definedName>
    <definedName function="false" hidden="false" localSheetId="3" name="taxa_18" vbProcedure="false">#REF!</definedName>
    <definedName function="false" hidden="false" localSheetId="3" name="taxa_19" vbProcedure="false">#REF!</definedName>
    <definedName function="false" hidden="false" localSheetId="3" name="taxa_20" vbProcedure="false">#REF!</definedName>
    <definedName function="false" hidden="false" localSheetId="3" name="taxa_21" vbProcedure="false">#REF!</definedName>
    <definedName function="false" hidden="false" localSheetId="3" name="taxa_22" vbProcedure="false">#REF!</definedName>
    <definedName function="false" hidden="false" localSheetId="3" name="taxa_23" vbProcedure="false">#REF!</definedName>
    <definedName function="false" hidden="false" localSheetId="3" name="taxa_24" vbProcedure="false">#REF!</definedName>
    <definedName function="false" hidden="false" localSheetId="3" name="taxa_25" vbProcedure="false">#REF!</definedName>
    <definedName function="false" hidden="false" localSheetId="3" name="taxa_26" vbProcedure="false">#REF!</definedName>
    <definedName function="false" hidden="false" localSheetId="3" name="taxa_27" vbProcedure="false">#REF!</definedName>
    <definedName function="false" hidden="false" localSheetId="3" name="taxa_28" vbProcedure="false">#REF!</definedName>
    <definedName function="false" hidden="false" localSheetId="3" name="taxa_29" vbProcedure="false">#REF!</definedName>
    <definedName function="false" hidden="false" localSheetId="3" name="taxa_30" vbProcedure="false">#REF!</definedName>
    <definedName function="false" hidden="false" localSheetId="3" name="taxa_31" vbProcedure="false">#REF!</definedName>
    <definedName function="false" hidden="false" localSheetId="3" name="taxa_32" vbProcedure="false">#REF!</definedName>
    <definedName function="false" hidden="false" localSheetId="3" name="taxa_33" vbProcedure="false">#REF!</definedName>
    <definedName function="false" hidden="false" localSheetId="3" name="taxa_34" vbProcedure="false">#REF!</definedName>
    <definedName function="false" hidden="false" localSheetId="3" name="taxa_35" vbProcedure="false">#REF!</definedName>
    <definedName function="false" hidden="false" localSheetId="3" name="taxa_36" vbProcedure="false">#REF!</definedName>
    <definedName function="false" hidden="false" localSheetId="3" name="taxa_37" vbProcedure="false">#REF!</definedName>
    <definedName function="false" hidden="false" localSheetId="3" name="taxa_38" vbProcedure="false">#REF!</definedName>
    <definedName function="false" hidden="false" localSheetId="3" name="taxa_39" vbProcedure="false">#REF!</definedName>
    <definedName function="false" hidden="false" localSheetId="3" name="taxa_40" vbProcedure="false">#REF!</definedName>
    <definedName function="false" hidden="false" localSheetId="3" name="taxa_41" vbProcedure="false">#REF!</definedName>
    <definedName function="false" hidden="false" localSheetId="3" name="taxa_42" vbProcedure="false">#REF!</definedName>
    <definedName function="false" hidden="false" localSheetId="3" name="taxa_43" vbProcedure="false">#REF!</definedName>
    <definedName function="false" hidden="false" localSheetId="3" name="taxa_44" vbProcedure="false">#REF!</definedName>
    <definedName function="false" hidden="false" localSheetId="3" name="taxa_45" vbProcedure="false">#REF!</definedName>
    <definedName function="false" hidden="false" localSheetId="3" name="taxa_5" vbProcedure="false">#REF!</definedName>
    <definedName function="false" hidden="false" localSheetId="3" name="taxa_6" vbProcedure="false">#REF!</definedName>
    <definedName function="false" hidden="false" localSheetId="3" name="taxa__44" vbProcedure="false">#REF!</definedName>
    <definedName function="false" hidden="false" localSheetId="3" name="_xlnm.Criteria" vbProcedure="false">'[1] urbano 2ª parte'!#ref!</definedName>
    <definedName function="false" hidden="false" localSheetId="3" name="_xlnm.Database" vbProcedure="false">'[1] urbano 2ª parte'!#ref!</definedName>
    <definedName function="false" hidden="false" localSheetId="3" name="_xlnm.Extract" vbProcedure="false">'[1] urbano 2ª parte'!#ref!</definedName>
    <definedName function="false" hidden="false" localSheetId="3" name="_xlnm.Print_Area" vbProcedure="false">'(3)Invest.'!$A$1:$H$71</definedName>
    <definedName function="false" hidden="false" localSheetId="4" name="aumentos_10" vbProcedure="false">#REF!</definedName>
    <definedName function="false" hidden="false" localSheetId="4" name="aumentos_12" vbProcedure="false">#REF!</definedName>
    <definedName function="false" hidden="false" localSheetId="4" name="aumentos_18" vbProcedure="false">#REF!</definedName>
    <definedName function="false" hidden="false" localSheetId="4" name="aumentos_20" vbProcedure="false">#REF!</definedName>
    <definedName function="false" hidden="false" localSheetId="4" name="aumentos_21" vbProcedure="false">#REF!</definedName>
    <definedName function="false" hidden="false" localSheetId="4" name="aumentos_22" vbProcedure="false">#REF!</definedName>
    <definedName function="false" hidden="false" localSheetId="4" name="aumentos_23" vbProcedure="false">#REF!</definedName>
    <definedName function="false" hidden="false" localSheetId="4" name="aumentos_24" vbProcedure="false">#REF!</definedName>
    <definedName function="false" hidden="false" localSheetId="4" name="aumentos_25" vbProcedure="false">#REF!</definedName>
    <definedName function="false" hidden="false" localSheetId="4" name="aumentos_26" vbProcedure="false">#REF!</definedName>
    <definedName function="false" hidden="false" localSheetId="4" name="aumentos_27" vbProcedure="false">#REF!</definedName>
    <definedName function="false" hidden="false" localSheetId="4" name="aumentos_28" vbProcedure="false">#REF!</definedName>
    <definedName function="false" hidden="false" localSheetId="4" name="aumentos_29" vbProcedure="false">#REF!</definedName>
    <definedName function="false" hidden="false" localSheetId="4" name="aumentos_30" vbProcedure="false">#REF!</definedName>
    <definedName function="false" hidden="false" localSheetId="4" name="aumentos_31" vbProcedure="false">#REF!</definedName>
    <definedName function="false" hidden="false" localSheetId="4" name="aumentos_32" vbProcedure="false">#REF!</definedName>
    <definedName function="false" hidden="false" localSheetId="4" name="aumentos_33" vbProcedure="false">#REF!</definedName>
    <definedName function="false" hidden="false" localSheetId="4" name="aumentos_34" vbProcedure="false">#REF!</definedName>
    <definedName function="false" hidden="false" localSheetId="4" name="aumentos_35" vbProcedure="false">#REF!</definedName>
    <definedName function="false" hidden="false" localSheetId="4" name="aumentos_36" vbProcedure="false">#REF!</definedName>
    <definedName function="false" hidden="false" localSheetId="4" name="aumentos_37" vbProcedure="false">#REF!</definedName>
    <definedName function="false" hidden="false" localSheetId="4" name="aumentos_38" vbProcedure="false">#REF!</definedName>
    <definedName function="false" hidden="false" localSheetId="4" name="aumentos_70" vbProcedure="false">#REF!</definedName>
    <definedName function="false" hidden="false" localSheetId="4" name="aumentos_80" vbProcedure="false">#REF!</definedName>
    <definedName function="false" hidden="false" localSheetId="4" name="aumentos_90" vbProcedure="false">#REF!</definedName>
    <definedName function="false" hidden="false" localSheetId="4" name="carência_10" vbProcedure="false">#REF!</definedName>
    <definedName function="false" hidden="false" localSheetId="4" name="carência_12" vbProcedure="false">#REF!</definedName>
    <definedName function="false" hidden="false" localSheetId="4" name="carência_18" vbProcedure="false">#REF!</definedName>
    <definedName function="false" hidden="false" localSheetId="4" name="carência_20" vbProcedure="false">#REF!</definedName>
    <definedName function="false" hidden="false" localSheetId="4" name="carência_21" vbProcedure="false">#REF!</definedName>
    <definedName function="false" hidden="false" localSheetId="4" name="carência_22" vbProcedure="false">#REF!</definedName>
    <definedName function="false" hidden="false" localSheetId="4" name="carência_23" vbProcedure="false">#REF!</definedName>
    <definedName function="false" hidden="false" localSheetId="4" name="carência_24" vbProcedure="false">#REF!</definedName>
    <definedName function="false" hidden="false" localSheetId="4" name="carência_25" vbProcedure="false">#REF!</definedName>
    <definedName function="false" hidden="false" localSheetId="4" name="carência_26" vbProcedure="false">#REF!</definedName>
    <definedName function="false" hidden="false" localSheetId="4" name="carência_27" vbProcedure="false">#REF!</definedName>
    <definedName function="false" hidden="false" localSheetId="4" name="carência_28" vbProcedure="false">#REF!</definedName>
    <definedName function="false" hidden="false" localSheetId="4" name="carência_29" vbProcedure="false">#REF!</definedName>
    <definedName function="false" hidden="false" localSheetId="4" name="carência_30" vbProcedure="false">#REF!</definedName>
    <definedName function="false" hidden="false" localSheetId="4" name="carência_31" vbProcedure="false">#REF!</definedName>
    <definedName function="false" hidden="false" localSheetId="4" name="carência_32" vbProcedure="false">#REF!</definedName>
    <definedName function="false" hidden="false" localSheetId="4" name="carência_33" vbProcedure="false">#REF!</definedName>
    <definedName function="false" hidden="false" localSheetId="4" name="carência_34" vbProcedure="false">#REF!</definedName>
    <definedName function="false" hidden="false" localSheetId="4" name="carência_35" vbProcedure="false">#REF!</definedName>
    <definedName function="false" hidden="false" localSheetId="4" name="carência_36" vbProcedure="false">#REF!</definedName>
    <definedName function="false" hidden="false" localSheetId="4" name="carência_37" vbProcedure="false">#REF!</definedName>
    <definedName function="false" hidden="false" localSheetId="4" name="carência_38" vbProcedure="false">#REF!</definedName>
    <definedName function="false" hidden="false" localSheetId="4" name="carência_salário_10" vbProcedure="false">#REF!</definedName>
    <definedName function="false" hidden="false" localSheetId="4" name="carência_salário_12" vbProcedure="false">#REF!</definedName>
    <definedName function="false" hidden="false" localSheetId="4" name="carência_salário_18" vbProcedure="false">#REF!</definedName>
    <definedName function="false" hidden="false" localSheetId="4" name="carência_salário_20" vbProcedure="false">#REF!</definedName>
    <definedName function="false" hidden="false" localSheetId="4" name="carência_salário_21" vbProcedure="false">#REF!</definedName>
    <definedName function="false" hidden="false" localSheetId="4" name="carência_salário_22" vbProcedure="false">#REF!</definedName>
    <definedName function="false" hidden="false" localSheetId="4" name="carência_salário_23" vbProcedure="false">#REF!</definedName>
    <definedName function="false" hidden="false" localSheetId="4" name="carência_salário_24" vbProcedure="false">#REF!</definedName>
    <definedName function="false" hidden="false" localSheetId="4" name="carência_salário_25" vbProcedure="false">#REF!</definedName>
    <definedName function="false" hidden="false" localSheetId="4" name="carência_salário_26" vbProcedure="false">#REF!</definedName>
    <definedName function="false" hidden="false" localSheetId="4" name="carência_salário_27" vbProcedure="false">#REF!</definedName>
    <definedName function="false" hidden="false" localSheetId="4" name="carência_salário_28" vbProcedure="false">#REF!</definedName>
    <definedName function="false" hidden="false" localSheetId="4" name="carência_salário_29" vbProcedure="false">#REF!</definedName>
    <definedName function="false" hidden="false" localSheetId="4" name="carência_salário_30" vbProcedure="false">#REF!</definedName>
    <definedName function="false" hidden="false" localSheetId="4" name="carência_salário_31" vbProcedure="false">#REF!</definedName>
    <definedName function="false" hidden="false" localSheetId="4" name="carência_salário_32" vbProcedure="false">#REF!</definedName>
    <definedName function="false" hidden="false" localSheetId="4" name="carência_salário_33" vbProcedure="false">#REF!</definedName>
    <definedName function="false" hidden="false" localSheetId="4" name="carência_salário_34" vbProcedure="false">#REF!</definedName>
    <definedName function="false" hidden="false" localSheetId="4" name="carência_salário_35" vbProcedure="false">#REF!</definedName>
    <definedName function="false" hidden="false" localSheetId="4" name="carência_salário_36" vbProcedure="false">#REF!</definedName>
    <definedName function="false" hidden="false" localSheetId="4" name="carência_salário_37" vbProcedure="false">#REF!</definedName>
    <definedName function="false" hidden="false" localSheetId="4" name="carência_salário_38" vbProcedure="false">#REF!</definedName>
    <definedName function="false" hidden="false" localSheetId="4" name="carência_sd_10" vbProcedure="false">#REF!</definedName>
    <definedName function="false" hidden="false" localSheetId="4" name="carência_sd_12" vbProcedure="false">#REF!</definedName>
    <definedName function="false" hidden="false" localSheetId="4" name="carência_sd_18" vbProcedure="false">#REF!</definedName>
    <definedName function="false" hidden="false" localSheetId="4" name="carência_sd_20" vbProcedure="false">#REF!</definedName>
    <definedName function="false" hidden="false" localSheetId="4" name="carência_sd_21" vbProcedure="false">#REF!</definedName>
    <definedName function="false" hidden="false" localSheetId="4" name="carência_sd_22" vbProcedure="false">#REF!</definedName>
    <definedName function="false" hidden="false" localSheetId="4" name="carência_sd_23" vbProcedure="false">#REF!</definedName>
    <definedName function="false" hidden="false" localSheetId="4" name="carência_sd_24" vbProcedure="false">#REF!</definedName>
    <definedName function="false" hidden="false" localSheetId="4" name="carência_sd_25" vbProcedure="false">#REF!</definedName>
    <definedName function="false" hidden="false" localSheetId="4" name="carência_sd_26" vbProcedure="false">#REF!</definedName>
    <definedName function="false" hidden="false" localSheetId="4" name="carência_sd_27" vbProcedure="false">#REF!</definedName>
    <definedName function="false" hidden="false" localSheetId="4" name="carência_sd_28" vbProcedure="false">#REF!</definedName>
    <definedName function="false" hidden="false" localSheetId="4" name="carência_sd_29" vbProcedure="false">#REF!</definedName>
    <definedName function="false" hidden="false" localSheetId="4" name="carência_sd_30" vbProcedure="false">#REF!</definedName>
    <definedName function="false" hidden="false" localSheetId="4" name="carência_sd_31" vbProcedure="false">#REF!</definedName>
    <definedName function="false" hidden="false" localSheetId="4" name="carência_sd_32" vbProcedure="false">#REF!</definedName>
    <definedName function="false" hidden="false" localSheetId="4" name="carência_sd_33" vbProcedure="false">#REF!</definedName>
    <definedName function="false" hidden="false" localSheetId="4" name="carência_sd_34" vbProcedure="false">#REF!</definedName>
    <definedName function="false" hidden="false" localSheetId="4" name="carência_sd_35" vbProcedure="false">#REF!</definedName>
    <definedName function="false" hidden="false" localSheetId="4" name="carência_sd_36" vbProcedure="false">#REF!</definedName>
    <definedName function="false" hidden="false" localSheetId="4" name="carência_sd_37" vbProcedure="false">#REF!</definedName>
    <definedName function="false" hidden="false" localSheetId="4" name="carência_sd_38" vbProcedure="false">#REF!</definedName>
    <definedName function="false" hidden="false" localSheetId="4" name="empréstimo_12" vbProcedure="false">#REF!</definedName>
    <definedName function="false" hidden="false" localSheetId="4" name="empréstimo_18" vbProcedure="false">#REF!</definedName>
    <definedName function="false" hidden="false" localSheetId="4" name="empréstimo_20" vbProcedure="false">#REF!</definedName>
    <definedName function="false" hidden="false" localSheetId="4" name="empréstimo_21" vbProcedure="false">#REF!</definedName>
    <definedName function="false" hidden="false" localSheetId="4" name="empréstimo_22" vbProcedure="false">#REF!</definedName>
    <definedName function="false" hidden="false" localSheetId="4" name="empréstimo_23" vbProcedure="false">#REF!</definedName>
    <definedName function="false" hidden="false" localSheetId="4" name="empréstimo_24" vbProcedure="false">#REF!</definedName>
    <definedName function="false" hidden="false" localSheetId="4" name="empréstimo_25" vbProcedure="false">#REF!</definedName>
    <definedName function="false" hidden="false" localSheetId="4" name="empréstimo_26" vbProcedure="false">#REF!</definedName>
    <definedName function="false" hidden="false" localSheetId="4" name="empréstimo_27" vbProcedure="false">#REF!</definedName>
    <definedName function="false" hidden="false" localSheetId="4" name="empréstimo_28" vbProcedure="false">#REF!</definedName>
    <definedName function="false" hidden="false" localSheetId="4" name="empréstimo_29" vbProcedure="false">#REF!</definedName>
    <definedName function="false" hidden="false" localSheetId="4" name="empréstimo_30" vbProcedure="false">#REF!</definedName>
    <definedName function="false" hidden="false" localSheetId="4" name="empréstimo_31" vbProcedure="false">#REF!</definedName>
    <definedName function="false" hidden="false" localSheetId="4" name="empréstimo_32" vbProcedure="false">#REF!</definedName>
    <definedName function="false" hidden="false" localSheetId="4" name="empréstimo_33" vbProcedure="false">#REF!</definedName>
    <definedName function="false" hidden="false" localSheetId="4" name="empréstimo_34" vbProcedure="false">#REF!</definedName>
    <definedName function="false" hidden="false" localSheetId="4" name="empréstimo_35" vbProcedure="false">#REF!</definedName>
    <definedName function="false" hidden="false" localSheetId="4" name="empréstimo_36" vbProcedure="false">#REF!</definedName>
    <definedName function="false" hidden="false" localSheetId="4" name="empréstimo_37" vbProcedure="false">#REF!</definedName>
    <definedName function="false" hidden="false" localSheetId="4" name="empréstimo_38" vbProcedure="false">#REF!</definedName>
    <definedName function="false" hidden="false" localSheetId="4" name="empréstimo__44" vbProcedure="false">#REF!</definedName>
    <definedName function="false" hidden="false" localSheetId="4" name="frota" vbProcedure="false">#REF!</definedName>
    <definedName function="false" hidden="false" localSheetId="4" name="frotas" vbProcedure="false">#REF!</definedName>
    <definedName function="false" hidden="false" localSheetId="4" name="frota_16" vbProcedure="false">#REF!</definedName>
    <definedName function="false" hidden="false" localSheetId="4" name="inflação_10" vbProcedure="false">#REF!</definedName>
    <definedName function="false" hidden="false" localSheetId="4" name="inflação_12" vbProcedure="false">#REF!</definedName>
    <definedName function="false" hidden="false" localSheetId="4" name="inflação_18" vbProcedure="false">#REF!</definedName>
    <definedName function="false" hidden="false" localSheetId="4" name="inflação_20" vbProcedure="false">#REF!</definedName>
    <definedName function="false" hidden="false" localSheetId="4" name="inflação_21" vbProcedure="false">#REF!</definedName>
    <definedName function="false" hidden="false" localSheetId="4" name="inflação_22" vbProcedure="false">#REF!</definedName>
    <definedName function="false" hidden="false" localSheetId="4" name="inflação_23" vbProcedure="false">#REF!</definedName>
    <definedName function="false" hidden="false" localSheetId="4" name="inflação_24" vbProcedure="false">#REF!</definedName>
    <definedName function="false" hidden="false" localSheetId="4" name="inflação_25" vbProcedure="false">#REF!</definedName>
    <definedName function="false" hidden="false" localSheetId="4" name="inflação_26" vbProcedure="false">#REF!</definedName>
    <definedName function="false" hidden="false" localSheetId="4" name="inflação_27" vbProcedure="false">#REF!</definedName>
    <definedName function="false" hidden="false" localSheetId="4" name="inflação_28" vbProcedure="false">#REF!</definedName>
    <definedName function="false" hidden="false" localSheetId="4" name="inflação_29" vbProcedure="false">#REF!</definedName>
    <definedName function="false" hidden="false" localSheetId="4" name="inflação_30" vbProcedure="false">#REF!</definedName>
    <definedName function="false" hidden="false" localSheetId="4" name="inflação_31" vbProcedure="false">#REF!</definedName>
    <definedName function="false" hidden="false" localSheetId="4" name="inflação_32" vbProcedure="false">#REF!</definedName>
    <definedName function="false" hidden="false" localSheetId="4" name="inflação_33" vbProcedure="false">#REF!</definedName>
    <definedName function="false" hidden="false" localSheetId="4" name="inflação_34" vbProcedure="false">#REF!</definedName>
    <definedName function="false" hidden="false" localSheetId="4" name="inflação_35" vbProcedure="false">#REF!</definedName>
    <definedName function="false" hidden="false" localSheetId="4" name="inflação_36" vbProcedure="false">#REF!</definedName>
    <definedName function="false" hidden="false" localSheetId="4" name="inflação_37" vbProcedure="false">#REF!</definedName>
    <definedName function="false" hidden="false" localSheetId="4" name="inflação_38" vbProcedure="false">#REF!</definedName>
    <definedName function="false" hidden="false" localSheetId="4" name="prazo_12" vbProcedure="false">#REF!</definedName>
    <definedName function="false" hidden="false" localSheetId="4" name="prazo_18" vbProcedure="false">#REF!</definedName>
    <definedName function="false" hidden="false" localSheetId="4" name="prazo_20" vbProcedure="false">#REF!</definedName>
    <definedName function="false" hidden="false" localSheetId="4" name="prazo_21" vbProcedure="false">#REF!</definedName>
    <definedName function="false" hidden="false" localSheetId="4" name="prazo_22" vbProcedure="false">#REF!</definedName>
    <definedName function="false" hidden="false" localSheetId="4" name="prazo_23" vbProcedure="false">#REF!</definedName>
    <definedName function="false" hidden="false" localSheetId="4" name="prazo_24" vbProcedure="false">#REF!</definedName>
    <definedName function="false" hidden="false" localSheetId="4" name="prazo_25" vbProcedure="false">#REF!</definedName>
    <definedName function="false" hidden="false" localSheetId="4" name="prazo_26" vbProcedure="false">#REF!</definedName>
    <definedName function="false" hidden="false" localSheetId="4" name="prazo_27" vbProcedure="false">#REF!</definedName>
    <definedName function="false" hidden="false" localSheetId="4" name="prazo_28" vbProcedure="false">#REF!</definedName>
    <definedName function="false" hidden="false" localSheetId="4" name="prazo_29" vbProcedure="false">#REF!</definedName>
    <definedName function="false" hidden="false" localSheetId="4" name="prazo_30" vbProcedure="false">#REF!</definedName>
    <definedName function="false" hidden="false" localSheetId="4" name="prazo_31" vbProcedure="false">#REF!</definedName>
    <definedName function="false" hidden="false" localSheetId="4" name="prazo_32" vbProcedure="false">#REF!</definedName>
    <definedName function="false" hidden="false" localSheetId="4" name="prazo_33" vbProcedure="false">#REF!</definedName>
    <definedName function="false" hidden="false" localSheetId="4" name="prazo_34" vbProcedure="false">#REF!</definedName>
    <definedName function="false" hidden="false" localSheetId="4" name="prazo_35" vbProcedure="false">#REF!</definedName>
    <definedName function="false" hidden="false" localSheetId="4" name="prazo_36" vbProcedure="false">#REF!</definedName>
    <definedName function="false" hidden="false" localSheetId="4" name="prazo_37" vbProcedure="false">#REF!</definedName>
    <definedName function="false" hidden="false" localSheetId="4" name="prazo_38" vbProcedure="false">#REF!</definedName>
    <definedName function="false" hidden="false" localSheetId="4" name="prazo__44" vbProcedure="false">#REF!</definedName>
    <definedName function="false" hidden="false" localSheetId="4" name="salário_10" vbProcedure="false">#REF!</definedName>
    <definedName function="false" hidden="false" localSheetId="4" name="salário_12" vbProcedure="false">#REF!</definedName>
    <definedName function="false" hidden="false" localSheetId="4" name="salário_18" vbProcedure="false">#REF!</definedName>
    <definedName function="false" hidden="false" localSheetId="4" name="salário_20" vbProcedure="false">#REF!</definedName>
    <definedName function="false" hidden="false" localSheetId="4" name="salário_21" vbProcedure="false">#REF!</definedName>
    <definedName function="false" hidden="false" localSheetId="4" name="salário_22" vbProcedure="false">#REF!</definedName>
    <definedName function="false" hidden="false" localSheetId="4" name="salário_23" vbProcedure="false">#REF!</definedName>
    <definedName function="false" hidden="false" localSheetId="4" name="salário_24" vbProcedure="false">#REF!</definedName>
    <definedName function="false" hidden="false" localSheetId="4" name="salário_25" vbProcedure="false">#REF!</definedName>
    <definedName function="false" hidden="false" localSheetId="4" name="salário_26" vbProcedure="false">#REF!</definedName>
    <definedName function="false" hidden="false" localSheetId="4" name="salário_27" vbProcedure="false">#REF!</definedName>
    <definedName function="false" hidden="false" localSheetId="4" name="salário_28" vbProcedure="false">#REF!</definedName>
    <definedName function="false" hidden="false" localSheetId="4" name="salário_29" vbProcedure="false">#REF!</definedName>
    <definedName function="false" hidden="false" localSheetId="4" name="salário_30" vbProcedure="false">#REF!</definedName>
    <definedName function="false" hidden="false" localSheetId="4" name="salário_31" vbProcedure="false">#REF!</definedName>
    <definedName function="false" hidden="false" localSheetId="4" name="salário_32" vbProcedure="false">#REF!</definedName>
    <definedName function="false" hidden="false" localSheetId="4" name="salário_33" vbProcedure="false">#REF!</definedName>
    <definedName function="false" hidden="false" localSheetId="4" name="salário_34" vbProcedure="false">#REF!</definedName>
    <definedName function="false" hidden="false" localSheetId="4" name="salário_35" vbProcedure="false">#REF!</definedName>
    <definedName function="false" hidden="false" localSheetId="4" name="salário_36" vbProcedure="false">#REF!</definedName>
    <definedName function="false" hidden="false" localSheetId="4" name="salário_37" vbProcedure="false">#REF!</definedName>
    <definedName function="false" hidden="false" localSheetId="4" name="salário_38" vbProcedure="false">#REF!</definedName>
    <definedName function="false" hidden="false" localSheetId="4" name="taxa_12" vbProcedure="false">#REF!</definedName>
    <definedName function="false" hidden="false" localSheetId="4" name="taxa_18" vbProcedure="false">#REF!</definedName>
    <definedName function="false" hidden="false" localSheetId="4" name="taxa_20" vbProcedure="false">#REF!</definedName>
    <definedName function="false" hidden="false" localSheetId="4" name="taxa_21" vbProcedure="false">#REF!</definedName>
    <definedName function="false" hidden="false" localSheetId="4" name="taxa_22" vbProcedure="false">#REF!</definedName>
    <definedName function="false" hidden="false" localSheetId="4" name="taxa_23" vbProcedure="false">#REF!</definedName>
    <definedName function="false" hidden="false" localSheetId="4" name="taxa_24" vbProcedure="false">#REF!</definedName>
    <definedName function="false" hidden="false" localSheetId="4" name="taxa_25" vbProcedure="false">#REF!</definedName>
    <definedName function="false" hidden="false" localSheetId="4" name="taxa_26" vbProcedure="false">#REF!</definedName>
    <definedName function="false" hidden="false" localSheetId="4" name="taxa_27" vbProcedure="false">#REF!</definedName>
    <definedName function="false" hidden="false" localSheetId="4" name="taxa_28" vbProcedure="false">#REF!</definedName>
    <definedName function="false" hidden="false" localSheetId="4" name="taxa_29" vbProcedure="false">#REF!</definedName>
    <definedName function="false" hidden="false" localSheetId="4" name="taxa_30" vbProcedure="false">#REF!</definedName>
    <definedName function="false" hidden="false" localSheetId="4" name="taxa_31" vbProcedure="false">#REF!</definedName>
    <definedName function="false" hidden="false" localSheetId="4" name="taxa_32" vbProcedure="false">#REF!</definedName>
    <definedName function="false" hidden="false" localSheetId="4" name="taxa_33" vbProcedure="false">#REF!</definedName>
    <definedName function="false" hidden="false" localSheetId="4" name="taxa_34" vbProcedure="false">#REF!</definedName>
    <definedName function="false" hidden="false" localSheetId="4" name="taxa_35" vbProcedure="false">#REF!</definedName>
    <definedName function="false" hidden="false" localSheetId="4" name="taxa_36" vbProcedure="false">#REF!</definedName>
    <definedName function="false" hidden="false" localSheetId="4" name="taxa_37" vbProcedure="false">#REF!</definedName>
    <definedName function="false" hidden="false" localSheetId="4" name="taxa_38" vbProcedure="false">#REF!</definedName>
    <definedName function="false" hidden="false" localSheetId="4" name="taxa__44" vbProcedure="false">#REF!</definedName>
    <definedName function="false" hidden="false" localSheetId="4" name="_xlnm.Print_Area" vbProcedure="false">'(4)Comp.Pessoal'!$A$1:$I$31</definedName>
    <definedName function="false" hidden="false" localSheetId="5" name="ANOFROTA" vbProcedure="false">#REF!</definedName>
    <definedName function="false" hidden="false" localSheetId="5" name="aumentos_10" vbProcedure="false">#REF!</definedName>
    <definedName function="false" hidden="false" localSheetId="5" name="aumentos_11" vbProcedure="false">#REF!</definedName>
    <definedName function="false" hidden="false" localSheetId="5" name="aumentos_12" vbProcedure="false">#REF!</definedName>
    <definedName function="false" hidden="false" localSheetId="5" name="aumentos_18" vbProcedure="false">#REF!</definedName>
    <definedName function="false" hidden="false" localSheetId="5" name="aumentos_19" vbProcedure="false">#REF!</definedName>
    <definedName function="false" hidden="false" localSheetId="5" name="aumentos_20" vbProcedure="false">#REF!</definedName>
    <definedName function="false" hidden="false" localSheetId="5" name="aumentos_21" vbProcedure="false">#REF!</definedName>
    <definedName function="false" hidden="false" localSheetId="5" name="aumentos_22" vbProcedure="false">#REF!</definedName>
    <definedName function="false" hidden="false" localSheetId="5" name="aumentos_23" vbProcedure="false">#REF!</definedName>
    <definedName function="false" hidden="false" localSheetId="5" name="aumentos_24" vbProcedure="false">#REF!</definedName>
    <definedName function="false" hidden="false" localSheetId="5" name="aumentos_25" vbProcedure="false">#REF!</definedName>
    <definedName function="false" hidden="false" localSheetId="5" name="aumentos_26" vbProcedure="false">#REF!</definedName>
    <definedName function="false" hidden="false" localSheetId="5" name="aumentos_27" vbProcedure="false">#REF!</definedName>
    <definedName function="false" hidden="false" localSheetId="5" name="aumentos_28" vbProcedure="false">#REF!</definedName>
    <definedName function="false" hidden="false" localSheetId="5" name="aumentos_29" vbProcedure="false">#REF!</definedName>
    <definedName function="false" hidden="false" localSheetId="5" name="aumentos_30" vbProcedure="false">#REF!</definedName>
    <definedName function="false" hidden="false" localSheetId="5" name="aumentos_31" vbProcedure="false">#REF!</definedName>
    <definedName function="false" hidden="false" localSheetId="5" name="aumentos_32" vbProcedure="false">#REF!</definedName>
    <definedName function="false" hidden="false" localSheetId="5" name="aumentos_33" vbProcedure="false">#REF!</definedName>
    <definedName function="false" hidden="false" localSheetId="5" name="aumentos_34" vbProcedure="false">#REF!</definedName>
    <definedName function="false" hidden="false" localSheetId="5" name="aumentos_35" vbProcedure="false">#REF!</definedName>
    <definedName function="false" hidden="false" localSheetId="5" name="aumentos_36" vbProcedure="false">#REF!</definedName>
    <definedName function="false" hidden="false" localSheetId="5" name="aumentos_37" vbProcedure="false">#REF!</definedName>
    <definedName function="false" hidden="false" localSheetId="5" name="aumentos_38" vbProcedure="false">#REF!</definedName>
    <definedName function="false" hidden="false" localSheetId="5" name="aumentos_39" vbProcedure="false">#REF!</definedName>
    <definedName function="false" hidden="false" localSheetId="5" name="aumentos_43" vbProcedure="false">#REF!</definedName>
    <definedName function="false" hidden="false" localSheetId="5" name="aumentos_44" vbProcedure="false">#REF!</definedName>
    <definedName function="false" hidden="false" localSheetId="5" name="aumentos_45" vbProcedure="false">#REF!</definedName>
    <definedName function="false" hidden="false" localSheetId="5" name="aumentos_46" vbProcedure="false">#REF!</definedName>
    <definedName function="false" hidden="false" localSheetId="5" name="aumentos_47" vbProcedure="false">#REF!</definedName>
    <definedName function="false" hidden="false" localSheetId="5" name="aumentos_48" vbProcedure="false">#REF!</definedName>
    <definedName function="false" hidden="false" localSheetId="5" name="aumentos_49" vbProcedure="false">#REF!</definedName>
    <definedName function="false" hidden="false" localSheetId="5" name="aumentos_5" vbProcedure="false">#REF!</definedName>
    <definedName function="false" hidden="false" localSheetId="5" name="aumentos_50" vbProcedure="false">#REF!</definedName>
    <definedName function="false" hidden="false" localSheetId="5" name="aumentos_51" vbProcedure="false">#REF!</definedName>
    <definedName function="false" hidden="false" localSheetId="5" name="aumentos_52" vbProcedure="false">#REF!</definedName>
    <definedName function="false" hidden="false" localSheetId="5" name="aumentos_53" vbProcedure="false">#REF!</definedName>
    <definedName function="false" hidden="false" localSheetId="5" name="aumentos_54" vbProcedure="false">#REF!</definedName>
    <definedName function="false" hidden="false" localSheetId="5" name="aumentos_55" vbProcedure="false">#REF!</definedName>
    <definedName function="false" hidden="false" localSheetId="5" name="aumentos_56" vbProcedure="false">#REF!</definedName>
    <definedName function="false" hidden="false" localSheetId="5" name="aumentos_57" vbProcedure="false">#REF!</definedName>
    <definedName function="false" hidden="false" localSheetId="5" name="aumentos_58" vbProcedure="false">#REF!</definedName>
    <definedName function="false" hidden="false" localSheetId="5" name="aumentos_59" vbProcedure="false">#REF!</definedName>
    <definedName function="false" hidden="false" localSheetId="5" name="aumentos_6" vbProcedure="false">#REF!</definedName>
    <definedName function="false" hidden="false" localSheetId="5" name="aumentos_60" vbProcedure="false">#REF!</definedName>
    <definedName function="false" hidden="false" localSheetId="5" name="aumentos_61" vbProcedure="false">#REF!</definedName>
    <definedName function="false" hidden="false" localSheetId="5" name="aumentos_62" vbProcedure="false">#REF!</definedName>
    <definedName function="false" hidden="false" localSheetId="5" name="aumentos_70" vbProcedure="false">#REF!</definedName>
    <definedName function="false" hidden="false" localSheetId="5" name="aumentos_71" vbProcedure="false">#REF!</definedName>
    <definedName function="false" hidden="false" localSheetId="5" name="aumentos_72" vbProcedure="false">#REF!</definedName>
    <definedName function="false" hidden="false" localSheetId="5" name="aumentos_73" vbProcedure="false">#REF!</definedName>
    <definedName function="false" hidden="false" localSheetId="5" name="aumentos_74" vbProcedure="false">#REF!</definedName>
    <definedName function="false" hidden="false" localSheetId="5" name="aumentos_75" vbProcedure="false">#REF!</definedName>
    <definedName function="false" hidden="false" localSheetId="5" name="aumentos_76" vbProcedure="false">#REF!</definedName>
    <definedName function="false" hidden="false" localSheetId="5" name="aumentos_77" vbProcedure="false">#REF!</definedName>
    <definedName function="false" hidden="false" localSheetId="5" name="aumentos_78" vbProcedure="false">#REF!</definedName>
    <definedName function="false" hidden="false" localSheetId="5" name="aumentos_79" vbProcedure="false">#REF!</definedName>
    <definedName function="false" hidden="false" localSheetId="5" name="aumentos_80" vbProcedure="false">#REF!</definedName>
    <definedName function="false" hidden="false" localSheetId="5" name="aumentos_81" vbProcedure="false">#REF!</definedName>
    <definedName function="false" hidden="false" localSheetId="5" name="aumentos_82" vbProcedure="false">#REF!</definedName>
    <definedName function="false" hidden="false" localSheetId="5" name="aumentos_83" vbProcedure="false">#REF!</definedName>
    <definedName function="false" hidden="false" localSheetId="5" name="aumentos_84" vbProcedure="false">#REF!</definedName>
    <definedName function="false" hidden="false" localSheetId="5" name="aumentos_85" vbProcedure="false">#REF!</definedName>
    <definedName function="false" hidden="false" localSheetId="5" name="aumentos_86" vbProcedure="false">#REF!</definedName>
    <definedName function="false" hidden="false" localSheetId="5" name="aumentos_87" vbProcedure="false">#REF!</definedName>
    <definedName function="false" hidden="false" localSheetId="5" name="aumentos_88" vbProcedure="false">#REF!</definedName>
    <definedName function="false" hidden="false" localSheetId="5" name="aumentos_89" vbProcedure="false">#REF!</definedName>
    <definedName function="false" hidden="false" localSheetId="5" name="aumentos_90" vbProcedure="false">#REF!</definedName>
    <definedName function="false" hidden="false" localSheetId="5" name="aumentos_91" vbProcedure="false">#REF!</definedName>
    <definedName function="false" hidden="false" localSheetId="5" name="Banco_dados_IM" vbProcedure="false">'[1] urbano 2ª parte'!#ref!</definedName>
    <definedName function="false" hidden="false" localSheetId="5" name="CALC_TRF" vbProcedure="false">#REF!</definedName>
    <definedName function="false" hidden="false" localSheetId="5" name="carencia_41" vbProcedure="false">#REF!</definedName>
    <definedName function="false" hidden="false" localSheetId="5" name="carencia_42" vbProcedure="false">#REF!</definedName>
    <definedName function="false" hidden="false" localSheetId="5" name="carencia_43" vbProcedure="false">#REF!</definedName>
    <definedName function="false" hidden="false" localSheetId="5" name="carencia_salario_40" vbProcedure="false">#REF!</definedName>
    <definedName function="false" hidden="false" localSheetId="5" name="carencia_salario_41" vbProcedure="false">#REF!</definedName>
    <definedName function="false" hidden="false" localSheetId="5" name="carencia_salario_42" vbProcedure="false">#REF!</definedName>
    <definedName function="false" hidden="false" localSheetId="5" name="carencia_salario_43" vbProcedure="false">#REF!</definedName>
    <definedName function="false" hidden="false" localSheetId="5" name="carencia_salario_44" vbProcedure="false">#REF!</definedName>
    <definedName function="false" hidden="false" localSheetId="5" name="carencia_salario_45" vbProcedure="false">#REF!</definedName>
    <definedName function="false" hidden="false" localSheetId="5" name="carencia_salario_46" vbProcedure="false">#REF!</definedName>
    <definedName function="false" hidden="false" localSheetId="5" name="carencia_salario_47" vbProcedure="false">#REF!</definedName>
    <definedName function="false" hidden="false" localSheetId="5" name="carencia_salario_48" vbProcedure="false">#REF!</definedName>
    <definedName function="false" hidden="false" localSheetId="5" name="carencia_salario_49" vbProcedure="false">#REF!</definedName>
    <definedName function="false" hidden="false" localSheetId="5" name="carencia_salario_50" vbProcedure="false">#REF!</definedName>
    <definedName function="false" hidden="false" localSheetId="5" name="carencia_salario_51" vbProcedure="false">#REF!</definedName>
    <definedName function="false" hidden="false" localSheetId="5" name="carencia_salario_52" vbProcedure="false">#REF!</definedName>
    <definedName function="false" hidden="false" localSheetId="5" name="carencia_salario_53" vbProcedure="false">#REF!</definedName>
    <definedName function="false" hidden="false" localSheetId="5" name="carencia_salario_54" vbProcedure="false">#REF!</definedName>
    <definedName function="false" hidden="false" localSheetId="5" name="carencia_salario_55" vbProcedure="false">#REF!</definedName>
    <definedName function="false" hidden="false" localSheetId="5" name="carencia_salario_56" vbProcedure="false">#REF!</definedName>
    <definedName function="false" hidden="false" localSheetId="5" name="carencia_salario_57" vbProcedure="false">#REF!</definedName>
    <definedName function="false" hidden="false" localSheetId="5" name="carencia_salario_58" vbProcedure="false">#REF!</definedName>
    <definedName function="false" hidden="false" localSheetId="5" name="carencia_salario_59" vbProcedure="false">#REF!</definedName>
    <definedName function="false" hidden="false" localSheetId="5" name="carencia_sd_41" vbProcedure="false">#REF!</definedName>
    <definedName function="false" hidden="false" localSheetId="5" name="carencia_sd_42" vbProcedure="false">#REF!</definedName>
    <definedName function="false" hidden="false" localSheetId="5" name="carencia_sd_43" vbProcedure="false">#REF!</definedName>
    <definedName function="false" hidden="false" localSheetId="5" name="carência_10" vbProcedure="false">#REF!</definedName>
    <definedName function="false" hidden="false" localSheetId="5" name="carência_11" vbProcedure="false">#REF!</definedName>
    <definedName function="false" hidden="false" localSheetId="5" name="carência_12" vbProcedure="false">#REF!</definedName>
    <definedName function="false" hidden="false" localSheetId="5" name="carência_18" vbProcedure="false">#REF!</definedName>
    <definedName function="false" hidden="false" localSheetId="5" name="carência_19" vbProcedure="false">#REF!</definedName>
    <definedName function="false" hidden="false" localSheetId="5" name="carência_20" vbProcedure="false">#REF!</definedName>
    <definedName function="false" hidden="false" localSheetId="5" name="carência_21" vbProcedure="false">#REF!</definedName>
    <definedName function="false" hidden="false" localSheetId="5" name="carência_22" vbProcedure="false">#REF!</definedName>
    <definedName function="false" hidden="false" localSheetId="5" name="carência_23" vbProcedure="false">#REF!</definedName>
    <definedName function="false" hidden="false" localSheetId="5" name="carência_24" vbProcedure="false">#REF!</definedName>
    <definedName function="false" hidden="false" localSheetId="5" name="carência_25" vbProcedure="false">#REF!</definedName>
    <definedName function="false" hidden="false" localSheetId="5" name="carência_26" vbProcedure="false">#REF!</definedName>
    <definedName function="false" hidden="false" localSheetId="5" name="carência_27" vbProcedure="false">#REF!</definedName>
    <definedName function="false" hidden="false" localSheetId="5" name="carência_28" vbProcedure="false">#REF!</definedName>
    <definedName function="false" hidden="false" localSheetId="5" name="carência_29" vbProcedure="false">#REF!</definedName>
    <definedName function="false" hidden="false" localSheetId="5" name="carência_30" vbProcedure="false">#REF!</definedName>
    <definedName function="false" hidden="false" localSheetId="5" name="carência_31" vbProcedure="false">#REF!</definedName>
    <definedName function="false" hidden="false" localSheetId="5" name="carência_32" vbProcedure="false">#REF!</definedName>
    <definedName function="false" hidden="false" localSheetId="5" name="carência_33" vbProcedure="false">#REF!</definedName>
    <definedName function="false" hidden="false" localSheetId="5" name="carência_34" vbProcedure="false">#REF!</definedName>
    <definedName function="false" hidden="false" localSheetId="5" name="carência_35" vbProcedure="false">#REF!</definedName>
    <definedName function="false" hidden="false" localSheetId="5" name="carência_36" vbProcedure="false">#REF!</definedName>
    <definedName function="false" hidden="false" localSheetId="5" name="carência_37" vbProcedure="false">#REF!</definedName>
    <definedName function="false" hidden="false" localSheetId="5" name="carência_38" vbProcedure="false">#REF!</definedName>
    <definedName function="false" hidden="false" localSheetId="5" name="carência_39" vbProcedure="false">#REF!</definedName>
    <definedName function="false" hidden="false" localSheetId="5" name="carência_40" vbProcedure="false">#REF!</definedName>
    <definedName function="false" hidden="false" localSheetId="5" name="carência_44" vbProcedure="false">#REF!</definedName>
    <definedName function="false" hidden="false" localSheetId="5" name="carência_45" vbProcedure="false">#REF!</definedName>
    <definedName function="false" hidden="false" localSheetId="5" name="carência_5" vbProcedure="false">#REF!</definedName>
    <definedName function="false" hidden="false" localSheetId="5" name="carência_6" vbProcedure="false">#REF!</definedName>
    <definedName function="false" hidden="false" localSheetId="5" name="carência_salário_10" vbProcedure="false">#REF!</definedName>
    <definedName function="false" hidden="false" localSheetId="5" name="carência_salário_11" vbProcedure="false">#REF!</definedName>
    <definedName function="false" hidden="false" localSheetId="5" name="carência_salário_12" vbProcedure="false">#REF!</definedName>
    <definedName function="false" hidden="false" localSheetId="5" name="carência_salário_18" vbProcedure="false">#REF!</definedName>
    <definedName function="false" hidden="false" localSheetId="5" name="carência_salário_19" vbProcedure="false">#REF!</definedName>
    <definedName function="false" hidden="false" localSheetId="5" name="carência_salário_20" vbProcedure="false">#REF!</definedName>
    <definedName function="false" hidden="false" localSheetId="5" name="carência_salário_21" vbProcedure="false">#REF!</definedName>
    <definedName function="false" hidden="false" localSheetId="5" name="carência_salário_22" vbProcedure="false">#REF!</definedName>
    <definedName function="false" hidden="false" localSheetId="5" name="carência_salário_23" vbProcedure="false">#REF!</definedName>
    <definedName function="false" hidden="false" localSheetId="5" name="carência_salário_24" vbProcedure="false">#REF!</definedName>
    <definedName function="false" hidden="false" localSheetId="5" name="carência_salário_25" vbProcedure="false">#REF!</definedName>
    <definedName function="false" hidden="false" localSheetId="5" name="carência_salário_26" vbProcedure="false">#REF!</definedName>
    <definedName function="false" hidden="false" localSheetId="5" name="carência_salário_27" vbProcedure="false">#REF!</definedName>
    <definedName function="false" hidden="false" localSheetId="5" name="carência_salário_28" vbProcedure="false">#REF!</definedName>
    <definedName function="false" hidden="false" localSheetId="5" name="carência_salário_29" vbProcedure="false">#REF!</definedName>
    <definedName function="false" hidden="false" localSheetId="5" name="carência_salário_30" vbProcedure="false">#REF!</definedName>
    <definedName function="false" hidden="false" localSheetId="5" name="carência_salário_31" vbProcedure="false">#REF!</definedName>
    <definedName function="false" hidden="false" localSheetId="5" name="carência_salário_32" vbProcedure="false">#REF!</definedName>
    <definedName function="false" hidden="false" localSheetId="5" name="carência_salário_33" vbProcedure="false">#REF!</definedName>
    <definedName function="false" hidden="false" localSheetId="5" name="carência_salário_34" vbProcedure="false">#REF!</definedName>
    <definedName function="false" hidden="false" localSheetId="5" name="carência_salário_35" vbProcedure="false">#REF!</definedName>
    <definedName function="false" hidden="false" localSheetId="5" name="carência_salário_36" vbProcedure="false">#REF!</definedName>
    <definedName function="false" hidden="false" localSheetId="5" name="carência_salário_37" vbProcedure="false">#REF!</definedName>
    <definedName function="false" hidden="false" localSheetId="5" name="carência_salário_38" vbProcedure="false">#REF!</definedName>
    <definedName function="false" hidden="false" localSheetId="5" name="carência_salário_39" vbProcedure="false">#REF!</definedName>
    <definedName function="false" hidden="false" localSheetId="5" name="carência_salário_5" vbProcedure="false">#REF!</definedName>
    <definedName function="false" hidden="false" localSheetId="5" name="carência_salário_6" vbProcedure="false">#REF!</definedName>
    <definedName function="false" hidden="false" localSheetId="5" name="carência_sd_10" vbProcedure="false">#REF!</definedName>
    <definedName function="false" hidden="false" localSheetId="5" name="carência_sd_11" vbProcedure="false">#REF!</definedName>
    <definedName function="false" hidden="false" localSheetId="5" name="carência_sd_12" vbProcedure="false">#REF!</definedName>
    <definedName function="false" hidden="false" localSheetId="5" name="carência_sd_18" vbProcedure="false">#REF!</definedName>
    <definedName function="false" hidden="false" localSheetId="5" name="carência_sd_19" vbProcedure="false">#REF!</definedName>
    <definedName function="false" hidden="false" localSheetId="5" name="carência_sd_20" vbProcedure="false">#REF!</definedName>
    <definedName function="false" hidden="false" localSheetId="5" name="carência_sd_21" vbProcedure="false">#REF!</definedName>
    <definedName function="false" hidden="false" localSheetId="5" name="carência_sd_22" vbProcedure="false">#REF!</definedName>
    <definedName function="false" hidden="false" localSheetId="5" name="carência_sd_23" vbProcedure="false">#REF!</definedName>
    <definedName function="false" hidden="false" localSheetId="5" name="carência_sd_24" vbProcedure="false">#REF!</definedName>
    <definedName function="false" hidden="false" localSheetId="5" name="carência_sd_25" vbProcedure="false">#REF!</definedName>
    <definedName function="false" hidden="false" localSheetId="5" name="carência_sd_26" vbProcedure="false">#REF!</definedName>
    <definedName function="false" hidden="false" localSheetId="5" name="carência_sd_27" vbProcedure="false">#REF!</definedName>
    <definedName function="false" hidden="false" localSheetId="5" name="carência_sd_28" vbProcedure="false">#REF!</definedName>
    <definedName function="false" hidden="false" localSheetId="5" name="carência_sd_29" vbProcedure="false">#REF!</definedName>
    <definedName function="false" hidden="false" localSheetId="5" name="carência_sd_30" vbProcedure="false">#REF!</definedName>
    <definedName function="false" hidden="false" localSheetId="5" name="carência_sd_31" vbProcedure="false">#REF!</definedName>
    <definedName function="false" hidden="false" localSheetId="5" name="carência_sd_32" vbProcedure="false">#REF!</definedName>
    <definedName function="false" hidden="false" localSheetId="5" name="carência_sd_33" vbProcedure="false">#REF!</definedName>
    <definedName function="false" hidden="false" localSheetId="5" name="carência_sd_34" vbProcedure="false">#REF!</definedName>
    <definedName function="false" hidden="false" localSheetId="5" name="carência_sd_35" vbProcedure="false">#REF!</definedName>
    <definedName function="false" hidden="false" localSheetId="5" name="carência_sd_36" vbProcedure="false">#REF!</definedName>
    <definedName function="false" hidden="false" localSheetId="5" name="carência_sd_37" vbProcedure="false">#REF!</definedName>
    <definedName function="false" hidden="false" localSheetId="5" name="carência_sd_38" vbProcedure="false">#REF!</definedName>
    <definedName function="false" hidden="false" localSheetId="5" name="carência_sd_39" vbProcedure="false">#REF!</definedName>
    <definedName function="false" hidden="false" localSheetId="5" name="carência_sd_40" vbProcedure="false">#REF!</definedName>
    <definedName function="false" hidden="false" localSheetId="5" name="carência_sd_44" vbProcedure="false">#REF!</definedName>
    <definedName function="false" hidden="false" localSheetId="5" name="carência_sd_45" vbProcedure="false">#REF!</definedName>
    <definedName function="false" hidden="false" localSheetId="5" name="carência_sd_5" vbProcedure="false">#REF!</definedName>
    <definedName function="false" hidden="false" localSheetId="5" name="carência_sd_6" vbProcedure="false">#REF!</definedName>
    <definedName function="false" hidden="false" localSheetId="5" name="COMUM" vbProcedure="false">#REF!</definedName>
    <definedName function="false" hidden="false" localSheetId="5" name="Critérios_IM" vbProcedure="false">'[1] urbano 2ª parte'!#ref!</definedName>
    <definedName function="false" hidden="false" localSheetId="5" name="DADOS" vbProcedure="false">#REF!</definedName>
    <definedName function="false" hidden="false" localSheetId="5" name="DADOS2" vbProcedure="false">#REF!</definedName>
    <definedName function="false" hidden="false" localSheetId="5" name="DADOS3" vbProcedure="false">#REF!</definedName>
    <definedName function="false" hidden="false" localSheetId="5" name="DADOS5" vbProcedure="false">#REF!</definedName>
    <definedName function="false" hidden="false" localSheetId="5" name="DADOS6" vbProcedure="false">#REF!</definedName>
    <definedName function="false" hidden="false" localSheetId="5" name="DADOS7" vbProcedure="false">#REF!</definedName>
    <definedName function="false" hidden="false" localSheetId="5" name="ee" vbProcedure="false">#REF!</definedName>
    <definedName function="false" hidden="false" localSheetId="5" name="emprestimo_41" vbProcedure="false">#REF!</definedName>
    <definedName function="false" hidden="false" localSheetId="5" name="emprestimo_42" vbProcedure="false">#REF!</definedName>
    <definedName function="false" hidden="false" localSheetId="5" name="emprestimo_43" vbProcedure="false">#REF!</definedName>
    <definedName function="false" hidden="false" localSheetId="5" name="empréstimo_10" vbProcedure="false">#REF!</definedName>
    <definedName function="false" hidden="false" localSheetId="5" name="empréstimo_11" vbProcedure="false">#REF!</definedName>
    <definedName function="false" hidden="false" localSheetId="5" name="empréstimo_12" vbProcedure="false">#REF!</definedName>
    <definedName function="false" hidden="false" localSheetId="5" name="empréstimo_18" vbProcedure="false">#REF!</definedName>
    <definedName function="false" hidden="false" localSheetId="5" name="empréstimo_19" vbProcedure="false">#REF!</definedName>
    <definedName function="false" hidden="false" localSheetId="5" name="empréstimo_20" vbProcedure="false">#REF!</definedName>
    <definedName function="false" hidden="false" localSheetId="5" name="empréstimo_21" vbProcedure="false">#REF!</definedName>
    <definedName function="false" hidden="false" localSheetId="5" name="empréstimo_22" vbProcedure="false">#REF!</definedName>
    <definedName function="false" hidden="false" localSheetId="5" name="empréstimo_23" vbProcedure="false">#REF!</definedName>
    <definedName function="false" hidden="false" localSheetId="5" name="empréstimo_24" vbProcedure="false">#REF!</definedName>
    <definedName function="false" hidden="false" localSheetId="5" name="empréstimo_25" vbProcedure="false">#REF!</definedName>
    <definedName function="false" hidden="false" localSheetId="5" name="empréstimo_26" vbProcedure="false">#REF!</definedName>
    <definedName function="false" hidden="false" localSheetId="5" name="empréstimo_27" vbProcedure="false">#REF!</definedName>
    <definedName function="false" hidden="false" localSheetId="5" name="empréstimo_28" vbProcedure="false">#REF!</definedName>
    <definedName function="false" hidden="false" localSheetId="5" name="empréstimo_29" vbProcedure="false">#REF!</definedName>
    <definedName function="false" hidden="false" localSheetId="5" name="empréstimo_30" vbProcedure="false">#REF!</definedName>
    <definedName function="false" hidden="false" localSheetId="5" name="empréstimo_31" vbProcedure="false">#REF!</definedName>
    <definedName function="false" hidden="false" localSheetId="5" name="empréstimo_32" vbProcedure="false">#REF!</definedName>
    <definedName function="false" hidden="false" localSheetId="5" name="empréstimo_33" vbProcedure="false">#REF!</definedName>
    <definedName function="false" hidden="false" localSheetId="5" name="empréstimo_34" vbProcedure="false">#REF!</definedName>
    <definedName function="false" hidden="false" localSheetId="5" name="empréstimo_35" vbProcedure="false">#REF!</definedName>
    <definedName function="false" hidden="false" localSheetId="5" name="empréstimo_36" vbProcedure="false">#REF!</definedName>
    <definedName function="false" hidden="false" localSheetId="5" name="empréstimo_37" vbProcedure="false">#REF!</definedName>
    <definedName function="false" hidden="false" localSheetId="5" name="empréstimo_38" vbProcedure="false">#REF!</definedName>
    <definedName function="false" hidden="false" localSheetId="5" name="empréstimo_39" vbProcedure="false">#REF!</definedName>
    <definedName function="false" hidden="false" localSheetId="5" name="empréstimo_40" vbProcedure="false">#REF!</definedName>
    <definedName function="false" hidden="false" localSheetId="5" name="empréstimo_41" vbProcedure="false">#REF!</definedName>
    <definedName function="false" hidden="false" localSheetId="5" name="empréstimo_44" vbProcedure="false">#REF!</definedName>
    <definedName function="false" hidden="false" localSheetId="5" name="empréstimo_45" vbProcedure="false">#REF!</definedName>
    <definedName function="false" hidden="false" localSheetId="5" name="empréstimo_5" vbProcedure="false">#REF!</definedName>
    <definedName function="false" hidden="false" localSheetId="5" name="empréstimo_6" vbProcedure="false">#REF!</definedName>
    <definedName function="false" hidden="false" localSheetId="5" name="empréstimo__44" vbProcedure="false">#REF!</definedName>
    <definedName function="false" hidden="false" localSheetId="5" name="Extrair_IM" vbProcedure="false">'[1] urbano 2ª parte'!#ref!</definedName>
    <definedName function="false" hidden="false" localSheetId="5" name="frota" vbProcedure="false">#REF!</definedName>
    <definedName function="false" hidden="false" localSheetId="5" name="Frota2" vbProcedure="false">#REF!</definedName>
    <definedName function="false" hidden="false" localSheetId="5" name="FROTACHAS" vbProcedure="false">#REF!</definedName>
    <definedName function="false" hidden="false" localSheetId="5" name="FROTAG" vbProcedure="false">#REF!</definedName>
    <definedName function="false" hidden="false" localSheetId="5" name="frotas" vbProcedure="false">#REF!</definedName>
    <definedName function="false" hidden="false" localSheetId="5" name="frota_16" vbProcedure="false">#REF!</definedName>
    <definedName function="false" hidden="false" localSheetId="5" name="frota_17" vbProcedure="false">#REF!</definedName>
    <definedName function="false" hidden="false" localSheetId="5" name="frota_2" vbProcedure="false">#REF!</definedName>
    <definedName function="false" hidden="false" localSheetId="5" name="frota_4" vbProcedure="false">#REF!</definedName>
    <definedName function="false" hidden="false" localSheetId="5" name="frota_5" vbProcedure="false">#REF!</definedName>
    <definedName function="false" hidden="false" localSheetId="5" name="frota_6" vbProcedure="false">#REF!</definedName>
    <definedName function="false" hidden="false" localSheetId="5" name="frota_7" vbProcedure="false">#REF!</definedName>
    <definedName function="false" hidden="false" localSheetId="5" name="frota_8" vbProcedure="false">#REF!</definedName>
    <definedName function="false" hidden="false" localSheetId="5" name="FUADMINI" vbProcedure="false">#REF!</definedName>
    <definedName function="false" hidden="false" localSheetId="5" name="FUCOBRAD" vbProcedure="false">#REF!</definedName>
    <definedName function="false" hidden="false" localSheetId="5" name="FUFISCAL" vbProcedure="false">#REF!</definedName>
    <definedName function="false" hidden="false" localSheetId="5" name="FUMANUTE" vbProcedure="false">#REF!</definedName>
    <definedName function="false" hidden="false" localSheetId="5" name="inflaçao_41" vbProcedure="false">#REF!</definedName>
    <definedName function="false" hidden="false" localSheetId="5" name="inflaçao_42" vbProcedure="false">#REF!</definedName>
    <definedName function="false" hidden="false" localSheetId="5" name="inflaçao_43" vbProcedure="false">#REF!</definedName>
    <definedName function="false" hidden="false" localSheetId="5" name="inflação_10" vbProcedure="false">#REF!</definedName>
    <definedName function="false" hidden="false" localSheetId="5" name="inflação_11" vbProcedure="false">#REF!</definedName>
    <definedName function="false" hidden="false" localSheetId="5" name="inflação_12" vbProcedure="false">#REF!</definedName>
    <definedName function="false" hidden="false" localSheetId="5" name="inflação_18" vbProcedure="false">#REF!</definedName>
    <definedName function="false" hidden="false" localSheetId="5" name="inflação_19" vbProcedure="false">#REF!</definedName>
    <definedName function="false" hidden="false" localSheetId="5" name="inflação_20" vbProcedure="false">#REF!</definedName>
    <definedName function="false" hidden="false" localSheetId="5" name="inflação_21" vbProcedure="false">#REF!</definedName>
    <definedName function="false" hidden="false" localSheetId="5" name="inflação_22" vbProcedure="false">#REF!</definedName>
    <definedName function="false" hidden="false" localSheetId="5" name="inflação_23" vbProcedure="false">#REF!</definedName>
    <definedName function="false" hidden="false" localSheetId="5" name="inflação_24" vbProcedure="false">#REF!</definedName>
    <definedName function="false" hidden="false" localSheetId="5" name="inflação_25" vbProcedure="false">#REF!</definedName>
    <definedName function="false" hidden="false" localSheetId="5" name="inflação_26" vbProcedure="false">#REF!</definedName>
    <definedName function="false" hidden="false" localSheetId="5" name="inflação_27" vbProcedure="false">#REF!</definedName>
    <definedName function="false" hidden="false" localSheetId="5" name="inflação_28" vbProcedure="false">#REF!</definedName>
    <definedName function="false" hidden="false" localSheetId="5" name="inflação_29" vbProcedure="false">#REF!</definedName>
    <definedName function="false" hidden="false" localSheetId="5" name="inflação_30" vbProcedure="false">#REF!</definedName>
    <definedName function="false" hidden="false" localSheetId="5" name="inflação_31" vbProcedure="false">#REF!</definedName>
    <definedName function="false" hidden="false" localSheetId="5" name="inflação_32" vbProcedure="false">#REF!</definedName>
    <definedName function="false" hidden="false" localSheetId="5" name="inflação_33" vbProcedure="false">#REF!</definedName>
    <definedName function="false" hidden="false" localSheetId="5" name="inflação_34" vbProcedure="false">#REF!</definedName>
    <definedName function="false" hidden="false" localSheetId="5" name="inflação_35" vbProcedure="false">#REF!</definedName>
    <definedName function="false" hidden="false" localSheetId="5" name="inflação_36" vbProcedure="false">#REF!</definedName>
    <definedName function="false" hidden="false" localSheetId="5" name="inflação_37" vbProcedure="false">#REF!</definedName>
    <definedName function="false" hidden="false" localSheetId="5" name="inflação_38" vbProcedure="false">#REF!</definedName>
    <definedName function="false" hidden="false" localSheetId="5" name="inflação_39" vbProcedure="false">#REF!</definedName>
    <definedName function="false" hidden="false" localSheetId="5" name="inflação_40" vbProcedure="false">#REF!</definedName>
    <definedName function="false" hidden="false" localSheetId="5" name="inflação_44" vbProcedure="false">#REF!</definedName>
    <definedName function="false" hidden="false" localSheetId="5" name="inflação_45" vbProcedure="false">#REF!</definedName>
    <definedName function="false" hidden="false" localSheetId="5" name="inflação_5" vbProcedure="false">#REF!</definedName>
    <definedName function="false" hidden="false" localSheetId="5" name="inflação_6" vbProcedure="false">#REF!</definedName>
    <definedName function="false" hidden="false" localSheetId="5" name="IPK_E_PMM" vbProcedure="false">#REF!</definedName>
    <definedName function="false" hidden="false" localSheetId="5" name="mar" vbProcedure="false">#REF!</definedName>
    <definedName function="false" hidden="false" localSheetId="5" name="PASSAG" vbProcedure="false">#REF!</definedName>
    <definedName function="false" hidden="false" localSheetId="5" name="prazo_10" vbProcedure="false">#REF!</definedName>
    <definedName function="false" hidden="false" localSheetId="5" name="prazo_11" vbProcedure="false">#REF!</definedName>
    <definedName function="false" hidden="false" localSheetId="5" name="prazo_12" vbProcedure="false">#REF!</definedName>
    <definedName function="false" hidden="false" localSheetId="5" name="prazo_18" vbProcedure="false">#REF!</definedName>
    <definedName function="false" hidden="false" localSheetId="5" name="prazo_19" vbProcedure="false">#REF!</definedName>
    <definedName function="false" hidden="false" localSheetId="5" name="prazo_20" vbProcedure="false">#REF!</definedName>
    <definedName function="false" hidden="false" localSheetId="5" name="prazo_21" vbProcedure="false">#REF!</definedName>
    <definedName function="false" hidden="false" localSheetId="5" name="prazo_22" vbProcedure="false">#REF!</definedName>
    <definedName function="false" hidden="false" localSheetId="5" name="prazo_23" vbProcedure="false">#REF!</definedName>
    <definedName function="false" hidden="false" localSheetId="5" name="prazo_24" vbProcedure="false">#REF!</definedName>
    <definedName function="false" hidden="false" localSheetId="5" name="prazo_25" vbProcedure="false">#REF!</definedName>
    <definedName function="false" hidden="false" localSheetId="5" name="prazo_26" vbProcedure="false">#REF!</definedName>
    <definedName function="false" hidden="false" localSheetId="5" name="prazo_27" vbProcedure="false">#REF!</definedName>
    <definedName function="false" hidden="false" localSheetId="5" name="prazo_28" vbProcedure="false">#REF!</definedName>
    <definedName function="false" hidden="false" localSheetId="5" name="prazo_29" vbProcedure="false">#REF!</definedName>
    <definedName function="false" hidden="false" localSheetId="5" name="prazo_30" vbProcedure="false">#REF!</definedName>
    <definedName function="false" hidden="false" localSheetId="5" name="prazo_31" vbProcedure="false">#REF!</definedName>
    <definedName function="false" hidden="false" localSheetId="5" name="prazo_32" vbProcedure="false">#REF!</definedName>
    <definedName function="false" hidden="false" localSheetId="5" name="prazo_33" vbProcedure="false">#REF!</definedName>
    <definedName function="false" hidden="false" localSheetId="5" name="prazo_34" vbProcedure="false">#REF!</definedName>
    <definedName function="false" hidden="false" localSheetId="5" name="prazo_35" vbProcedure="false">#REF!</definedName>
    <definedName function="false" hidden="false" localSheetId="5" name="prazo_36" vbProcedure="false">#REF!</definedName>
    <definedName function="false" hidden="false" localSheetId="5" name="prazo_37" vbProcedure="false">#REF!</definedName>
    <definedName function="false" hidden="false" localSheetId="5" name="prazo_38" vbProcedure="false">#REF!</definedName>
    <definedName function="false" hidden="false" localSheetId="5" name="prazo_39" vbProcedure="false">#REF!</definedName>
    <definedName function="false" hidden="false" localSheetId="5" name="prazo_40" vbProcedure="false">#REF!</definedName>
    <definedName function="false" hidden="false" localSheetId="5" name="prazo_41" vbProcedure="false">#REF!</definedName>
    <definedName function="false" hidden="false" localSheetId="5" name="prazo_42" vbProcedure="false">#REF!</definedName>
    <definedName function="false" hidden="false" localSheetId="5" name="prazo_43" vbProcedure="false">#REF!</definedName>
    <definedName function="false" hidden="false" localSheetId="5" name="prazo_44" vbProcedure="false">#REF!</definedName>
    <definedName function="false" hidden="false" localSheetId="5" name="prazo_5" vbProcedure="false">#REF!</definedName>
    <definedName function="false" hidden="false" localSheetId="5" name="prazo_6" vbProcedure="false">#REF!</definedName>
    <definedName function="false" hidden="false" localSheetId="5" name="prazo__44" vbProcedure="false">#REF!</definedName>
    <definedName function="false" hidden="false" localSheetId="5" name="PR_VEIUC_NOVO" vbProcedure="false">#REF!</definedName>
    <definedName function="false" hidden="false" localSheetId="5" name="salario_40" vbProcedure="false">#REF!</definedName>
    <definedName function="false" hidden="false" localSheetId="5" name="salario_41" vbProcedure="false">#REF!</definedName>
    <definedName function="false" hidden="false" localSheetId="5" name="salário_10" vbProcedure="false">#REF!</definedName>
    <definedName function="false" hidden="false" localSheetId="5" name="salário_11" vbProcedure="false">#REF!</definedName>
    <definedName function="false" hidden="false" localSheetId="5" name="salário_12" vbProcedure="false">#REF!</definedName>
    <definedName function="false" hidden="false" localSheetId="5" name="salário_18" vbProcedure="false">#REF!</definedName>
    <definedName function="false" hidden="false" localSheetId="5" name="salário_19" vbProcedure="false">#REF!</definedName>
    <definedName function="false" hidden="false" localSheetId="5" name="salário_20" vbProcedure="false">#REF!</definedName>
    <definedName function="false" hidden="false" localSheetId="5" name="salário_21" vbProcedure="false">#REF!</definedName>
    <definedName function="false" hidden="false" localSheetId="5" name="salário_22" vbProcedure="false">#REF!</definedName>
    <definedName function="false" hidden="false" localSheetId="5" name="salário_23" vbProcedure="false">#REF!</definedName>
    <definedName function="false" hidden="false" localSheetId="5" name="salário_24" vbProcedure="false">#REF!</definedName>
    <definedName function="false" hidden="false" localSheetId="5" name="salário_25" vbProcedure="false">#REF!</definedName>
    <definedName function="false" hidden="false" localSheetId="5" name="salário_26" vbProcedure="false">#REF!</definedName>
    <definedName function="false" hidden="false" localSheetId="5" name="salário_27" vbProcedure="false">#REF!</definedName>
    <definedName function="false" hidden="false" localSheetId="5" name="salário_28" vbProcedure="false">#REF!</definedName>
    <definedName function="false" hidden="false" localSheetId="5" name="salário_29" vbProcedure="false">#REF!</definedName>
    <definedName function="false" hidden="false" localSheetId="5" name="salário_30" vbProcedure="false">#REF!</definedName>
    <definedName function="false" hidden="false" localSheetId="5" name="salário_31" vbProcedure="false">#REF!</definedName>
    <definedName function="false" hidden="false" localSheetId="5" name="salário_32" vbProcedure="false">#REF!</definedName>
    <definedName function="false" hidden="false" localSheetId="5" name="salário_33" vbProcedure="false">#REF!</definedName>
    <definedName function="false" hidden="false" localSheetId="5" name="salário_34" vbProcedure="false">#REF!</definedName>
    <definedName function="false" hidden="false" localSheetId="5" name="salário_35" vbProcedure="false">#REF!</definedName>
    <definedName function="false" hidden="false" localSheetId="5" name="salário_36" vbProcedure="false">#REF!</definedName>
    <definedName function="false" hidden="false" localSheetId="5" name="salário_37" vbProcedure="false">#REF!</definedName>
    <definedName function="false" hidden="false" localSheetId="5" name="salário_38" vbProcedure="false">#REF!</definedName>
    <definedName function="false" hidden="false" localSheetId="5" name="salário_39" vbProcedure="false">#REF!</definedName>
    <definedName function="false" hidden="false" localSheetId="5" name="salário_42" vbProcedure="false">#REF!</definedName>
    <definedName function="false" hidden="false" localSheetId="5" name="salário_43" vbProcedure="false">#REF!</definedName>
    <definedName function="false" hidden="false" localSheetId="5" name="salário_44" vbProcedure="false">#REF!</definedName>
    <definedName function="false" hidden="false" localSheetId="5" name="salário_45" vbProcedure="false">#REF!</definedName>
    <definedName function="false" hidden="false" localSheetId="5" name="salário_46" vbProcedure="false">#REF!</definedName>
    <definedName function="false" hidden="false" localSheetId="5" name="salário_47" vbProcedure="false">#REF!</definedName>
    <definedName function="false" hidden="false" localSheetId="5" name="salário_48" vbProcedure="false">#REF!</definedName>
    <definedName function="false" hidden="false" localSheetId="5" name="salário_49" vbProcedure="false">#REF!</definedName>
    <definedName function="false" hidden="false" localSheetId="5" name="salário_5" vbProcedure="false">#REF!</definedName>
    <definedName function="false" hidden="false" localSheetId="5" name="salário_50" vbProcedure="false">#REF!</definedName>
    <definedName function="false" hidden="false" localSheetId="5" name="salário_51" vbProcedure="false">#REF!</definedName>
    <definedName function="false" hidden="false" localSheetId="5" name="salário_52" vbProcedure="false">#REF!</definedName>
    <definedName function="false" hidden="false" localSheetId="5" name="salário_53" vbProcedure="false">#REF!</definedName>
    <definedName function="false" hidden="false" localSheetId="5" name="salário_54" vbProcedure="false">#REF!</definedName>
    <definedName function="false" hidden="false" localSheetId="5" name="salário_55" vbProcedure="false">#REF!</definedName>
    <definedName function="false" hidden="false" localSheetId="5" name="salário_56" vbProcedure="false">#REF!</definedName>
    <definedName function="false" hidden="false" localSheetId="5" name="salário_57" vbProcedure="false">#REF!</definedName>
    <definedName function="false" hidden="false" localSheetId="5" name="salário_58" vbProcedure="false">#REF!</definedName>
    <definedName function="false" hidden="false" localSheetId="5" name="salário_59" vbProcedure="false">#REF!</definedName>
    <definedName function="false" hidden="false" localSheetId="5" name="salário_6" vbProcedure="false">#REF!</definedName>
    <definedName function="false" hidden="false" localSheetId="5" name="sss" vbProcedure="false">'[1] urbano 2ª parte'!#ref!</definedName>
    <definedName function="false" hidden="false" localSheetId="5" name="TARIFA" vbProcedure="false">#REF!</definedName>
    <definedName function="false" hidden="false" localSheetId="5" name="taxa_10" vbProcedure="false">#REF!</definedName>
    <definedName function="false" hidden="false" localSheetId="5" name="taxa_11" vbProcedure="false">#REF!</definedName>
    <definedName function="false" hidden="false" localSheetId="5" name="taxa_12" vbProcedure="false">#REF!</definedName>
    <definedName function="false" hidden="false" localSheetId="5" name="taxa_18" vbProcedure="false">#REF!</definedName>
    <definedName function="false" hidden="false" localSheetId="5" name="taxa_19" vbProcedure="false">#REF!</definedName>
    <definedName function="false" hidden="false" localSheetId="5" name="taxa_20" vbProcedure="false">#REF!</definedName>
    <definedName function="false" hidden="false" localSheetId="5" name="taxa_21" vbProcedure="false">#REF!</definedName>
    <definedName function="false" hidden="false" localSheetId="5" name="taxa_22" vbProcedure="false">#REF!</definedName>
    <definedName function="false" hidden="false" localSheetId="5" name="taxa_23" vbProcedure="false">#REF!</definedName>
    <definedName function="false" hidden="false" localSheetId="5" name="taxa_24" vbProcedure="false">#REF!</definedName>
    <definedName function="false" hidden="false" localSheetId="5" name="taxa_25" vbProcedure="false">#REF!</definedName>
    <definedName function="false" hidden="false" localSheetId="5" name="taxa_26" vbProcedure="false">#REF!</definedName>
    <definedName function="false" hidden="false" localSheetId="5" name="taxa_27" vbProcedure="false">#REF!</definedName>
    <definedName function="false" hidden="false" localSheetId="5" name="taxa_28" vbProcedure="false">#REF!</definedName>
    <definedName function="false" hidden="false" localSheetId="5" name="taxa_29" vbProcedure="false">#REF!</definedName>
    <definedName function="false" hidden="false" localSheetId="5" name="taxa_30" vbProcedure="false">#REF!</definedName>
    <definedName function="false" hidden="false" localSheetId="5" name="taxa_31" vbProcedure="false">#REF!</definedName>
    <definedName function="false" hidden="false" localSheetId="5" name="taxa_32" vbProcedure="false">#REF!</definedName>
    <definedName function="false" hidden="false" localSheetId="5" name="taxa_33" vbProcedure="false">#REF!</definedName>
    <definedName function="false" hidden="false" localSheetId="5" name="taxa_34" vbProcedure="false">#REF!</definedName>
    <definedName function="false" hidden="false" localSheetId="5" name="taxa_35" vbProcedure="false">#REF!</definedName>
    <definedName function="false" hidden="false" localSheetId="5" name="taxa_36" vbProcedure="false">#REF!</definedName>
    <definedName function="false" hidden="false" localSheetId="5" name="taxa_37" vbProcedure="false">#REF!</definedName>
    <definedName function="false" hidden="false" localSheetId="5" name="taxa_38" vbProcedure="false">#REF!</definedName>
    <definedName function="false" hidden="false" localSheetId="5" name="taxa_39" vbProcedure="false">#REF!</definedName>
    <definedName function="false" hidden="false" localSheetId="5" name="taxa_40" vbProcedure="false">#REF!</definedName>
    <definedName function="false" hidden="false" localSheetId="5" name="taxa_41" vbProcedure="false">#REF!</definedName>
    <definedName function="false" hidden="false" localSheetId="5" name="taxa_42" vbProcedure="false">#REF!</definedName>
    <definedName function="false" hidden="false" localSheetId="5" name="taxa_43" vbProcedure="false">#REF!</definedName>
    <definedName function="false" hidden="false" localSheetId="5" name="taxa_44" vbProcedure="false">#REF!</definedName>
    <definedName function="false" hidden="false" localSheetId="5" name="taxa_45" vbProcedure="false">#REF!</definedName>
    <definedName function="false" hidden="false" localSheetId="5" name="taxa_5" vbProcedure="false">#REF!</definedName>
    <definedName function="false" hidden="false" localSheetId="5" name="taxa_6" vbProcedure="false">#REF!</definedName>
    <definedName function="false" hidden="false" localSheetId="5" name="taxa__44" vbProcedure="false">#REF!</definedName>
    <definedName function="false" hidden="false" localSheetId="5" name="_xlnm.Criteria" vbProcedure="false">'[1] urbano 2ª parte'!#ref!</definedName>
    <definedName function="false" hidden="false" localSheetId="5" name="_xlnm.Database" vbProcedure="false">'[1] urbano 2ª parte'!#ref!</definedName>
    <definedName function="false" hidden="false" localSheetId="5" name="_xlnm.Extract" vbProcedure="false">'[1] urbano 2ª parte'!#ref!</definedName>
    <definedName function="false" hidden="false" localSheetId="5" name="_xlnm.Print_Area" vbProcedure="false">'(5)Comp.Benef.'!$A$1:$I$49</definedName>
    <definedName function="false" hidden="false" localSheetId="6" name="ANOFROTA" vbProcedure="false">#REF!</definedName>
    <definedName function="false" hidden="false" localSheetId="6" name="aumentos_10" vbProcedure="false">#REF!</definedName>
    <definedName function="false" hidden="false" localSheetId="6" name="aumentos_11" vbProcedure="false">#REF!</definedName>
    <definedName function="false" hidden="false" localSheetId="6" name="aumentos_12" vbProcedure="false">#REF!</definedName>
    <definedName function="false" hidden="false" localSheetId="6" name="aumentos_18" vbProcedure="false">#REF!</definedName>
    <definedName function="false" hidden="false" localSheetId="6" name="aumentos_19" vbProcedure="false">#REF!</definedName>
    <definedName function="false" hidden="false" localSheetId="6" name="aumentos_20" vbProcedure="false">#REF!</definedName>
    <definedName function="false" hidden="false" localSheetId="6" name="aumentos_21" vbProcedure="false">#REF!</definedName>
    <definedName function="false" hidden="false" localSheetId="6" name="aumentos_22" vbProcedure="false">#REF!</definedName>
    <definedName function="false" hidden="false" localSheetId="6" name="aumentos_23" vbProcedure="false">#REF!</definedName>
    <definedName function="false" hidden="false" localSheetId="6" name="aumentos_24" vbProcedure="false">#REF!</definedName>
    <definedName function="false" hidden="false" localSheetId="6" name="aumentos_25" vbProcedure="false">#REF!</definedName>
    <definedName function="false" hidden="false" localSheetId="6" name="aumentos_26" vbProcedure="false">#REF!</definedName>
    <definedName function="false" hidden="false" localSheetId="6" name="aumentos_27" vbProcedure="false">#REF!</definedName>
    <definedName function="false" hidden="false" localSheetId="6" name="aumentos_28" vbProcedure="false">#REF!</definedName>
    <definedName function="false" hidden="false" localSheetId="6" name="aumentos_29" vbProcedure="false">#REF!</definedName>
    <definedName function="false" hidden="false" localSheetId="6" name="aumentos_30" vbProcedure="false">#REF!</definedName>
    <definedName function="false" hidden="false" localSheetId="6" name="aumentos_31" vbProcedure="false">#REF!</definedName>
    <definedName function="false" hidden="false" localSheetId="6" name="aumentos_32" vbProcedure="false">#REF!</definedName>
    <definedName function="false" hidden="false" localSheetId="6" name="aumentos_33" vbProcedure="false">#REF!</definedName>
    <definedName function="false" hidden="false" localSheetId="6" name="aumentos_34" vbProcedure="false">#REF!</definedName>
    <definedName function="false" hidden="false" localSheetId="6" name="aumentos_35" vbProcedure="false">#REF!</definedName>
    <definedName function="false" hidden="false" localSheetId="6" name="aumentos_36" vbProcedure="false">#REF!</definedName>
    <definedName function="false" hidden="false" localSheetId="6" name="aumentos_37" vbProcedure="false">#REF!</definedName>
    <definedName function="false" hidden="false" localSheetId="6" name="aumentos_38" vbProcedure="false">#REF!</definedName>
    <definedName function="false" hidden="false" localSheetId="6" name="aumentos_39" vbProcedure="false">#REF!</definedName>
    <definedName function="false" hidden="false" localSheetId="6" name="aumentos_43" vbProcedure="false">#REF!</definedName>
    <definedName function="false" hidden="false" localSheetId="6" name="aumentos_44" vbProcedure="false">#REF!</definedName>
    <definedName function="false" hidden="false" localSheetId="6" name="aumentos_45" vbProcedure="false">#REF!</definedName>
    <definedName function="false" hidden="false" localSheetId="6" name="aumentos_46" vbProcedure="false">#REF!</definedName>
    <definedName function="false" hidden="false" localSheetId="6" name="aumentos_47" vbProcedure="false">#REF!</definedName>
    <definedName function="false" hidden="false" localSheetId="6" name="aumentos_48" vbProcedure="false">#REF!</definedName>
    <definedName function="false" hidden="false" localSheetId="6" name="aumentos_49" vbProcedure="false">#REF!</definedName>
    <definedName function="false" hidden="false" localSheetId="6" name="aumentos_5" vbProcedure="false">#REF!</definedName>
    <definedName function="false" hidden="false" localSheetId="6" name="aumentos_50" vbProcedure="false">#REF!</definedName>
    <definedName function="false" hidden="false" localSheetId="6" name="aumentos_51" vbProcedure="false">#REF!</definedName>
    <definedName function="false" hidden="false" localSheetId="6" name="aumentos_52" vbProcedure="false">#REF!</definedName>
    <definedName function="false" hidden="false" localSheetId="6" name="aumentos_53" vbProcedure="false">#REF!</definedName>
    <definedName function="false" hidden="false" localSheetId="6" name="aumentos_54" vbProcedure="false">#REF!</definedName>
    <definedName function="false" hidden="false" localSheetId="6" name="aumentos_55" vbProcedure="false">#REF!</definedName>
    <definedName function="false" hidden="false" localSheetId="6" name="aumentos_56" vbProcedure="false">#REF!</definedName>
    <definedName function="false" hidden="false" localSheetId="6" name="aumentos_57" vbProcedure="false">#REF!</definedName>
    <definedName function="false" hidden="false" localSheetId="6" name="aumentos_58" vbProcedure="false">#REF!</definedName>
    <definedName function="false" hidden="false" localSheetId="6" name="aumentos_59" vbProcedure="false">#REF!</definedName>
    <definedName function="false" hidden="false" localSheetId="6" name="aumentos_6" vbProcedure="false">#REF!</definedName>
    <definedName function="false" hidden="false" localSheetId="6" name="aumentos_60" vbProcedure="false">#REF!</definedName>
    <definedName function="false" hidden="false" localSheetId="6" name="aumentos_61" vbProcedure="false">#REF!</definedName>
    <definedName function="false" hidden="false" localSheetId="6" name="aumentos_62" vbProcedure="false">#REF!</definedName>
    <definedName function="false" hidden="false" localSheetId="6" name="aumentos_70" vbProcedure="false">#REF!</definedName>
    <definedName function="false" hidden="false" localSheetId="6" name="aumentos_71" vbProcedure="false">#REF!</definedName>
    <definedName function="false" hidden="false" localSheetId="6" name="aumentos_72" vbProcedure="false">#REF!</definedName>
    <definedName function="false" hidden="false" localSheetId="6" name="aumentos_73" vbProcedure="false">#REF!</definedName>
    <definedName function="false" hidden="false" localSheetId="6" name="aumentos_74" vbProcedure="false">#REF!</definedName>
    <definedName function="false" hidden="false" localSheetId="6" name="aumentos_75" vbProcedure="false">#REF!</definedName>
    <definedName function="false" hidden="false" localSheetId="6" name="aumentos_76" vbProcedure="false">#REF!</definedName>
    <definedName function="false" hidden="false" localSheetId="6" name="aumentos_77" vbProcedure="false">#REF!</definedName>
    <definedName function="false" hidden="false" localSheetId="6" name="aumentos_78" vbProcedure="false">#REF!</definedName>
    <definedName function="false" hidden="false" localSheetId="6" name="aumentos_79" vbProcedure="false">#REF!</definedName>
    <definedName function="false" hidden="false" localSheetId="6" name="aumentos_80" vbProcedure="false">#REF!</definedName>
    <definedName function="false" hidden="false" localSheetId="6" name="aumentos_81" vbProcedure="false">#REF!</definedName>
    <definedName function="false" hidden="false" localSheetId="6" name="aumentos_82" vbProcedure="false">#REF!</definedName>
    <definedName function="false" hidden="false" localSheetId="6" name="aumentos_83" vbProcedure="false">#REF!</definedName>
    <definedName function="false" hidden="false" localSheetId="6" name="aumentos_84" vbProcedure="false">#REF!</definedName>
    <definedName function="false" hidden="false" localSheetId="6" name="aumentos_85" vbProcedure="false">#REF!</definedName>
    <definedName function="false" hidden="false" localSheetId="6" name="aumentos_86" vbProcedure="false">#REF!</definedName>
    <definedName function="false" hidden="false" localSheetId="6" name="aumentos_87" vbProcedure="false">#REF!</definedName>
    <definedName function="false" hidden="false" localSheetId="6" name="aumentos_88" vbProcedure="false">#REF!</definedName>
    <definedName function="false" hidden="false" localSheetId="6" name="aumentos_89" vbProcedure="false">#REF!</definedName>
    <definedName function="false" hidden="false" localSheetId="6" name="aumentos_90" vbProcedure="false">#REF!</definedName>
    <definedName function="false" hidden="false" localSheetId="6" name="aumentos_91" vbProcedure="false">#REF!</definedName>
    <definedName function="false" hidden="false" localSheetId="6" name="Banco_dados_IM" vbProcedure="false">'[1] urbano 2ª parte'!#ref!</definedName>
    <definedName function="false" hidden="false" localSheetId="6" name="CALC_TRF" vbProcedure="false">#REF!</definedName>
    <definedName function="false" hidden="false" localSheetId="6" name="carencia_41" vbProcedure="false">#REF!</definedName>
    <definedName function="false" hidden="false" localSheetId="6" name="carencia_42" vbProcedure="false">#REF!</definedName>
    <definedName function="false" hidden="false" localSheetId="6" name="carencia_43" vbProcedure="false">#REF!</definedName>
    <definedName function="false" hidden="false" localSheetId="6" name="carencia_salario_40" vbProcedure="false">#REF!</definedName>
    <definedName function="false" hidden="false" localSheetId="6" name="carencia_salario_41" vbProcedure="false">#REF!</definedName>
    <definedName function="false" hidden="false" localSheetId="6" name="carencia_salario_42" vbProcedure="false">#REF!</definedName>
    <definedName function="false" hidden="false" localSheetId="6" name="carencia_salario_43" vbProcedure="false">#REF!</definedName>
    <definedName function="false" hidden="false" localSheetId="6" name="carencia_salario_44" vbProcedure="false">#REF!</definedName>
    <definedName function="false" hidden="false" localSheetId="6" name="carencia_salario_45" vbProcedure="false">#REF!</definedName>
    <definedName function="false" hidden="false" localSheetId="6" name="carencia_salario_46" vbProcedure="false">#REF!</definedName>
    <definedName function="false" hidden="false" localSheetId="6" name="carencia_salario_47" vbProcedure="false">#REF!</definedName>
    <definedName function="false" hidden="false" localSheetId="6" name="carencia_salario_48" vbProcedure="false">#REF!</definedName>
    <definedName function="false" hidden="false" localSheetId="6" name="carencia_salario_49" vbProcedure="false">#REF!</definedName>
    <definedName function="false" hidden="false" localSheetId="6" name="carencia_salario_50" vbProcedure="false">#REF!</definedName>
    <definedName function="false" hidden="false" localSheetId="6" name="carencia_salario_51" vbProcedure="false">#REF!</definedName>
    <definedName function="false" hidden="false" localSheetId="6" name="carencia_salario_52" vbProcedure="false">#REF!</definedName>
    <definedName function="false" hidden="false" localSheetId="6" name="carencia_salario_53" vbProcedure="false">#REF!</definedName>
    <definedName function="false" hidden="false" localSheetId="6" name="carencia_salario_54" vbProcedure="false">#REF!</definedName>
    <definedName function="false" hidden="false" localSheetId="6" name="carencia_salario_55" vbProcedure="false">#REF!</definedName>
    <definedName function="false" hidden="false" localSheetId="6" name="carencia_salario_56" vbProcedure="false">#REF!</definedName>
    <definedName function="false" hidden="false" localSheetId="6" name="carencia_salario_57" vbProcedure="false">#REF!</definedName>
    <definedName function="false" hidden="false" localSheetId="6" name="carencia_salario_58" vbProcedure="false">#REF!</definedName>
    <definedName function="false" hidden="false" localSheetId="6" name="carencia_salario_59" vbProcedure="false">#REF!</definedName>
    <definedName function="false" hidden="false" localSheetId="6" name="carencia_sd_41" vbProcedure="false">#REF!</definedName>
    <definedName function="false" hidden="false" localSheetId="6" name="carencia_sd_42" vbProcedure="false">#REF!</definedName>
    <definedName function="false" hidden="false" localSheetId="6" name="carencia_sd_43" vbProcedure="false">#REF!</definedName>
    <definedName function="false" hidden="false" localSheetId="6" name="carência_10" vbProcedure="false">#REF!</definedName>
    <definedName function="false" hidden="false" localSheetId="6" name="carência_11" vbProcedure="false">#REF!</definedName>
    <definedName function="false" hidden="false" localSheetId="6" name="carência_12" vbProcedure="false">#REF!</definedName>
    <definedName function="false" hidden="false" localSheetId="6" name="carência_18" vbProcedure="false">#REF!</definedName>
    <definedName function="false" hidden="false" localSheetId="6" name="carência_19" vbProcedure="false">#REF!</definedName>
    <definedName function="false" hidden="false" localSheetId="6" name="carência_20" vbProcedure="false">#REF!</definedName>
    <definedName function="false" hidden="false" localSheetId="6" name="carência_21" vbProcedure="false">#REF!</definedName>
    <definedName function="false" hidden="false" localSheetId="6" name="carência_22" vbProcedure="false">#REF!</definedName>
    <definedName function="false" hidden="false" localSheetId="6" name="carência_23" vbProcedure="false">#REF!</definedName>
    <definedName function="false" hidden="false" localSheetId="6" name="carência_24" vbProcedure="false">#REF!</definedName>
    <definedName function="false" hidden="false" localSheetId="6" name="carência_25" vbProcedure="false">#REF!</definedName>
    <definedName function="false" hidden="false" localSheetId="6" name="carência_26" vbProcedure="false">#REF!</definedName>
    <definedName function="false" hidden="false" localSheetId="6" name="carência_27" vbProcedure="false">#REF!</definedName>
    <definedName function="false" hidden="false" localSheetId="6" name="carência_28" vbProcedure="false">#REF!</definedName>
    <definedName function="false" hidden="false" localSheetId="6" name="carência_29" vbProcedure="false">#REF!</definedName>
    <definedName function="false" hidden="false" localSheetId="6" name="carência_30" vbProcedure="false">#REF!</definedName>
    <definedName function="false" hidden="false" localSheetId="6" name="carência_31" vbProcedure="false">#REF!</definedName>
    <definedName function="false" hidden="false" localSheetId="6" name="carência_32" vbProcedure="false">#REF!</definedName>
    <definedName function="false" hidden="false" localSheetId="6" name="carência_33" vbProcedure="false">#REF!</definedName>
    <definedName function="false" hidden="false" localSheetId="6" name="carência_34" vbProcedure="false">#REF!</definedName>
    <definedName function="false" hidden="false" localSheetId="6" name="carência_35" vbProcedure="false">#REF!</definedName>
    <definedName function="false" hidden="false" localSheetId="6" name="carência_36" vbProcedure="false">#REF!</definedName>
    <definedName function="false" hidden="false" localSheetId="6" name="carência_37" vbProcedure="false">#REF!</definedName>
    <definedName function="false" hidden="false" localSheetId="6" name="carência_38" vbProcedure="false">#REF!</definedName>
    <definedName function="false" hidden="false" localSheetId="6" name="carência_39" vbProcedure="false">#REF!</definedName>
    <definedName function="false" hidden="false" localSheetId="6" name="carência_40" vbProcedure="false">#REF!</definedName>
    <definedName function="false" hidden="false" localSheetId="6" name="carência_44" vbProcedure="false">#REF!</definedName>
    <definedName function="false" hidden="false" localSheetId="6" name="carência_45" vbProcedure="false">#REF!</definedName>
    <definedName function="false" hidden="false" localSheetId="6" name="carência_5" vbProcedure="false">#REF!</definedName>
    <definedName function="false" hidden="false" localSheetId="6" name="carência_6" vbProcedure="false">#REF!</definedName>
    <definedName function="false" hidden="false" localSheetId="6" name="carência_salário_10" vbProcedure="false">#REF!</definedName>
    <definedName function="false" hidden="false" localSheetId="6" name="carência_salário_11" vbProcedure="false">#REF!</definedName>
    <definedName function="false" hidden="false" localSheetId="6" name="carência_salário_12" vbProcedure="false">#REF!</definedName>
    <definedName function="false" hidden="false" localSheetId="6" name="carência_salário_18" vbProcedure="false">#REF!</definedName>
    <definedName function="false" hidden="false" localSheetId="6" name="carência_salário_19" vbProcedure="false">#REF!</definedName>
    <definedName function="false" hidden="false" localSheetId="6" name="carência_salário_20" vbProcedure="false">#REF!</definedName>
    <definedName function="false" hidden="false" localSheetId="6" name="carência_salário_21" vbProcedure="false">#REF!</definedName>
    <definedName function="false" hidden="false" localSheetId="6" name="carência_salário_22" vbProcedure="false">#REF!</definedName>
    <definedName function="false" hidden="false" localSheetId="6" name="carência_salário_23" vbProcedure="false">#REF!</definedName>
    <definedName function="false" hidden="false" localSheetId="6" name="carência_salário_24" vbProcedure="false">#REF!</definedName>
    <definedName function="false" hidden="false" localSheetId="6" name="carência_salário_25" vbProcedure="false">#REF!</definedName>
    <definedName function="false" hidden="false" localSheetId="6" name="carência_salário_26" vbProcedure="false">#REF!</definedName>
    <definedName function="false" hidden="false" localSheetId="6" name="carência_salário_27" vbProcedure="false">#REF!</definedName>
    <definedName function="false" hidden="false" localSheetId="6" name="carência_salário_28" vbProcedure="false">#REF!</definedName>
    <definedName function="false" hidden="false" localSheetId="6" name="carência_salário_29" vbProcedure="false">#REF!</definedName>
    <definedName function="false" hidden="false" localSheetId="6" name="carência_salário_30" vbProcedure="false">#REF!</definedName>
    <definedName function="false" hidden="false" localSheetId="6" name="carência_salário_31" vbProcedure="false">#REF!</definedName>
    <definedName function="false" hidden="false" localSheetId="6" name="carência_salário_32" vbProcedure="false">#REF!</definedName>
    <definedName function="false" hidden="false" localSheetId="6" name="carência_salário_33" vbProcedure="false">#REF!</definedName>
    <definedName function="false" hidden="false" localSheetId="6" name="carência_salário_34" vbProcedure="false">#REF!</definedName>
    <definedName function="false" hidden="false" localSheetId="6" name="carência_salário_35" vbProcedure="false">#REF!</definedName>
    <definedName function="false" hidden="false" localSheetId="6" name="carência_salário_36" vbProcedure="false">#REF!</definedName>
    <definedName function="false" hidden="false" localSheetId="6" name="carência_salário_37" vbProcedure="false">#REF!</definedName>
    <definedName function="false" hidden="false" localSheetId="6" name="carência_salário_38" vbProcedure="false">#REF!</definedName>
    <definedName function="false" hidden="false" localSheetId="6" name="carência_salário_39" vbProcedure="false">#REF!</definedName>
    <definedName function="false" hidden="false" localSheetId="6" name="carência_salário_5" vbProcedure="false">#REF!</definedName>
    <definedName function="false" hidden="false" localSheetId="6" name="carência_salário_6" vbProcedure="false">#REF!</definedName>
    <definedName function="false" hidden="false" localSheetId="6" name="carência_sd_10" vbProcedure="false">#REF!</definedName>
    <definedName function="false" hidden="false" localSheetId="6" name="carência_sd_11" vbProcedure="false">#REF!</definedName>
    <definedName function="false" hidden="false" localSheetId="6" name="carência_sd_12" vbProcedure="false">#REF!</definedName>
    <definedName function="false" hidden="false" localSheetId="6" name="carência_sd_18" vbProcedure="false">#REF!</definedName>
    <definedName function="false" hidden="false" localSheetId="6" name="carência_sd_19" vbProcedure="false">#REF!</definedName>
    <definedName function="false" hidden="false" localSheetId="6" name="carência_sd_20" vbProcedure="false">#REF!</definedName>
    <definedName function="false" hidden="false" localSheetId="6" name="carência_sd_21" vbProcedure="false">#REF!</definedName>
    <definedName function="false" hidden="false" localSheetId="6" name="carência_sd_22" vbProcedure="false">#REF!</definedName>
    <definedName function="false" hidden="false" localSheetId="6" name="carência_sd_23" vbProcedure="false">#REF!</definedName>
    <definedName function="false" hidden="false" localSheetId="6" name="carência_sd_24" vbProcedure="false">#REF!</definedName>
    <definedName function="false" hidden="false" localSheetId="6" name="carência_sd_25" vbProcedure="false">#REF!</definedName>
    <definedName function="false" hidden="false" localSheetId="6" name="carência_sd_26" vbProcedure="false">#REF!</definedName>
    <definedName function="false" hidden="false" localSheetId="6" name="carência_sd_27" vbProcedure="false">#REF!</definedName>
    <definedName function="false" hidden="false" localSheetId="6" name="carência_sd_28" vbProcedure="false">#REF!</definedName>
    <definedName function="false" hidden="false" localSheetId="6" name="carência_sd_29" vbProcedure="false">#REF!</definedName>
    <definedName function="false" hidden="false" localSheetId="6" name="carência_sd_30" vbProcedure="false">#REF!</definedName>
    <definedName function="false" hidden="false" localSheetId="6" name="carência_sd_31" vbProcedure="false">#REF!</definedName>
    <definedName function="false" hidden="false" localSheetId="6" name="carência_sd_32" vbProcedure="false">#REF!</definedName>
    <definedName function="false" hidden="false" localSheetId="6" name="carência_sd_33" vbProcedure="false">#REF!</definedName>
    <definedName function="false" hidden="false" localSheetId="6" name="carência_sd_34" vbProcedure="false">#REF!</definedName>
    <definedName function="false" hidden="false" localSheetId="6" name="carência_sd_35" vbProcedure="false">#REF!</definedName>
    <definedName function="false" hidden="false" localSheetId="6" name="carência_sd_36" vbProcedure="false">#REF!</definedName>
    <definedName function="false" hidden="false" localSheetId="6" name="carência_sd_37" vbProcedure="false">#REF!</definedName>
    <definedName function="false" hidden="false" localSheetId="6" name="carência_sd_38" vbProcedure="false">#REF!</definedName>
    <definedName function="false" hidden="false" localSheetId="6" name="carência_sd_39" vbProcedure="false">#REF!</definedName>
    <definedName function="false" hidden="false" localSheetId="6" name="carência_sd_40" vbProcedure="false">#REF!</definedName>
    <definedName function="false" hidden="false" localSheetId="6" name="carência_sd_44" vbProcedure="false">#REF!</definedName>
    <definedName function="false" hidden="false" localSheetId="6" name="carência_sd_45" vbProcedure="false">#REF!</definedName>
    <definedName function="false" hidden="false" localSheetId="6" name="carência_sd_5" vbProcedure="false">#REF!</definedName>
    <definedName function="false" hidden="false" localSheetId="6" name="carência_sd_6" vbProcedure="false">#REF!</definedName>
    <definedName function="false" hidden="false" localSheetId="6" name="COMUM" vbProcedure="false">#REF!</definedName>
    <definedName function="false" hidden="false" localSheetId="6" name="Critérios_IM" vbProcedure="false">'[1] urbano 2ª parte'!#ref!</definedName>
    <definedName function="false" hidden="false" localSheetId="6" name="DADOS" vbProcedure="false">#REF!</definedName>
    <definedName function="false" hidden="false" localSheetId="6" name="DADOS2" vbProcedure="false">#REF!</definedName>
    <definedName function="false" hidden="false" localSheetId="6" name="DADOS3" vbProcedure="false">#REF!</definedName>
    <definedName function="false" hidden="false" localSheetId="6" name="DADOS5" vbProcedure="false">#REF!</definedName>
    <definedName function="false" hidden="false" localSheetId="6" name="DADOS6" vbProcedure="false">#REF!</definedName>
    <definedName function="false" hidden="false" localSheetId="6" name="DADOS7" vbProcedure="false">#REF!</definedName>
    <definedName function="false" hidden="false" localSheetId="6" name="ee" vbProcedure="false">#REF!</definedName>
    <definedName function="false" hidden="false" localSheetId="6" name="emprestimo_41" vbProcedure="false">#REF!</definedName>
    <definedName function="false" hidden="false" localSheetId="6" name="emprestimo_42" vbProcedure="false">#REF!</definedName>
    <definedName function="false" hidden="false" localSheetId="6" name="emprestimo_43" vbProcedure="false">#REF!</definedName>
    <definedName function="false" hidden="false" localSheetId="6" name="empréstimo_10" vbProcedure="false">#REF!</definedName>
    <definedName function="false" hidden="false" localSheetId="6" name="empréstimo_11" vbProcedure="false">#REF!</definedName>
    <definedName function="false" hidden="false" localSheetId="6" name="empréstimo_12" vbProcedure="false">#REF!</definedName>
    <definedName function="false" hidden="false" localSheetId="6" name="empréstimo_18" vbProcedure="false">#REF!</definedName>
    <definedName function="false" hidden="false" localSheetId="6" name="empréstimo_19" vbProcedure="false">#REF!</definedName>
    <definedName function="false" hidden="false" localSheetId="6" name="empréstimo_20" vbProcedure="false">#REF!</definedName>
    <definedName function="false" hidden="false" localSheetId="6" name="empréstimo_21" vbProcedure="false">#REF!</definedName>
    <definedName function="false" hidden="false" localSheetId="6" name="empréstimo_22" vbProcedure="false">#REF!</definedName>
    <definedName function="false" hidden="false" localSheetId="6" name="empréstimo_23" vbProcedure="false">#REF!</definedName>
    <definedName function="false" hidden="false" localSheetId="6" name="empréstimo_24" vbProcedure="false">#REF!</definedName>
    <definedName function="false" hidden="false" localSheetId="6" name="empréstimo_25" vbProcedure="false">#REF!</definedName>
    <definedName function="false" hidden="false" localSheetId="6" name="empréstimo_26" vbProcedure="false">#REF!</definedName>
    <definedName function="false" hidden="false" localSheetId="6" name="empréstimo_27" vbProcedure="false">#REF!</definedName>
    <definedName function="false" hidden="false" localSheetId="6" name="empréstimo_28" vbProcedure="false">#REF!</definedName>
    <definedName function="false" hidden="false" localSheetId="6" name="empréstimo_29" vbProcedure="false">#REF!</definedName>
    <definedName function="false" hidden="false" localSheetId="6" name="empréstimo_30" vbProcedure="false">#REF!</definedName>
    <definedName function="false" hidden="false" localSheetId="6" name="empréstimo_31" vbProcedure="false">#REF!</definedName>
    <definedName function="false" hidden="false" localSheetId="6" name="empréstimo_32" vbProcedure="false">#REF!</definedName>
    <definedName function="false" hidden="false" localSheetId="6" name="empréstimo_33" vbProcedure="false">#REF!</definedName>
    <definedName function="false" hidden="false" localSheetId="6" name="empréstimo_34" vbProcedure="false">#REF!</definedName>
    <definedName function="false" hidden="false" localSheetId="6" name="empréstimo_35" vbProcedure="false">#REF!</definedName>
    <definedName function="false" hidden="false" localSheetId="6" name="empréstimo_36" vbProcedure="false">#REF!</definedName>
    <definedName function="false" hidden="false" localSheetId="6" name="empréstimo_37" vbProcedure="false">#REF!</definedName>
    <definedName function="false" hidden="false" localSheetId="6" name="empréstimo_38" vbProcedure="false">#REF!</definedName>
    <definedName function="false" hidden="false" localSheetId="6" name="empréstimo_39" vbProcedure="false">#REF!</definedName>
    <definedName function="false" hidden="false" localSheetId="6" name="empréstimo_40" vbProcedure="false">#REF!</definedName>
    <definedName function="false" hidden="false" localSheetId="6" name="empréstimo_41" vbProcedure="false">#REF!</definedName>
    <definedName function="false" hidden="false" localSheetId="6" name="empréstimo_44" vbProcedure="false">#REF!</definedName>
    <definedName function="false" hidden="false" localSheetId="6" name="empréstimo_45" vbProcedure="false">#REF!</definedName>
    <definedName function="false" hidden="false" localSheetId="6" name="empréstimo_5" vbProcedure="false">#REF!</definedName>
    <definedName function="false" hidden="false" localSheetId="6" name="empréstimo_6" vbProcedure="false">#REF!</definedName>
    <definedName function="false" hidden="false" localSheetId="6" name="empréstimo__44" vbProcedure="false">#REF!</definedName>
    <definedName function="false" hidden="false" localSheetId="6" name="Extrair_IM" vbProcedure="false">'[1] urbano 2ª parte'!#ref!</definedName>
    <definedName function="false" hidden="false" localSheetId="6" name="frota" vbProcedure="false">#REF!</definedName>
    <definedName function="false" hidden="false" localSheetId="6" name="Frota2" vbProcedure="false">#REF!</definedName>
    <definedName function="false" hidden="false" localSheetId="6" name="FROTACHAS" vbProcedure="false">#REF!</definedName>
    <definedName function="false" hidden="false" localSheetId="6" name="FROTAG" vbProcedure="false">#REF!</definedName>
    <definedName function="false" hidden="false" localSheetId="6" name="frotas" vbProcedure="false">#REF!</definedName>
    <definedName function="false" hidden="false" localSheetId="6" name="frota_16" vbProcedure="false">#REF!</definedName>
    <definedName function="false" hidden="false" localSheetId="6" name="frota_17" vbProcedure="false">#REF!</definedName>
    <definedName function="false" hidden="false" localSheetId="6" name="frota_2" vbProcedure="false">#REF!</definedName>
    <definedName function="false" hidden="false" localSheetId="6" name="frota_4" vbProcedure="false">#REF!</definedName>
    <definedName function="false" hidden="false" localSheetId="6" name="frota_5" vbProcedure="false">#REF!</definedName>
    <definedName function="false" hidden="false" localSheetId="6" name="frota_6" vbProcedure="false">#REF!</definedName>
    <definedName function="false" hidden="false" localSheetId="6" name="frota_7" vbProcedure="false">#REF!</definedName>
    <definedName function="false" hidden="false" localSheetId="6" name="frota_8" vbProcedure="false">#REF!</definedName>
    <definedName function="false" hidden="false" localSheetId="6" name="FUADMINI" vbProcedure="false">#REF!</definedName>
    <definedName function="false" hidden="false" localSheetId="6" name="FUCOBRAD" vbProcedure="false">#REF!</definedName>
    <definedName function="false" hidden="false" localSheetId="6" name="FUFISCAL" vbProcedure="false">#REF!</definedName>
    <definedName function="false" hidden="false" localSheetId="6" name="FUMANUTE" vbProcedure="false">#REF!</definedName>
    <definedName function="false" hidden="false" localSheetId="6" name="inflaçao_41" vbProcedure="false">#REF!</definedName>
    <definedName function="false" hidden="false" localSheetId="6" name="inflaçao_42" vbProcedure="false">#REF!</definedName>
    <definedName function="false" hidden="false" localSheetId="6" name="inflaçao_43" vbProcedure="false">#REF!</definedName>
    <definedName function="false" hidden="false" localSheetId="6" name="inflação_10" vbProcedure="false">#REF!</definedName>
    <definedName function="false" hidden="false" localSheetId="6" name="inflação_11" vbProcedure="false">#REF!</definedName>
    <definedName function="false" hidden="false" localSheetId="6" name="inflação_12" vbProcedure="false">#REF!</definedName>
    <definedName function="false" hidden="false" localSheetId="6" name="inflação_18" vbProcedure="false">#REF!</definedName>
    <definedName function="false" hidden="false" localSheetId="6" name="inflação_19" vbProcedure="false">#REF!</definedName>
    <definedName function="false" hidden="false" localSheetId="6" name="inflação_20" vbProcedure="false">#REF!</definedName>
    <definedName function="false" hidden="false" localSheetId="6" name="inflação_21" vbProcedure="false">#REF!</definedName>
    <definedName function="false" hidden="false" localSheetId="6" name="inflação_22" vbProcedure="false">#REF!</definedName>
    <definedName function="false" hidden="false" localSheetId="6" name="inflação_23" vbProcedure="false">#REF!</definedName>
    <definedName function="false" hidden="false" localSheetId="6" name="inflação_24" vbProcedure="false">#REF!</definedName>
    <definedName function="false" hidden="false" localSheetId="6" name="inflação_25" vbProcedure="false">#REF!</definedName>
    <definedName function="false" hidden="false" localSheetId="6" name="inflação_26" vbProcedure="false">#REF!</definedName>
    <definedName function="false" hidden="false" localSheetId="6" name="inflação_27" vbProcedure="false">#REF!</definedName>
    <definedName function="false" hidden="false" localSheetId="6" name="inflação_28" vbProcedure="false">#REF!</definedName>
    <definedName function="false" hidden="false" localSheetId="6" name="inflação_29" vbProcedure="false">#REF!</definedName>
    <definedName function="false" hidden="false" localSheetId="6" name="inflação_30" vbProcedure="false">#REF!</definedName>
    <definedName function="false" hidden="false" localSheetId="6" name="inflação_31" vbProcedure="false">#REF!</definedName>
    <definedName function="false" hidden="false" localSheetId="6" name="inflação_32" vbProcedure="false">#REF!</definedName>
    <definedName function="false" hidden="false" localSheetId="6" name="inflação_33" vbProcedure="false">#REF!</definedName>
    <definedName function="false" hidden="false" localSheetId="6" name="inflação_34" vbProcedure="false">#REF!</definedName>
    <definedName function="false" hidden="false" localSheetId="6" name="inflação_35" vbProcedure="false">#REF!</definedName>
    <definedName function="false" hidden="false" localSheetId="6" name="inflação_36" vbProcedure="false">#REF!</definedName>
    <definedName function="false" hidden="false" localSheetId="6" name="inflação_37" vbProcedure="false">#REF!</definedName>
    <definedName function="false" hidden="false" localSheetId="6" name="inflação_38" vbProcedure="false">#REF!</definedName>
    <definedName function="false" hidden="false" localSheetId="6" name="inflação_39" vbProcedure="false">#REF!</definedName>
    <definedName function="false" hidden="false" localSheetId="6" name="inflação_40" vbProcedure="false">#REF!</definedName>
    <definedName function="false" hidden="false" localSheetId="6" name="inflação_44" vbProcedure="false">#REF!</definedName>
    <definedName function="false" hidden="false" localSheetId="6" name="inflação_45" vbProcedure="false">#REF!</definedName>
    <definedName function="false" hidden="false" localSheetId="6" name="inflação_5" vbProcedure="false">#REF!</definedName>
    <definedName function="false" hidden="false" localSheetId="6" name="inflação_6" vbProcedure="false">#REF!</definedName>
    <definedName function="false" hidden="false" localSheetId="6" name="IPK_E_PMM" vbProcedure="false">#REF!</definedName>
    <definedName function="false" hidden="false" localSheetId="6" name="mar" vbProcedure="false">#REF!</definedName>
    <definedName function="false" hidden="false" localSheetId="6" name="PASSAG" vbProcedure="false">#REF!</definedName>
    <definedName function="false" hidden="false" localSheetId="6" name="prazo_10" vbProcedure="false">#REF!</definedName>
    <definedName function="false" hidden="false" localSheetId="6" name="prazo_11" vbProcedure="false">#REF!</definedName>
    <definedName function="false" hidden="false" localSheetId="6" name="prazo_12" vbProcedure="false">#REF!</definedName>
    <definedName function="false" hidden="false" localSheetId="6" name="prazo_18" vbProcedure="false">#REF!</definedName>
    <definedName function="false" hidden="false" localSheetId="6" name="prazo_19" vbProcedure="false">#REF!</definedName>
    <definedName function="false" hidden="false" localSheetId="6" name="prazo_20" vbProcedure="false">#REF!</definedName>
    <definedName function="false" hidden="false" localSheetId="6" name="prazo_21" vbProcedure="false">#REF!</definedName>
    <definedName function="false" hidden="false" localSheetId="6" name="prazo_22" vbProcedure="false">#REF!</definedName>
    <definedName function="false" hidden="false" localSheetId="6" name="prazo_23" vbProcedure="false">#REF!</definedName>
    <definedName function="false" hidden="false" localSheetId="6" name="prazo_24" vbProcedure="false">#REF!</definedName>
    <definedName function="false" hidden="false" localSheetId="6" name="prazo_25" vbProcedure="false">#REF!</definedName>
    <definedName function="false" hidden="false" localSheetId="6" name="prazo_26" vbProcedure="false">#REF!</definedName>
    <definedName function="false" hidden="false" localSheetId="6" name="prazo_27" vbProcedure="false">#REF!</definedName>
    <definedName function="false" hidden="false" localSheetId="6" name="prazo_28" vbProcedure="false">#REF!</definedName>
    <definedName function="false" hidden="false" localSheetId="6" name="prazo_29" vbProcedure="false">#REF!</definedName>
    <definedName function="false" hidden="false" localSheetId="6" name="prazo_30" vbProcedure="false">#REF!</definedName>
    <definedName function="false" hidden="false" localSheetId="6" name="prazo_31" vbProcedure="false">#REF!</definedName>
    <definedName function="false" hidden="false" localSheetId="6" name="prazo_32" vbProcedure="false">#REF!</definedName>
    <definedName function="false" hidden="false" localSheetId="6" name="prazo_33" vbProcedure="false">#REF!</definedName>
    <definedName function="false" hidden="false" localSheetId="6" name="prazo_34" vbProcedure="false">#REF!</definedName>
    <definedName function="false" hidden="false" localSheetId="6" name="prazo_35" vbProcedure="false">#REF!</definedName>
    <definedName function="false" hidden="false" localSheetId="6" name="prazo_36" vbProcedure="false">#REF!</definedName>
    <definedName function="false" hidden="false" localSheetId="6" name="prazo_37" vbProcedure="false">#REF!</definedName>
    <definedName function="false" hidden="false" localSheetId="6" name="prazo_38" vbProcedure="false">#REF!</definedName>
    <definedName function="false" hidden="false" localSheetId="6" name="prazo_39" vbProcedure="false">#REF!</definedName>
    <definedName function="false" hidden="false" localSheetId="6" name="prazo_40" vbProcedure="false">#REF!</definedName>
    <definedName function="false" hidden="false" localSheetId="6" name="prazo_41" vbProcedure="false">#REF!</definedName>
    <definedName function="false" hidden="false" localSheetId="6" name="prazo_42" vbProcedure="false">#REF!</definedName>
    <definedName function="false" hidden="false" localSheetId="6" name="prazo_43" vbProcedure="false">#REF!</definedName>
    <definedName function="false" hidden="false" localSheetId="6" name="prazo_44" vbProcedure="false">#REF!</definedName>
    <definedName function="false" hidden="false" localSheetId="6" name="prazo_5" vbProcedure="false">#REF!</definedName>
    <definedName function="false" hidden="false" localSheetId="6" name="prazo_6" vbProcedure="false">#REF!</definedName>
    <definedName function="false" hidden="false" localSheetId="6" name="prazo__44" vbProcedure="false">#REF!</definedName>
    <definedName function="false" hidden="false" localSheetId="6" name="PR_VEIUC_NOVO" vbProcedure="false">#REF!</definedName>
    <definedName function="false" hidden="false" localSheetId="6" name="salario_40" vbProcedure="false">#REF!</definedName>
    <definedName function="false" hidden="false" localSheetId="6" name="salario_41" vbProcedure="false">#REF!</definedName>
    <definedName function="false" hidden="false" localSheetId="6" name="salário_10" vbProcedure="false">#REF!</definedName>
    <definedName function="false" hidden="false" localSheetId="6" name="salário_11" vbProcedure="false">#REF!</definedName>
    <definedName function="false" hidden="false" localSheetId="6" name="salário_12" vbProcedure="false">#REF!</definedName>
    <definedName function="false" hidden="false" localSheetId="6" name="salário_18" vbProcedure="false">#REF!</definedName>
    <definedName function="false" hidden="false" localSheetId="6" name="salário_19" vbProcedure="false">#REF!</definedName>
    <definedName function="false" hidden="false" localSheetId="6" name="salário_20" vbProcedure="false">#REF!</definedName>
    <definedName function="false" hidden="false" localSheetId="6" name="salário_21" vbProcedure="false">#REF!</definedName>
    <definedName function="false" hidden="false" localSheetId="6" name="salário_22" vbProcedure="false">#REF!</definedName>
    <definedName function="false" hidden="false" localSheetId="6" name="salário_23" vbProcedure="false">#REF!</definedName>
    <definedName function="false" hidden="false" localSheetId="6" name="salário_24" vbProcedure="false">#REF!</definedName>
    <definedName function="false" hidden="false" localSheetId="6" name="salário_25" vbProcedure="false">#REF!</definedName>
    <definedName function="false" hidden="false" localSheetId="6" name="salário_26" vbProcedure="false">#REF!</definedName>
    <definedName function="false" hidden="false" localSheetId="6" name="salário_27" vbProcedure="false">#REF!</definedName>
    <definedName function="false" hidden="false" localSheetId="6" name="salário_28" vbProcedure="false">#REF!</definedName>
    <definedName function="false" hidden="false" localSheetId="6" name="salário_29" vbProcedure="false">#REF!</definedName>
    <definedName function="false" hidden="false" localSheetId="6" name="salário_30" vbProcedure="false">#REF!</definedName>
    <definedName function="false" hidden="false" localSheetId="6" name="salário_31" vbProcedure="false">#REF!</definedName>
    <definedName function="false" hidden="false" localSheetId="6" name="salário_32" vbProcedure="false">#REF!</definedName>
    <definedName function="false" hidden="false" localSheetId="6" name="salário_33" vbProcedure="false">#REF!</definedName>
    <definedName function="false" hidden="false" localSheetId="6" name="salário_34" vbProcedure="false">#REF!</definedName>
    <definedName function="false" hidden="false" localSheetId="6" name="salário_35" vbProcedure="false">#REF!</definedName>
    <definedName function="false" hidden="false" localSheetId="6" name="salário_36" vbProcedure="false">#REF!</definedName>
    <definedName function="false" hidden="false" localSheetId="6" name="salário_37" vbProcedure="false">#REF!</definedName>
    <definedName function="false" hidden="false" localSheetId="6" name="salário_38" vbProcedure="false">#REF!</definedName>
    <definedName function="false" hidden="false" localSheetId="6" name="salário_39" vbProcedure="false">#REF!</definedName>
    <definedName function="false" hidden="false" localSheetId="6" name="salário_42" vbProcedure="false">#REF!</definedName>
    <definedName function="false" hidden="false" localSheetId="6" name="salário_43" vbProcedure="false">#REF!</definedName>
    <definedName function="false" hidden="false" localSheetId="6" name="salário_44" vbProcedure="false">#REF!</definedName>
    <definedName function="false" hidden="false" localSheetId="6" name="salário_45" vbProcedure="false">#REF!</definedName>
    <definedName function="false" hidden="false" localSheetId="6" name="salário_46" vbProcedure="false">#REF!</definedName>
    <definedName function="false" hidden="false" localSheetId="6" name="salário_47" vbProcedure="false">#REF!</definedName>
    <definedName function="false" hidden="false" localSheetId="6" name="salário_48" vbProcedure="false">#REF!</definedName>
    <definedName function="false" hidden="false" localSheetId="6" name="salário_49" vbProcedure="false">#REF!</definedName>
    <definedName function="false" hidden="false" localSheetId="6" name="salário_5" vbProcedure="false">#REF!</definedName>
    <definedName function="false" hidden="false" localSheetId="6" name="salário_50" vbProcedure="false">#REF!</definedName>
    <definedName function="false" hidden="false" localSheetId="6" name="salário_51" vbProcedure="false">#REF!</definedName>
    <definedName function="false" hidden="false" localSheetId="6" name="salário_52" vbProcedure="false">#REF!</definedName>
    <definedName function="false" hidden="false" localSheetId="6" name="salário_53" vbProcedure="false">#REF!</definedName>
    <definedName function="false" hidden="false" localSheetId="6" name="salário_54" vbProcedure="false">#REF!</definedName>
    <definedName function="false" hidden="false" localSheetId="6" name="salário_55" vbProcedure="false">#REF!</definedName>
    <definedName function="false" hidden="false" localSheetId="6" name="salário_56" vbProcedure="false">#REF!</definedName>
    <definedName function="false" hidden="false" localSheetId="6" name="salário_57" vbProcedure="false">#REF!</definedName>
    <definedName function="false" hidden="false" localSheetId="6" name="salário_58" vbProcedure="false">#REF!</definedName>
    <definedName function="false" hidden="false" localSheetId="6" name="salário_59" vbProcedure="false">#REF!</definedName>
    <definedName function="false" hidden="false" localSheetId="6" name="salário_6" vbProcedure="false">#REF!</definedName>
    <definedName function="false" hidden="false" localSheetId="6" name="sss" vbProcedure="false">'[1] urbano 2ª parte'!#ref!</definedName>
    <definedName function="false" hidden="false" localSheetId="6" name="TARIFA" vbProcedure="false">#REF!</definedName>
    <definedName function="false" hidden="false" localSheetId="6" name="taxa_10" vbProcedure="false">#REF!</definedName>
    <definedName function="false" hidden="false" localSheetId="6" name="taxa_11" vbProcedure="false">#REF!</definedName>
    <definedName function="false" hidden="false" localSheetId="6" name="taxa_12" vbProcedure="false">#REF!</definedName>
    <definedName function="false" hidden="false" localSheetId="6" name="taxa_18" vbProcedure="false">#REF!</definedName>
    <definedName function="false" hidden="false" localSheetId="6" name="taxa_19" vbProcedure="false">#REF!</definedName>
    <definedName function="false" hidden="false" localSheetId="6" name="taxa_20" vbProcedure="false">#REF!</definedName>
    <definedName function="false" hidden="false" localSheetId="6" name="taxa_21" vbProcedure="false">#REF!</definedName>
    <definedName function="false" hidden="false" localSheetId="6" name="taxa_22" vbProcedure="false">#REF!</definedName>
    <definedName function="false" hidden="false" localSheetId="6" name="taxa_23" vbProcedure="false">#REF!</definedName>
    <definedName function="false" hidden="false" localSheetId="6" name="taxa_24" vbProcedure="false">#REF!</definedName>
    <definedName function="false" hidden="false" localSheetId="6" name="taxa_25" vbProcedure="false">#REF!</definedName>
    <definedName function="false" hidden="false" localSheetId="6" name="taxa_26" vbProcedure="false">#REF!</definedName>
    <definedName function="false" hidden="false" localSheetId="6" name="taxa_27" vbProcedure="false">#REF!</definedName>
    <definedName function="false" hidden="false" localSheetId="6" name="taxa_28" vbProcedure="false">#REF!</definedName>
    <definedName function="false" hidden="false" localSheetId="6" name="taxa_29" vbProcedure="false">#REF!</definedName>
    <definedName function="false" hidden="false" localSheetId="6" name="taxa_30" vbProcedure="false">#REF!</definedName>
    <definedName function="false" hidden="false" localSheetId="6" name="taxa_31" vbProcedure="false">#REF!</definedName>
    <definedName function="false" hidden="false" localSheetId="6" name="taxa_32" vbProcedure="false">#REF!</definedName>
    <definedName function="false" hidden="false" localSheetId="6" name="taxa_33" vbProcedure="false">#REF!</definedName>
    <definedName function="false" hidden="false" localSheetId="6" name="taxa_34" vbProcedure="false">#REF!</definedName>
    <definedName function="false" hidden="false" localSheetId="6" name="taxa_35" vbProcedure="false">#REF!</definedName>
    <definedName function="false" hidden="false" localSheetId="6" name="taxa_36" vbProcedure="false">#REF!</definedName>
    <definedName function="false" hidden="false" localSheetId="6" name="taxa_37" vbProcedure="false">#REF!</definedName>
    <definedName function="false" hidden="false" localSheetId="6" name="taxa_38" vbProcedure="false">#REF!</definedName>
    <definedName function="false" hidden="false" localSheetId="6" name="taxa_39" vbProcedure="false">#REF!</definedName>
    <definedName function="false" hidden="false" localSheetId="6" name="taxa_40" vbProcedure="false">#REF!</definedName>
    <definedName function="false" hidden="false" localSheetId="6" name="taxa_41" vbProcedure="false">#REF!</definedName>
    <definedName function="false" hidden="false" localSheetId="6" name="taxa_42" vbProcedure="false">#REF!</definedName>
    <definedName function="false" hidden="false" localSheetId="6" name="taxa_43" vbProcedure="false">#REF!</definedName>
    <definedName function="false" hidden="false" localSheetId="6" name="taxa_44" vbProcedure="false">#REF!</definedName>
    <definedName function="false" hidden="false" localSheetId="6" name="taxa_45" vbProcedure="false">#REF!</definedName>
    <definedName function="false" hidden="false" localSheetId="6" name="taxa_5" vbProcedure="false">#REF!</definedName>
    <definedName function="false" hidden="false" localSheetId="6" name="taxa_6" vbProcedure="false">#REF!</definedName>
    <definedName function="false" hidden="false" localSheetId="6" name="taxa__44" vbProcedure="false">#REF!</definedName>
    <definedName function="false" hidden="false" localSheetId="6" name="_xlnm.Criteria" vbProcedure="false">'[1] urbano 2ª parte'!#ref!</definedName>
    <definedName function="false" hidden="false" localSheetId="6" name="_xlnm.Database" vbProcedure="false">'[1] urbano 2ª parte'!#ref!</definedName>
    <definedName function="false" hidden="false" localSheetId="6" name="_xlnm.Extract" vbProcedure="false">'[1] urbano 2ª parte'!#ref!</definedName>
    <definedName function="false" hidden="false" localSheetId="6" name="_xlnm.Print_Area" vbProcedure="false">'(6)Comp.Desp.'!$A$1:$F$46</definedName>
    <definedName function="false" hidden="false" localSheetId="7" name="Selecionar1_2" vbProcedure="false">#REF!</definedName>
    <definedName function="false" hidden="false" localSheetId="7" name="Selecionar2_2" vbProcedure="false">#REF!</definedName>
    <definedName function="false" hidden="false" localSheetId="7" name="Selecionar3_2" vbProcedure="false">#REF!</definedName>
    <definedName function="false" hidden="false" localSheetId="7" name="Selecionar4_2" vbProcedure="false">#REF!</definedName>
    <definedName function="false" hidden="false" localSheetId="7" name="_xlnm.Print_Area" vbProcedure="false">'(7)Comp.Veic.Pas'!$A$1:$J$86</definedName>
    <definedName function="false" hidden="false" localSheetId="8" name="ANOFROTA" vbProcedure="false">#REF!</definedName>
    <definedName function="false" hidden="false" localSheetId="8" name="aumentos_10" vbProcedure="false">#REF!</definedName>
    <definedName function="false" hidden="false" localSheetId="8" name="aumentos_11" vbProcedure="false">#REF!</definedName>
    <definedName function="false" hidden="false" localSheetId="8" name="aumentos_12" vbProcedure="false">#REF!</definedName>
    <definedName function="false" hidden="false" localSheetId="8" name="aumentos_18" vbProcedure="false">#REF!</definedName>
    <definedName function="false" hidden="false" localSheetId="8" name="aumentos_19" vbProcedure="false">#REF!</definedName>
    <definedName function="false" hidden="false" localSheetId="8" name="aumentos_20" vbProcedure="false">#REF!</definedName>
    <definedName function="false" hidden="false" localSheetId="8" name="aumentos_21" vbProcedure="false">#REF!</definedName>
    <definedName function="false" hidden="false" localSheetId="8" name="aumentos_22" vbProcedure="false">#REF!</definedName>
    <definedName function="false" hidden="false" localSheetId="8" name="aumentos_23" vbProcedure="false">#REF!</definedName>
    <definedName function="false" hidden="false" localSheetId="8" name="aumentos_24" vbProcedure="false">#REF!</definedName>
    <definedName function="false" hidden="false" localSheetId="8" name="aumentos_25" vbProcedure="false">#REF!</definedName>
    <definedName function="false" hidden="false" localSheetId="8" name="aumentos_26" vbProcedure="false">#REF!</definedName>
    <definedName function="false" hidden="false" localSheetId="8" name="aumentos_27" vbProcedure="false">#REF!</definedName>
    <definedName function="false" hidden="false" localSheetId="8" name="aumentos_28" vbProcedure="false">#REF!</definedName>
    <definedName function="false" hidden="false" localSheetId="8" name="aumentos_29" vbProcedure="false">#REF!</definedName>
    <definedName function="false" hidden="false" localSheetId="8" name="aumentos_30" vbProcedure="false">#REF!</definedName>
    <definedName function="false" hidden="false" localSheetId="8" name="aumentos_31" vbProcedure="false">#REF!</definedName>
    <definedName function="false" hidden="false" localSheetId="8" name="aumentos_32" vbProcedure="false">#REF!</definedName>
    <definedName function="false" hidden="false" localSheetId="8" name="aumentos_33" vbProcedure="false">#REF!</definedName>
    <definedName function="false" hidden="false" localSheetId="8" name="aumentos_34" vbProcedure="false">#REF!</definedName>
    <definedName function="false" hidden="false" localSheetId="8" name="aumentos_35" vbProcedure="false">#REF!</definedName>
    <definedName function="false" hidden="false" localSheetId="8" name="aumentos_36" vbProcedure="false">#REF!</definedName>
    <definedName function="false" hidden="false" localSheetId="8" name="aumentos_37" vbProcedure="false">#REF!</definedName>
    <definedName function="false" hidden="false" localSheetId="8" name="aumentos_38" vbProcedure="false">#REF!</definedName>
    <definedName function="false" hidden="false" localSheetId="8" name="aumentos_39" vbProcedure="false">#REF!</definedName>
    <definedName function="false" hidden="false" localSheetId="8" name="aumentos_43" vbProcedure="false">#REF!</definedName>
    <definedName function="false" hidden="false" localSheetId="8" name="aumentos_44" vbProcedure="false">#REF!</definedName>
    <definedName function="false" hidden="false" localSheetId="8" name="aumentos_45" vbProcedure="false">#REF!</definedName>
    <definedName function="false" hidden="false" localSheetId="8" name="aumentos_46" vbProcedure="false">#REF!</definedName>
    <definedName function="false" hidden="false" localSheetId="8" name="aumentos_47" vbProcedure="false">#REF!</definedName>
    <definedName function="false" hidden="false" localSheetId="8" name="aumentos_48" vbProcedure="false">#REF!</definedName>
    <definedName function="false" hidden="false" localSheetId="8" name="aumentos_49" vbProcedure="false">#REF!</definedName>
    <definedName function="false" hidden="false" localSheetId="8" name="aumentos_5" vbProcedure="false">#REF!</definedName>
    <definedName function="false" hidden="false" localSheetId="8" name="aumentos_50" vbProcedure="false">#REF!</definedName>
    <definedName function="false" hidden="false" localSheetId="8" name="aumentos_51" vbProcedure="false">#REF!</definedName>
    <definedName function="false" hidden="false" localSheetId="8" name="aumentos_52" vbProcedure="false">#REF!</definedName>
    <definedName function="false" hidden="false" localSheetId="8" name="aumentos_53" vbProcedure="false">#REF!</definedName>
    <definedName function="false" hidden="false" localSheetId="8" name="aumentos_54" vbProcedure="false">#REF!</definedName>
    <definedName function="false" hidden="false" localSheetId="8" name="aumentos_55" vbProcedure="false">#REF!</definedName>
    <definedName function="false" hidden="false" localSheetId="8" name="aumentos_56" vbProcedure="false">#REF!</definedName>
    <definedName function="false" hidden="false" localSheetId="8" name="aumentos_57" vbProcedure="false">#REF!</definedName>
    <definedName function="false" hidden="false" localSheetId="8" name="aumentos_58" vbProcedure="false">#REF!</definedName>
    <definedName function="false" hidden="false" localSheetId="8" name="aumentos_59" vbProcedure="false">#REF!</definedName>
    <definedName function="false" hidden="false" localSheetId="8" name="aumentos_6" vbProcedure="false">#REF!</definedName>
    <definedName function="false" hidden="false" localSheetId="8" name="aumentos_60" vbProcedure="false">#REF!</definedName>
    <definedName function="false" hidden="false" localSheetId="8" name="aumentos_61" vbProcedure="false">#REF!</definedName>
    <definedName function="false" hidden="false" localSheetId="8" name="aumentos_62" vbProcedure="false">#REF!</definedName>
    <definedName function="false" hidden="false" localSheetId="8" name="aumentos_70" vbProcedure="false">#REF!</definedName>
    <definedName function="false" hidden="false" localSheetId="8" name="aumentos_71" vbProcedure="false">#REF!</definedName>
    <definedName function="false" hidden="false" localSheetId="8" name="aumentos_72" vbProcedure="false">#REF!</definedName>
    <definedName function="false" hidden="false" localSheetId="8" name="aumentos_73" vbProcedure="false">#REF!</definedName>
    <definedName function="false" hidden="false" localSheetId="8" name="aumentos_74" vbProcedure="false">#REF!</definedName>
    <definedName function="false" hidden="false" localSheetId="8" name="aumentos_75" vbProcedure="false">#REF!</definedName>
    <definedName function="false" hidden="false" localSheetId="8" name="aumentos_76" vbProcedure="false">#REF!</definedName>
    <definedName function="false" hidden="false" localSheetId="8" name="aumentos_77" vbProcedure="false">#REF!</definedName>
    <definedName function="false" hidden="false" localSheetId="8" name="aumentos_78" vbProcedure="false">#REF!</definedName>
    <definedName function="false" hidden="false" localSheetId="8" name="aumentos_79" vbProcedure="false">#REF!</definedName>
    <definedName function="false" hidden="false" localSheetId="8" name="aumentos_80" vbProcedure="false">#REF!</definedName>
    <definedName function="false" hidden="false" localSheetId="8" name="aumentos_81" vbProcedure="false">#REF!</definedName>
    <definedName function="false" hidden="false" localSheetId="8" name="aumentos_82" vbProcedure="false">#REF!</definedName>
    <definedName function="false" hidden="false" localSheetId="8" name="aumentos_83" vbProcedure="false">#REF!</definedName>
    <definedName function="false" hidden="false" localSheetId="8" name="aumentos_84" vbProcedure="false">#REF!</definedName>
    <definedName function="false" hidden="false" localSheetId="8" name="aumentos_85" vbProcedure="false">#REF!</definedName>
    <definedName function="false" hidden="false" localSheetId="8" name="aumentos_86" vbProcedure="false">#REF!</definedName>
    <definedName function="false" hidden="false" localSheetId="8" name="aumentos_87" vbProcedure="false">#REF!</definedName>
    <definedName function="false" hidden="false" localSheetId="8" name="aumentos_88" vbProcedure="false">#REF!</definedName>
    <definedName function="false" hidden="false" localSheetId="8" name="aumentos_89" vbProcedure="false">#REF!</definedName>
    <definedName function="false" hidden="false" localSheetId="8" name="aumentos_90" vbProcedure="false">#REF!</definedName>
    <definedName function="false" hidden="false" localSheetId="8" name="aumentos_91" vbProcedure="false">#REF!</definedName>
    <definedName function="false" hidden="false" localSheetId="8" name="Banco_dados_IM" vbProcedure="false">'[1] urbano 2ª parte'!#ref!</definedName>
    <definedName function="false" hidden="false" localSheetId="8" name="CALC_TRF" vbProcedure="false">#REF!</definedName>
    <definedName function="false" hidden="false" localSheetId="8" name="carencia_41" vbProcedure="false">#REF!</definedName>
    <definedName function="false" hidden="false" localSheetId="8" name="carencia_42" vbProcedure="false">#REF!</definedName>
    <definedName function="false" hidden="false" localSheetId="8" name="carencia_43" vbProcedure="false">#REF!</definedName>
    <definedName function="false" hidden="false" localSheetId="8" name="carencia_salario_40" vbProcedure="false">#REF!</definedName>
    <definedName function="false" hidden="false" localSheetId="8" name="carencia_salario_41" vbProcedure="false">#REF!</definedName>
    <definedName function="false" hidden="false" localSheetId="8" name="carencia_salario_42" vbProcedure="false">#REF!</definedName>
    <definedName function="false" hidden="false" localSheetId="8" name="carencia_salario_43" vbProcedure="false">#REF!</definedName>
    <definedName function="false" hidden="false" localSheetId="8" name="carencia_salario_44" vbProcedure="false">#REF!</definedName>
    <definedName function="false" hidden="false" localSheetId="8" name="carencia_salario_45" vbProcedure="false">#REF!</definedName>
    <definedName function="false" hidden="false" localSheetId="8" name="carencia_salario_46" vbProcedure="false">#REF!</definedName>
    <definedName function="false" hidden="false" localSheetId="8" name="carencia_salario_47" vbProcedure="false">#REF!</definedName>
    <definedName function="false" hidden="false" localSheetId="8" name="carencia_salario_48" vbProcedure="false">#REF!</definedName>
    <definedName function="false" hidden="false" localSheetId="8" name="carencia_salario_49" vbProcedure="false">#REF!</definedName>
    <definedName function="false" hidden="false" localSheetId="8" name="carencia_salario_50" vbProcedure="false">#REF!</definedName>
    <definedName function="false" hidden="false" localSheetId="8" name="carencia_salario_51" vbProcedure="false">#REF!</definedName>
    <definedName function="false" hidden="false" localSheetId="8" name="carencia_salario_52" vbProcedure="false">#REF!</definedName>
    <definedName function="false" hidden="false" localSheetId="8" name="carencia_salario_53" vbProcedure="false">#REF!</definedName>
    <definedName function="false" hidden="false" localSheetId="8" name="carencia_salario_54" vbProcedure="false">#REF!</definedName>
    <definedName function="false" hidden="false" localSheetId="8" name="carencia_salario_55" vbProcedure="false">#REF!</definedName>
    <definedName function="false" hidden="false" localSheetId="8" name="carencia_salario_56" vbProcedure="false">#REF!</definedName>
    <definedName function="false" hidden="false" localSheetId="8" name="carencia_salario_57" vbProcedure="false">#REF!</definedName>
    <definedName function="false" hidden="false" localSheetId="8" name="carencia_salario_58" vbProcedure="false">#REF!</definedName>
    <definedName function="false" hidden="false" localSheetId="8" name="carencia_salario_59" vbProcedure="false">#REF!</definedName>
    <definedName function="false" hidden="false" localSheetId="8" name="carencia_sd_41" vbProcedure="false">#REF!</definedName>
    <definedName function="false" hidden="false" localSheetId="8" name="carencia_sd_42" vbProcedure="false">#REF!</definedName>
    <definedName function="false" hidden="false" localSheetId="8" name="carencia_sd_43" vbProcedure="false">#REF!</definedName>
    <definedName function="false" hidden="false" localSheetId="8" name="carência_10" vbProcedure="false">#REF!</definedName>
    <definedName function="false" hidden="false" localSheetId="8" name="carência_11" vbProcedure="false">#REF!</definedName>
    <definedName function="false" hidden="false" localSheetId="8" name="carência_12" vbProcedure="false">#REF!</definedName>
    <definedName function="false" hidden="false" localSheetId="8" name="carência_18" vbProcedure="false">#REF!</definedName>
    <definedName function="false" hidden="false" localSheetId="8" name="carência_19" vbProcedure="false">#REF!</definedName>
    <definedName function="false" hidden="false" localSheetId="8" name="carência_20" vbProcedure="false">#REF!</definedName>
    <definedName function="false" hidden="false" localSheetId="8" name="carência_21" vbProcedure="false">#REF!</definedName>
    <definedName function="false" hidden="false" localSheetId="8" name="carência_22" vbProcedure="false">#REF!</definedName>
    <definedName function="false" hidden="false" localSheetId="8" name="carência_23" vbProcedure="false">#REF!</definedName>
    <definedName function="false" hidden="false" localSheetId="8" name="carência_24" vbProcedure="false">#REF!</definedName>
    <definedName function="false" hidden="false" localSheetId="8" name="carência_25" vbProcedure="false">#REF!</definedName>
    <definedName function="false" hidden="false" localSheetId="8" name="carência_26" vbProcedure="false">#REF!</definedName>
    <definedName function="false" hidden="false" localSheetId="8" name="carência_27" vbProcedure="false">#REF!</definedName>
    <definedName function="false" hidden="false" localSheetId="8" name="carência_28" vbProcedure="false">#REF!</definedName>
    <definedName function="false" hidden="false" localSheetId="8" name="carência_29" vbProcedure="false">#REF!</definedName>
    <definedName function="false" hidden="false" localSheetId="8" name="carência_30" vbProcedure="false">#REF!</definedName>
    <definedName function="false" hidden="false" localSheetId="8" name="carência_31" vbProcedure="false">#REF!</definedName>
    <definedName function="false" hidden="false" localSheetId="8" name="carência_32" vbProcedure="false">#REF!</definedName>
    <definedName function="false" hidden="false" localSheetId="8" name="carência_33" vbProcedure="false">#REF!</definedName>
    <definedName function="false" hidden="false" localSheetId="8" name="carência_34" vbProcedure="false">#REF!</definedName>
    <definedName function="false" hidden="false" localSheetId="8" name="carência_35" vbProcedure="false">#REF!</definedName>
    <definedName function="false" hidden="false" localSheetId="8" name="carência_36" vbProcedure="false">#REF!</definedName>
    <definedName function="false" hidden="false" localSheetId="8" name="carência_37" vbProcedure="false">#REF!</definedName>
    <definedName function="false" hidden="false" localSheetId="8" name="carência_38" vbProcedure="false">#REF!</definedName>
    <definedName function="false" hidden="false" localSheetId="8" name="carência_39" vbProcedure="false">#REF!</definedName>
    <definedName function="false" hidden="false" localSheetId="8" name="carência_40" vbProcedure="false">#REF!</definedName>
    <definedName function="false" hidden="false" localSheetId="8" name="carência_44" vbProcedure="false">#REF!</definedName>
    <definedName function="false" hidden="false" localSheetId="8" name="carência_45" vbProcedure="false">#REF!</definedName>
    <definedName function="false" hidden="false" localSheetId="8" name="carência_5" vbProcedure="false">#REF!</definedName>
    <definedName function="false" hidden="false" localSheetId="8" name="carência_6" vbProcedure="false">#REF!</definedName>
    <definedName function="false" hidden="false" localSheetId="8" name="carência_salário_10" vbProcedure="false">#REF!</definedName>
    <definedName function="false" hidden="false" localSheetId="8" name="carência_salário_11" vbProcedure="false">#REF!</definedName>
    <definedName function="false" hidden="false" localSheetId="8" name="carência_salário_12" vbProcedure="false">#REF!</definedName>
    <definedName function="false" hidden="false" localSheetId="8" name="carência_salário_18" vbProcedure="false">#REF!</definedName>
    <definedName function="false" hidden="false" localSheetId="8" name="carência_salário_19" vbProcedure="false">#REF!</definedName>
    <definedName function="false" hidden="false" localSheetId="8" name="carência_salário_20" vbProcedure="false">#REF!</definedName>
    <definedName function="false" hidden="false" localSheetId="8" name="carência_salário_21" vbProcedure="false">#REF!</definedName>
    <definedName function="false" hidden="false" localSheetId="8" name="carência_salário_22" vbProcedure="false">#REF!</definedName>
    <definedName function="false" hidden="false" localSheetId="8" name="carência_salário_23" vbProcedure="false">#REF!</definedName>
    <definedName function="false" hidden="false" localSheetId="8" name="carência_salário_24" vbProcedure="false">#REF!</definedName>
    <definedName function="false" hidden="false" localSheetId="8" name="carência_salário_25" vbProcedure="false">#REF!</definedName>
    <definedName function="false" hidden="false" localSheetId="8" name="carência_salário_26" vbProcedure="false">#REF!</definedName>
    <definedName function="false" hidden="false" localSheetId="8" name="carência_salário_27" vbProcedure="false">#REF!</definedName>
    <definedName function="false" hidden="false" localSheetId="8" name="carência_salário_28" vbProcedure="false">#REF!</definedName>
    <definedName function="false" hidden="false" localSheetId="8" name="carência_salário_29" vbProcedure="false">#REF!</definedName>
    <definedName function="false" hidden="false" localSheetId="8" name="carência_salário_30" vbProcedure="false">#REF!</definedName>
    <definedName function="false" hidden="false" localSheetId="8" name="carência_salário_31" vbProcedure="false">#REF!</definedName>
    <definedName function="false" hidden="false" localSheetId="8" name="carência_salário_32" vbProcedure="false">#REF!</definedName>
    <definedName function="false" hidden="false" localSheetId="8" name="carência_salário_33" vbProcedure="false">#REF!</definedName>
    <definedName function="false" hidden="false" localSheetId="8" name="carência_salário_34" vbProcedure="false">#REF!</definedName>
    <definedName function="false" hidden="false" localSheetId="8" name="carência_salário_35" vbProcedure="false">#REF!</definedName>
    <definedName function="false" hidden="false" localSheetId="8" name="carência_salário_36" vbProcedure="false">#REF!</definedName>
    <definedName function="false" hidden="false" localSheetId="8" name="carência_salário_37" vbProcedure="false">#REF!</definedName>
    <definedName function="false" hidden="false" localSheetId="8" name="carência_salário_38" vbProcedure="false">#REF!</definedName>
    <definedName function="false" hidden="false" localSheetId="8" name="carência_salário_39" vbProcedure="false">#REF!</definedName>
    <definedName function="false" hidden="false" localSheetId="8" name="carência_salário_5" vbProcedure="false">#REF!</definedName>
    <definedName function="false" hidden="false" localSheetId="8" name="carência_salário_6" vbProcedure="false">#REF!</definedName>
    <definedName function="false" hidden="false" localSheetId="8" name="carência_sd_10" vbProcedure="false">#REF!</definedName>
    <definedName function="false" hidden="false" localSheetId="8" name="carência_sd_11" vbProcedure="false">#REF!</definedName>
    <definedName function="false" hidden="false" localSheetId="8" name="carência_sd_12" vbProcedure="false">#REF!</definedName>
    <definedName function="false" hidden="false" localSheetId="8" name="carência_sd_18" vbProcedure="false">#REF!</definedName>
    <definedName function="false" hidden="false" localSheetId="8" name="carência_sd_19" vbProcedure="false">#REF!</definedName>
    <definedName function="false" hidden="false" localSheetId="8" name="carência_sd_20" vbProcedure="false">#REF!</definedName>
    <definedName function="false" hidden="false" localSheetId="8" name="carência_sd_21" vbProcedure="false">#REF!</definedName>
    <definedName function="false" hidden="false" localSheetId="8" name="carência_sd_22" vbProcedure="false">#REF!</definedName>
    <definedName function="false" hidden="false" localSheetId="8" name="carência_sd_23" vbProcedure="false">#REF!</definedName>
    <definedName function="false" hidden="false" localSheetId="8" name="carência_sd_24" vbProcedure="false">#REF!</definedName>
    <definedName function="false" hidden="false" localSheetId="8" name="carência_sd_25" vbProcedure="false">#REF!</definedName>
    <definedName function="false" hidden="false" localSheetId="8" name="carência_sd_26" vbProcedure="false">#REF!</definedName>
    <definedName function="false" hidden="false" localSheetId="8" name="carência_sd_27" vbProcedure="false">#REF!</definedName>
    <definedName function="false" hidden="false" localSheetId="8" name="carência_sd_28" vbProcedure="false">#REF!</definedName>
    <definedName function="false" hidden="false" localSheetId="8" name="carência_sd_29" vbProcedure="false">#REF!</definedName>
    <definedName function="false" hidden="false" localSheetId="8" name="carência_sd_30" vbProcedure="false">#REF!</definedName>
    <definedName function="false" hidden="false" localSheetId="8" name="carência_sd_31" vbProcedure="false">#REF!</definedName>
    <definedName function="false" hidden="false" localSheetId="8" name="carência_sd_32" vbProcedure="false">#REF!</definedName>
    <definedName function="false" hidden="false" localSheetId="8" name="carência_sd_33" vbProcedure="false">#REF!</definedName>
    <definedName function="false" hidden="false" localSheetId="8" name="carência_sd_34" vbProcedure="false">#REF!</definedName>
    <definedName function="false" hidden="false" localSheetId="8" name="carência_sd_35" vbProcedure="false">#REF!</definedName>
    <definedName function="false" hidden="false" localSheetId="8" name="carência_sd_36" vbProcedure="false">#REF!</definedName>
    <definedName function="false" hidden="false" localSheetId="8" name="carência_sd_37" vbProcedure="false">#REF!</definedName>
    <definedName function="false" hidden="false" localSheetId="8" name="carência_sd_38" vbProcedure="false">#REF!</definedName>
    <definedName function="false" hidden="false" localSheetId="8" name="carência_sd_39" vbProcedure="false">#REF!</definedName>
    <definedName function="false" hidden="false" localSheetId="8" name="carência_sd_40" vbProcedure="false">#REF!</definedName>
    <definedName function="false" hidden="false" localSheetId="8" name="carência_sd_44" vbProcedure="false">#REF!</definedName>
    <definedName function="false" hidden="false" localSheetId="8" name="carência_sd_45" vbProcedure="false">#REF!</definedName>
    <definedName function="false" hidden="false" localSheetId="8" name="carência_sd_5" vbProcedure="false">#REF!</definedName>
    <definedName function="false" hidden="false" localSheetId="8" name="carência_sd_6" vbProcedure="false">#REF!</definedName>
    <definedName function="false" hidden="false" localSheetId="8" name="COMUM" vbProcedure="false">#REF!</definedName>
    <definedName function="false" hidden="false" localSheetId="8" name="Critérios_IM" vbProcedure="false">'[1] urbano 2ª parte'!#ref!</definedName>
    <definedName function="false" hidden="false" localSheetId="8" name="DADOS" vbProcedure="false">#REF!</definedName>
    <definedName function="false" hidden="false" localSheetId="8" name="DADOS2" vbProcedure="false">#REF!</definedName>
    <definedName function="false" hidden="false" localSheetId="8" name="DADOS3" vbProcedure="false">#REF!</definedName>
    <definedName function="false" hidden="false" localSheetId="8" name="DADOS5" vbProcedure="false">#REF!</definedName>
    <definedName function="false" hidden="false" localSheetId="8" name="DADOS6" vbProcedure="false">#REF!</definedName>
    <definedName function="false" hidden="false" localSheetId="8" name="DADOS7" vbProcedure="false">#REF!</definedName>
    <definedName function="false" hidden="false" localSheetId="8" name="ee" vbProcedure="false">#REF!</definedName>
    <definedName function="false" hidden="false" localSheetId="8" name="emprestimo_41" vbProcedure="false">#REF!</definedName>
    <definedName function="false" hidden="false" localSheetId="8" name="emprestimo_42" vbProcedure="false">#REF!</definedName>
    <definedName function="false" hidden="false" localSheetId="8" name="emprestimo_43" vbProcedure="false">#REF!</definedName>
    <definedName function="false" hidden="false" localSheetId="8" name="empréstimo_10" vbProcedure="false">#REF!</definedName>
    <definedName function="false" hidden="false" localSheetId="8" name="empréstimo_11" vbProcedure="false">#REF!</definedName>
    <definedName function="false" hidden="false" localSheetId="8" name="empréstimo_12" vbProcedure="false">#REF!</definedName>
    <definedName function="false" hidden="false" localSheetId="8" name="empréstimo_18" vbProcedure="false">#REF!</definedName>
    <definedName function="false" hidden="false" localSheetId="8" name="empréstimo_19" vbProcedure="false">#REF!</definedName>
    <definedName function="false" hidden="false" localSheetId="8" name="empréstimo_20" vbProcedure="false">#REF!</definedName>
    <definedName function="false" hidden="false" localSheetId="8" name="empréstimo_21" vbProcedure="false">#REF!</definedName>
    <definedName function="false" hidden="false" localSheetId="8" name="empréstimo_22" vbProcedure="false">#REF!</definedName>
    <definedName function="false" hidden="false" localSheetId="8" name="empréstimo_23" vbProcedure="false">#REF!</definedName>
    <definedName function="false" hidden="false" localSheetId="8" name="empréstimo_24" vbProcedure="false">#REF!</definedName>
    <definedName function="false" hidden="false" localSheetId="8" name="empréstimo_25" vbProcedure="false">#REF!</definedName>
    <definedName function="false" hidden="false" localSheetId="8" name="empréstimo_26" vbProcedure="false">#REF!</definedName>
    <definedName function="false" hidden="false" localSheetId="8" name="empréstimo_27" vbProcedure="false">#REF!</definedName>
    <definedName function="false" hidden="false" localSheetId="8" name="empréstimo_28" vbProcedure="false">#REF!</definedName>
    <definedName function="false" hidden="false" localSheetId="8" name="empréstimo_29" vbProcedure="false">#REF!</definedName>
    <definedName function="false" hidden="false" localSheetId="8" name="empréstimo_30" vbProcedure="false">#REF!</definedName>
    <definedName function="false" hidden="false" localSheetId="8" name="empréstimo_31" vbProcedure="false">#REF!</definedName>
    <definedName function="false" hidden="false" localSheetId="8" name="empréstimo_32" vbProcedure="false">#REF!</definedName>
    <definedName function="false" hidden="false" localSheetId="8" name="empréstimo_33" vbProcedure="false">#REF!</definedName>
    <definedName function="false" hidden="false" localSheetId="8" name="empréstimo_34" vbProcedure="false">#REF!</definedName>
    <definedName function="false" hidden="false" localSheetId="8" name="empréstimo_35" vbProcedure="false">#REF!</definedName>
    <definedName function="false" hidden="false" localSheetId="8" name="empréstimo_36" vbProcedure="false">#REF!</definedName>
    <definedName function="false" hidden="false" localSheetId="8" name="empréstimo_37" vbProcedure="false">#REF!</definedName>
    <definedName function="false" hidden="false" localSheetId="8" name="empréstimo_38" vbProcedure="false">#REF!</definedName>
    <definedName function="false" hidden="false" localSheetId="8" name="empréstimo_39" vbProcedure="false">#REF!</definedName>
    <definedName function="false" hidden="false" localSheetId="8" name="empréstimo_40" vbProcedure="false">#REF!</definedName>
    <definedName function="false" hidden="false" localSheetId="8" name="empréstimo_41" vbProcedure="false">#REF!</definedName>
    <definedName function="false" hidden="false" localSheetId="8" name="empréstimo_44" vbProcedure="false">#REF!</definedName>
    <definedName function="false" hidden="false" localSheetId="8" name="empréstimo_45" vbProcedure="false">#REF!</definedName>
    <definedName function="false" hidden="false" localSheetId="8" name="empréstimo_5" vbProcedure="false">#REF!</definedName>
    <definedName function="false" hidden="false" localSheetId="8" name="empréstimo_6" vbProcedure="false">#REF!</definedName>
    <definedName function="false" hidden="false" localSheetId="8" name="empréstimo__44" vbProcedure="false">#REF!</definedName>
    <definedName function="false" hidden="false" localSheetId="8" name="Extrair_IM" vbProcedure="false">'[1] urbano 2ª parte'!#ref!</definedName>
    <definedName function="false" hidden="false" localSheetId="8" name="frota" vbProcedure="false">#REF!</definedName>
    <definedName function="false" hidden="false" localSheetId="8" name="Frota2" vbProcedure="false">#REF!</definedName>
    <definedName function="false" hidden="false" localSheetId="8" name="FROTACHAS" vbProcedure="false">#REF!</definedName>
    <definedName function="false" hidden="false" localSheetId="8" name="FROTAG" vbProcedure="false">#REF!</definedName>
    <definedName function="false" hidden="false" localSheetId="8" name="frotas" vbProcedure="false">#REF!</definedName>
    <definedName function="false" hidden="false" localSheetId="8" name="frota_16" vbProcedure="false">#REF!</definedName>
    <definedName function="false" hidden="false" localSheetId="8" name="frota_17" vbProcedure="false">#REF!</definedName>
    <definedName function="false" hidden="false" localSheetId="8" name="frota_2" vbProcedure="false">#REF!</definedName>
    <definedName function="false" hidden="false" localSheetId="8" name="frota_4" vbProcedure="false">#REF!</definedName>
    <definedName function="false" hidden="false" localSheetId="8" name="frota_5" vbProcedure="false">#REF!</definedName>
    <definedName function="false" hidden="false" localSheetId="8" name="frota_6" vbProcedure="false">#REF!</definedName>
    <definedName function="false" hidden="false" localSheetId="8" name="frota_7" vbProcedure="false">#REF!</definedName>
    <definedName function="false" hidden="false" localSheetId="8" name="frota_8" vbProcedure="false">#REF!</definedName>
    <definedName function="false" hidden="false" localSheetId="8" name="FUADMINI" vbProcedure="false">#REF!</definedName>
    <definedName function="false" hidden="false" localSheetId="8" name="FUCOBRAD" vbProcedure="false">#REF!</definedName>
    <definedName function="false" hidden="false" localSheetId="8" name="FUFISCAL" vbProcedure="false">#REF!</definedName>
    <definedName function="false" hidden="false" localSheetId="8" name="FUMANUTE" vbProcedure="false">#REF!</definedName>
    <definedName function="false" hidden="false" localSheetId="8" name="inflaçao_41" vbProcedure="false">#REF!</definedName>
    <definedName function="false" hidden="false" localSheetId="8" name="inflaçao_42" vbProcedure="false">#REF!</definedName>
    <definedName function="false" hidden="false" localSheetId="8" name="inflaçao_43" vbProcedure="false">#REF!</definedName>
    <definedName function="false" hidden="false" localSheetId="8" name="inflação_10" vbProcedure="false">#REF!</definedName>
    <definedName function="false" hidden="false" localSheetId="8" name="inflação_11" vbProcedure="false">#REF!</definedName>
    <definedName function="false" hidden="false" localSheetId="8" name="inflação_12" vbProcedure="false">#REF!</definedName>
    <definedName function="false" hidden="false" localSheetId="8" name="inflação_18" vbProcedure="false">#REF!</definedName>
    <definedName function="false" hidden="false" localSheetId="8" name="inflação_19" vbProcedure="false">#REF!</definedName>
    <definedName function="false" hidden="false" localSheetId="8" name="inflação_20" vbProcedure="false">#REF!</definedName>
    <definedName function="false" hidden="false" localSheetId="8" name="inflação_21" vbProcedure="false">#REF!</definedName>
    <definedName function="false" hidden="false" localSheetId="8" name="inflação_22" vbProcedure="false">#REF!</definedName>
    <definedName function="false" hidden="false" localSheetId="8" name="inflação_23" vbProcedure="false">#REF!</definedName>
    <definedName function="false" hidden="false" localSheetId="8" name="inflação_24" vbProcedure="false">#REF!</definedName>
    <definedName function="false" hidden="false" localSheetId="8" name="inflação_25" vbProcedure="false">#REF!</definedName>
    <definedName function="false" hidden="false" localSheetId="8" name="inflação_26" vbProcedure="false">#REF!</definedName>
    <definedName function="false" hidden="false" localSheetId="8" name="inflação_27" vbProcedure="false">#REF!</definedName>
    <definedName function="false" hidden="false" localSheetId="8" name="inflação_28" vbProcedure="false">#REF!</definedName>
    <definedName function="false" hidden="false" localSheetId="8" name="inflação_29" vbProcedure="false">#REF!</definedName>
    <definedName function="false" hidden="false" localSheetId="8" name="inflação_30" vbProcedure="false">#REF!</definedName>
    <definedName function="false" hidden="false" localSheetId="8" name="inflação_31" vbProcedure="false">#REF!</definedName>
    <definedName function="false" hidden="false" localSheetId="8" name="inflação_32" vbProcedure="false">#REF!</definedName>
    <definedName function="false" hidden="false" localSheetId="8" name="inflação_33" vbProcedure="false">#REF!</definedName>
    <definedName function="false" hidden="false" localSheetId="8" name="inflação_34" vbProcedure="false">#REF!</definedName>
    <definedName function="false" hidden="false" localSheetId="8" name="inflação_35" vbProcedure="false">#REF!</definedName>
    <definedName function="false" hidden="false" localSheetId="8" name="inflação_36" vbProcedure="false">#REF!</definedName>
    <definedName function="false" hidden="false" localSheetId="8" name="inflação_37" vbProcedure="false">#REF!</definedName>
    <definedName function="false" hidden="false" localSheetId="8" name="inflação_38" vbProcedure="false">#REF!</definedName>
    <definedName function="false" hidden="false" localSheetId="8" name="inflação_39" vbProcedure="false">#REF!</definedName>
    <definedName function="false" hidden="false" localSheetId="8" name="inflação_40" vbProcedure="false">#REF!</definedName>
    <definedName function="false" hidden="false" localSheetId="8" name="inflação_44" vbProcedure="false">#REF!</definedName>
    <definedName function="false" hidden="false" localSheetId="8" name="inflação_45" vbProcedure="false">#REF!</definedName>
    <definedName function="false" hidden="false" localSheetId="8" name="inflação_5" vbProcedure="false">#REF!</definedName>
    <definedName function="false" hidden="false" localSheetId="8" name="inflação_6" vbProcedure="false">#REF!</definedName>
    <definedName function="false" hidden="false" localSheetId="8" name="IPK_E_PMM" vbProcedure="false">#REF!</definedName>
    <definedName function="false" hidden="false" localSheetId="8" name="mar" vbProcedure="false">#REF!</definedName>
    <definedName function="false" hidden="false" localSheetId="8" name="PASSAG" vbProcedure="false">#REF!</definedName>
    <definedName function="false" hidden="false" localSheetId="8" name="prazo_10" vbProcedure="false">#REF!</definedName>
    <definedName function="false" hidden="false" localSheetId="8" name="prazo_11" vbProcedure="false">#REF!</definedName>
    <definedName function="false" hidden="false" localSheetId="8" name="prazo_12" vbProcedure="false">#REF!</definedName>
    <definedName function="false" hidden="false" localSheetId="8" name="prazo_18" vbProcedure="false">#REF!</definedName>
    <definedName function="false" hidden="false" localSheetId="8" name="prazo_19" vbProcedure="false">#REF!</definedName>
    <definedName function="false" hidden="false" localSheetId="8" name="prazo_20" vbProcedure="false">#REF!</definedName>
    <definedName function="false" hidden="false" localSheetId="8" name="prazo_21" vbProcedure="false">#REF!</definedName>
    <definedName function="false" hidden="false" localSheetId="8" name="prazo_22" vbProcedure="false">#REF!</definedName>
    <definedName function="false" hidden="false" localSheetId="8" name="prazo_23" vbProcedure="false">#REF!</definedName>
    <definedName function="false" hidden="false" localSheetId="8" name="prazo_24" vbProcedure="false">#REF!</definedName>
    <definedName function="false" hidden="false" localSheetId="8" name="prazo_25" vbProcedure="false">#REF!</definedName>
    <definedName function="false" hidden="false" localSheetId="8" name="prazo_26" vbProcedure="false">#REF!</definedName>
    <definedName function="false" hidden="false" localSheetId="8" name="prazo_27" vbProcedure="false">#REF!</definedName>
    <definedName function="false" hidden="false" localSheetId="8" name="prazo_28" vbProcedure="false">#REF!</definedName>
    <definedName function="false" hidden="false" localSheetId="8" name="prazo_29" vbProcedure="false">#REF!</definedName>
    <definedName function="false" hidden="false" localSheetId="8" name="prazo_30" vbProcedure="false">#REF!</definedName>
    <definedName function="false" hidden="false" localSheetId="8" name="prazo_31" vbProcedure="false">#REF!</definedName>
    <definedName function="false" hidden="false" localSheetId="8" name="prazo_32" vbProcedure="false">#REF!</definedName>
    <definedName function="false" hidden="false" localSheetId="8" name="prazo_33" vbProcedure="false">#REF!</definedName>
    <definedName function="false" hidden="false" localSheetId="8" name="prazo_34" vbProcedure="false">#REF!</definedName>
    <definedName function="false" hidden="false" localSheetId="8" name="prazo_35" vbProcedure="false">#REF!</definedName>
    <definedName function="false" hidden="false" localSheetId="8" name="prazo_36" vbProcedure="false">#REF!</definedName>
    <definedName function="false" hidden="false" localSheetId="8" name="prazo_37" vbProcedure="false">#REF!</definedName>
    <definedName function="false" hidden="false" localSheetId="8" name="prazo_38" vbProcedure="false">#REF!</definedName>
    <definedName function="false" hidden="false" localSheetId="8" name="prazo_39" vbProcedure="false">#REF!</definedName>
    <definedName function="false" hidden="false" localSheetId="8" name="prazo_40" vbProcedure="false">#REF!</definedName>
    <definedName function="false" hidden="false" localSheetId="8" name="prazo_41" vbProcedure="false">#REF!</definedName>
    <definedName function="false" hidden="false" localSheetId="8" name="prazo_42" vbProcedure="false">#REF!</definedName>
    <definedName function="false" hidden="false" localSheetId="8" name="prazo_43" vbProcedure="false">#REF!</definedName>
    <definedName function="false" hidden="false" localSheetId="8" name="prazo_44" vbProcedure="false">#REF!</definedName>
    <definedName function="false" hidden="false" localSheetId="8" name="prazo_5" vbProcedure="false">#REF!</definedName>
    <definedName function="false" hidden="false" localSheetId="8" name="prazo_6" vbProcedure="false">#REF!</definedName>
    <definedName function="false" hidden="false" localSheetId="8" name="prazo__44" vbProcedure="false">#REF!</definedName>
    <definedName function="false" hidden="false" localSheetId="8" name="PR_VEIUC_NOVO" vbProcedure="false">#REF!</definedName>
    <definedName function="false" hidden="false" localSheetId="8" name="salario_40" vbProcedure="false">#REF!</definedName>
    <definedName function="false" hidden="false" localSheetId="8" name="salario_41" vbProcedure="false">#REF!</definedName>
    <definedName function="false" hidden="false" localSheetId="8" name="salário_10" vbProcedure="false">#REF!</definedName>
    <definedName function="false" hidden="false" localSheetId="8" name="salário_11" vbProcedure="false">#REF!</definedName>
    <definedName function="false" hidden="false" localSheetId="8" name="salário_12" vbProcedure="false">#REF!</definedName>
    <definedName function="false" hidden="false" localSheetId="8" name="salário_18" vbProcedure="false">#REF!</definedName>
    <definedName function="false" hidden="false" localSheetId="8" name="salário_19" vbProcedure="false">#REF!</definedName>
    <definedName function="false" hidden="false" localSheetId="8" name="salário_20" vbProcedure="false">#REF!</definedName>
    <definedName function="false" hidden="false" localSheetId="8" name="salário_21" vbProcedure="false">#REF!</definedName>
    <definedName function="false" hidden="false" localSheetId="8" name="salário_22" vbProcedure="false">#REF!</definedName>
    <definedName function="false" hidden="false" localSheetId="8" name="salário_23" vbProcedure="false">#REF!</definedName>
    <definedName function="false" hidden="false" localSheetId="8" name="salário_24" vbProcedure="false">#REF!</definedName>
    <definedName function="false" hidden="false" localSheetId="8" name="salário_25" vbProcedure="false">#REF!</definedName>
    <definedName function="false" hidden="false" localSheetId="8" name="salário_26" vbProcedure="false">#REF!</definedName>
    <definedName function="false" hidden="false" localSheetId="8" name="salário_27" vbProcedure="false">#REF!</definedName>
    <definedName function="false" hidden="false" localSheetId="8" name="salário_28" vbProcedure="false">#REF!</definedName>
    <definedName function="false" hidden="false" localSheetId="8" name="salário_29" vbProcedure="false">#REF!</definedName>
    <definedName function="false" hidden="false" localSheetId="8" name="salário_30" vbProcedure="false">#REF!</definedName>
    <definedName function="false" hidden="false" localSheetId="8" name="salário_31" vbProcedure="false">#REF!</definedName>
    <definedName function="false" hidden="false" localSheetId="8" name="salário_32" vbProcedure="false">#REF!</definedName>
    <definedName function="false" hidden="false" localSheetId="8" name="salário_33" vbProcedure="false">#REF!</definedName>
    <definedName function="false" hidden="false" localSheetId="8" name="salário_34" vbProcedure="false">#REF!</definedName>
    <definedName function="false" hidden="false" localSheetId="8" name="salário_35" vbProcedure="false">#REF!</definedName>
    <definedName function="false" hidden="false" localSheetId="8" name="salário_36" vbProcedure="false">#REF!</definedName>
    <definedName function="false" hidden="false" localSheetId="8" name="salário_37" vbProcedure="false">#REF!</definedName>
    <definedName function="false" hidden="false" localSheetId="8" name="salário_38" vbProcedure="false">#REF!</definedName>
    <definedName function="false" hidden="false" localSheetId="8" name="salário_39" vbProcedure="false">#REF!</definedName>
    <definedName function="false" hidden="false" localSheetId="8" name="salário_42" vbProcedure="false">#REF!</definedName>
    <definedName function="false" hidden="false" localSheetId="8" name="salário_43" vbProcedure="false">#REF!</definedName>
    <definedName function="false" hidden="false" localSheetId="8" name="salário_44" vbProcedure="false">#REF!</definedName>
    <definedName function="false" hidden="false" localSheetId="8" name="salário_45" vbProcedure="false">#REF!</definedName>
    <definedName function="false" hidden="false" localSheetId="8" name="salário_46" vbProcedure="false">#REF!</definedName>
    <definedName function="false" hidden="false" localSheetId="8" name="salário_47" vbProcedure="false">#REF!</definedName>
    <definedName function="false" hidden="false" localSheetId="8" name="salário_48" vbProcedure="false">#REF!</definedName>
    <definedName function="false" hidden="false" localSheetId="8" name="salário_49" vbProcedure="false">#REF!</definedName>
    <definedName function="false" hidden="false" localSheetId="8" name="salário_5" vbProcedure="false">#REF!</definedName>
    <definedName function="false" hidden="false" localSheetId="8" name="salário_50" vbProcedure="false">#REF!</definedName>
    <definedName function="false" hidden="false" localSheetId="8" name="salário_51" vbProcedure="false">#REF!</definedName>
    <definedName function="false" hidden="false" localSheetId="8" name="salário_52" vbProcedure="false">#REF!</definedName>
    <definedName function="false" hidden="false" localSheetId="8" name="salário_53" vbProcedure="false">#REF!</definedName>
    <definedName function="false" hidden="false" localSheetId="8" name="salário_54" vbProcedure="false">#REF!</definedName>
    <definedName function="false" hidden="false" localSheetId="8" name="salário_55" vbProcedure="false">#REF!</definedName>
    <definedName function="false" hidden="false" localSheetId="8" name="salário_56" vbProcedure="false">#REF!</definedName>
    <definedName function="false" hidden="false" localSheetId="8" name="salário_57" vbProcedure="false">#REF!</definedName>
    <definedName function="false" hidden="false" localSheetId="8" name="salário_58" vbProcedure="false">#REF!</definedName>
    <definedName function="false" hidden="false" localSheetId="8" name="salário_59" vbProcedure="false">#REF!</definedName>
    <definedName function="false" hidden="false" localSheetId="8" name="salário_6" vbProcedure="false">#REF!</definedName>
    <definedName function="false" hidden="false" localSheetId="8" name="Selecionar1_2" vbProcedure="false">#REF!</definedName>
    <definedName function="false" hidden="false" localSheetId="8" name="Selecionar2_2" vbProcedure="false">#REF!</definedName>
    <definedName function="false" hidden="false" localSheetId="8" name="Selecionar3_2" vbProcedure="false">#REF!</definedName>
    <definedName function="false" hidden="false" localSheetId="8" name="Selecionar4_2" vbProcedure="false">#REF!</definedName>
    <definedName function="false" hidden="false" localSheetId="8" name="sss" vbProcedure="false">'[1] urbano 2ª parte'!#ref!</definedName>
    <definedName function="false" hidden="false" localSheetId="8" name="TARIFA" vbProcedure="false">#REF!</definedName>
    <definedName function="false" hidden="false" localSheetId="8" name="taxa_10" vbProcedure="false">#REF!</definedName>
    <definedName function="false" hidden="false" localSheetId="8" name="taxa_11" vbProcedure="false">#REF!</definedName>
    <definedName function="false" hidden="false" localSheetId="8" name="taxa_12" vbProcedure="false">#REF!</definedName>
    <definedName function="false" hidden="false" localSheetId="8" name="taxa_18" vbProcedure="false">#REF!</definedName>
    <definedName function="false" hidden="false" localSheetId="8" name="taxa_19" vbProcedure="false">#REF!</definedName>
    <definedName function="false" hidden="false" localSheetId="8" name="taxa_20" vbProcedure="false">#REF!</definedName>
    <definedName function="false" hidden="false" localSheetId="8" name="taxa_21" vbProcedure="false">#REF!</definedName>
    <definedName function="false" hidden="false" localSheetId="8" name="taxa_22" vbProcedure="false">#REF!</definedName>
    <definedName function="false" hidden="false" localSheetId="8" name="taxa_23" vbProcedure="false">#REF!</definedName>
    <definedName function="false" hidden="false" localSheetId="8" name="taxa_24" vbProcedure="false">#REF!</definedName>
    <definedName function="false" hidden="false" localSheetId="8" name="taxa_25" vbProcedure="false">#REF!</definedName>
    <definedName function="false" hidden="false" localSheetId="8" name="taxa_26" vbProcedure="false">#REF!</definedName>
    <definedName function="false" hidden="false" localSheetId="8" name="taxa_27" vbProcedure="false">#REF!</definedName>
    <definedName function="false" hidden="false" localSheetId="8" name="taxa_28" vbProcedure="false">#REF!</definedName>
    <definedName function="false" hidden="false" localSheetId="8" name="taxa_29" vbProcedure="false">#REF!</definedName>
    <definedName function="false" hidden="false" localSheetId="8" name="taxa_30" vbProcedure="false">#REF!</definedName>
    <definedName function="false" hidden="false" localSheetId="8" name="taxa_31" vbProcedure="false">#REF!</definedName>
    <definedName function="false" hidden="false" localSheetId="8" name="taxa_32" vbProcedure="false">#REF!</definedName>
    <definedName function="false" hidden="false" localSheetId="8" name="taxa_33" vbProcedure="false">#REF!</definedName>
    <definedName function="false" hidden="false" localSheetId="8" name="taxa_34" vbProcedure="false">#REF!</definedName>
    <definedName function="false" hidden="false" localSheetId="8" name="taxa_35" vbProcedure="false">#REF!</definedName>
    <definedName function="false" hidden="false" localSheetId="8" name="taxa_36" vbProcedure="false">#REF!</definedName>
    <definedName function="false" hidden="false" localSheetId="8" name="taxa_37" vbProcedure="false">#REF!</definedName>
    <definedName function="false" hidden="false" localSheetId="8" name="taxa_38" vbProcedure="false">#REF!</definedName>
    <definedName function="false" hidden="false" localSheetId="8" name="taxa_39" vbProcedure="false">#REF!</definedName>
    <definedName function="false" hidden="false" localSheetId="8" name="taxa_40" vbProcedure="false">#REF!</definedName>
    <definedName function="false" hidden="false" localSheetId="8" name="taxa_41" vbProcedure="false">#REF!</definedName>
    <definedName function="false" hidden="false" localSheetId="8" name="taxa_42" vbProcedure="false">#REF!</definedName>
    <definedName function="false" hidden="false" localSheetId="8" name="taxa_43" vbProcedure="false">#REF!</definedName>
    <definedName function="false" hidden="false" localSheetId="8" name="taxa_44" vbProcedure="false">#REF!</definedName>
    <definedName function="false" hidden="false" localSheetId="8" name="taxa_45" vbProcedure="false">#REF!</definedName>
    <definedName function="false" hidden="false" localSheetId="8" name="taxa_5" vbProcedure="false">#REF!</definedName>
    <definedName function="false" hidden="false" localSheetId="8" name="taxa_6" vbProcedure="false">#REF!</definedName>
    <definedName function="false" hidden="false" localSheetId="8" name="taxa__44" vbProcedure="false">#REF!</definedName>
    <definedName function="false" hidden="false" localSheetId="8" name="_xlnm.Criteria" vbProcedure="false">'[1] urbano 2ª parte'!#ref!</definedName>
    <definedName function="false" hidden="false" localSheetId="8" name="_xlnm.Database" vbProcedure="false">'[1] urbano 2ª parte'!#ref!</definedName>
    <definedName function="false" hidden="false" localSheetId="8" name="_xlnm.Extract" vbProcedure="false">'[1] urbano 2ª parte'!#ref!</definedName>
    <definedName function="false" hidden="false" localSheetId="8" name="_xlnm.Print_Area" vbProcedure="false">'(8)Comp.Veic.Util.'!$A$1:$J$86</definedName>
    <definedName function="false" hidden="false" localSheetId="9" name="ANOFROTA" vbProcedure="false">#REF!</definedName>
    <definedName function="false" hidden="false" localSheetId="9" name="aumentos_10" vbProcedure="false">#REF!</definedName>
    <definedName function="false" hidden="false" localSheetId="9" name="aumentos_11" vbProcedure="false">#REF!</definedName>
    <definedName function="false" hidden="false" localSheetId="9" name="aumentos_12" vbProcedure="false">#REF!</definedName>
    <definedName function="false" hidden="false" localSheetId="9" name="aumentos_18" vbProcedure="false">#REF!</definedName>
    <definedName function="false" hidden="false" localSheetId="9" name="aumentos_19" vbProcedure="false">#REF!</definedName>
    <definedName function="false" hidden="false" localSheetId="9" name="aumentos_20" vbProcedure="false">#REF!</definedName>
    <definedName function="false" hidden="false" localSheetId="9" name="aumentos_21" vbProcedure="false">#REF!</definedName>
    <definedName function="false" hidden="false" localSheetId="9" name="aumentos_22" vbProcedure="false">#REF!</definedName>
    <definedName function="false" hidden="false" localSheetId="9" name="aumentos_23" vbProcedure="false">#REF!</definedName>
    <definedName function="false" hidden="false" localSheetId="9" name="aumentos_24" vbProcedure="false">#REF!</definedName>
    <definedName function="false" hidden="false" localSheetId="9" name="aumentos_25" vbProcedure="false">#REF!</definedName>
    <definedName function="false" hidden="false" localSheetId="9" name="aumentos_26" vbProcedure="false">#REF!</definedName>
    <definedName function="false" hidden="false" localSheetId="9" name="aumentos_27" vbProcedure="false">#REF!</definedName>
    <definedName function="false" hidden="false" localSheetId="9" name="aumentos_28" vbProcedure="false">#REF!</definedName>
    <definedName function="false" hidden="false" localSheetId="9" name="aumentos_29" vbProcedure="false">#REF!</definedName>
    <definedName function="false" hidden="false" localSheetId="9" name="aumentos_30" vbProcedure="false">#REF!</definedName>
    <definedName function="false" hidden="false" localSheetId="9" name="aumentos_31" vbProcedure="false">#REF!</definedName>
    <definedName function="false" hidden="false" localSheetId="9" name="aumentos_32" vbProcedure="false">#REF!</definedName>
    <definedName function="false" hidden="false" localSheetId="9" name="aumentos_33" vbProcedure="false">#REF!</definedName>
    <definedName function="false" hidden="false" localSheetId="9" name="aumentos_34" vbProcedure="false">#REF!</definedName>
    <definedName function="false" hidden="false" localSheetId="9" name="aumentos_35" vbProcedure="false">#REF!</definedName>
    <definedName function="false" hidden="false" localSheetId="9" name="aumentos_36" vbProcedure="false">#REF!</definedName>
    <definedName function="false" hidden="false" localSheetId="9" name="aumentos_37" vbProcedure="false">#REF!</definedName>
    <definedName function="false" hidden="false" localSheetId="9" name="aumentos_38" vbProcedure="false">#REF!</definedName>
    <definedName function="false" hidden="false" localSheetId="9" name="aumentos_39" vbProcedure="false">#REF!</definedName>
    <definedName function="false" hidden="false" localSheetId="9" name="aumentos_43" vbProcedure="false">#REF!</definedName>
    <definedName function="false" hidden="false" localSheetId="9" name="aumentos_44" vbProcedure="false">#REF!</definedName>
    <definedName function="false" hidden="false" localSheetId="9" name="aumentos_45" vbProcedure="false">#REF!</definedName>
    <definedName function="false" hidden="false" localSheetId="9" name="aumentos_46" vbProcedure="false">#REF!</definedName>
    <definedName function="false" hidden="false" localSheetId="9" name="aumentos_47" vbProcedure="false">#REF!</definedName>
    <definedName function="false" hidden="false" localSheetId="9" name="aumentos_48" vbProcedure="false">#REF!</definedName>
    <definedName function="false" hidden="false" localSheetId="9" name="aumentos_49" vbProcedure="false">#REF!</definedName>
    <definedName function="false" hidden="false" localSheetId="9" name="aumentos_5" vbProcedure="false">#REF!</definedName>
    <definedName function="false" hidden="false" localSheetId="9" name="aumentos_50" vbProcedure="false">#REF!</definedName>
    <definedName function="false" hidden="false" localSheetId="9" name="aumentos_51" vbProcedure="false">#REF!</definedName>
    <definedName function="false" hidden="false" localSheetId="9" name="aumentos_52" vbProcedure="false">#REF!</definedName>
    <definedName function="false" hidden="false" localSheetId="9" name="aumentos_53" vbProcedure="false">#REF!</definedName>
    <definedName function="false" hidden="false" localSheetId="9" name="aumentos_54" vbProcedure="false">#REF!</definedName>
    <definedName function="false" hidden="false" localSheetId="9" name="aumentos_55" vbProcedure="false">#REF!</definedName>
    <definedName function="false" hidden="false" localSheetId="9" name="aumentos_56" vbProcedure="false">#REF!</definedName>
    <definedName function="false" hidden="false" localSheetId="9" name="aumentos_57" vbProcedure="false">#REF!</definedName>
    <definedName function="false" hidden="false" localSheetId="9" name="aumentos_58" vbProcedure="false">#REF!</definedName>
    <definedName function="false" hidden="false" localSheetId="9" name="aumentos_59" vbProcedure="false">#REF!</definedName>
    <definedName function="false" hidden="false" localSheetId="9" name="aumentos_6" vbProcedure="false">#REF!</definedName>
    <definedName function="false" hidden="false" localSheetId="9" name="aumentos_60" vbProcedure="false">#REF!</definedName>
    <definedName function="false" hidden="false" localSheetId="9" name="aumentos_61" vbProcedure="false">#REF!</definedName>
    <definedName function="false" hidden="false" localSheetId="9" name="aumentos_62" vbProcedure="false">#REF!</definedName>
    <definedName function="false" hidden="false" localSheetId="9" name="aumentos_70" vbProcedure="false">#REF!</definedName>
    <definedName function="false" hidden="false" localSheetId="9" name="aumentos_71" vbProcedure="false">#REF!</definedName>
    <definedName function="false" hidden="false" localSheetId="9" name="aumentos_72" vbProcedure="false">#REF!</definedName>
    <definedName function="false" hidden="false" localSheetId="9" name="aumentos_73" vbProcedure="false">#REF!</definedName>
    <definedName function="false" hidden="false" localSheetId="9" name="aumentos_74" vbProcedure="false">#REF!</definedName>
    <definedName function="false" hidden="false" localSheetId="9" name="aumentos_75" vbProcedure="false">#REF!</definedName>
    <definedName function="false" hidden="false" localSheetId="9" name="aumentos_76" vbProcedure="false">#REF!</definedName>
    <definedName function="false" hidden="false" localSheetId="9" name="aumentos_77" vbProcedure="false">#REF!</definedName>
    <definedName function="false" hidden="false" localSheetId="9" name="aumentos_78" vbProcedure="false">#REF!</definedName>
    <definedName function="false" hidden="false" localSheetId="9" name="aumentos_79" vbProcedure="false">#REF!</definedName>
    <definedName function="false" hidden="false" localSheetId="9" name="aumentos_80" vbProcedure="false">#REF!</definedName>
    <definedName function="false" hidden="false" localSheetId="9" name="aumentos_81" vbProcedure="false">#REF!</definedName>
    <definedName function="false" hidden="false" localSheetId="9" name="aumentos_82" vbProcedure="false">#REF!</definedName>
    <definedName function="false" hidden="false" localSheetId="9" name="aumentos_83" vbProcedure="false">#REF!</definedName>
    <definedName function="false" hidden="false" localSheetId="9" name="aumentos_84" vbProcedure="false">#REF!</definedName>
    <definedName function="false" hidden="false" localSheetId="9" name="aumentos_85" vbProcedure="false">#REF!</definedName>
    <definedName function="false" hidden="false" localSheetId="9" name="aumentos_86" vbProcedure="false">#REF!</definedName>
    <definedName function="false" hidden="false" localSheetId="9" name="aumentos_87" vbProcedure="false">#REF!</definedName>
    <definedName function="false" hidden="false" localSheetId="9" name="aumentos_88" vbProcedure="false">#REF!</definedName>
    <definedName function="false" hidden="false" localSheetId="9" name="aumentos_89" vbProcedure="false">#REF!</definedName>
    <definedName function="false" hidden="false" localSheetId="9" name="aumentos_90" vbProcedure="false">#REF!</definedName>
    <definedName function="false" hidden="false" localSheetId="9" name="aumentos_91" vbProcedure="false">#REF!</definedName>
    <definedName function="false" hidden="false" localSheetId="9" name="Banco_dados_IM" vbProcedure="false">'[1] urbano 2ª parte'!#ref!</definedName>
    <definedName function="false" hidden="false" localSheetId="9" name="CALC_TRF" vbProcedure="false">#REF!</definedName>
    <definedName function="false" hidden="false" localSheetId="9" name="carencia_41" vbProcedure="false">#REF!</definedName>
    <definedName function="false" hidden="false" localSheetId="9" name="carencia_42" vbProcedure="false">#REF!</definedName>
    <definedName function="false" hidden="false" localSheetId="9" name="carencia_43" vbProcedure="false">#REF!</definedName>
    <definedName function="false" hidden="false" localSheetId="9" name="carencia_salario_40" vbProcedure="false">#REF!</definedName>
    <definedName function="false" hidden="false" localSheetId="9" name="carencia_salario_41" vbProcedure="false">#REF!</definedName>
    <definedName function="false" hidden="false" localSheetId="9" name="carencia_salario_42" vbProcedure="false">#REF!</definedName>
    <definedName function="false" hidden="false" localSheetId="9" name="carencia_salario_43" vbProcedure="false">#REF!</definedName>
    <definedName function="false" hidden="false" localSheetId="9" name="carencia_salario_44" vbProcedure="false">#REF!</definedName>
    <definedName function="false" hidden="false" localSheetId="9" name="carencia_salario_45" vbProcedure="false">#REF!</definedName>
    <definedName function="false" hidden="false" localSheetId="9" name="carencia_salario_46" vbProcedure="false">#REF!</definedName>
    <definedName function="false" hidden="false" localSheetId="9" name="carencia_salario_47" vbProcedure="false">#REF!</definedName>
    <definedName function="false" hidden="false" localSheetId="9" name="carencia_salario_48" vbProcedure="false">#REF!</definedName>
    <definedName function="false" hidden="false" localSheetId="9" name="carencia_salario_49" vbProcedure="false">#REF!</definedName>
    <definedName function="false" hidden="false" localSheetId="9" name="carencia_salario_50" vbProcedure="false">#REF!</definedName>
    <definedName function="false" hidden="false" localSheetId="9" name="carencia_salario_51" vbProcedure="false">#REF!</definedName>
    <definedName function="false" hidden="false" localSheetId="9" name="carencia_salario_52" vbProcedure="false">#REF!</definedName>
    <definedName function="false" hidden="false" localSheetId="9" name="carencia_salario_53" vbProcedure="false">#REF!</definedName>
    <definedName function="false" hidden="false" localSheetId="9" name="carencia_salario_54" vbProcedure="false">#REF!</definedName>
    <definedName function="false" hidden="false" localSheetId="9" name="carencia_salario_55" vbProcedure="false">#REF!</definedName>
    <definedName function="false" hidden="false" localSheetId="9" name="carencia_salario_56" vbProcedure="false">#REF!</definedName>
    <definedName function="false" hidden="false" localSheetId="9" name="carencia_salario_57" vbProcedure="false">#REF!</definedName>
    <definedName function="false" hidden="false" localSheetId="9" name="carencia_salario_58" vbProcedure="false">#REF!</definedName>
    <definedName function="false" hidden="false" localSheetId="9" name="carencia_salario_59" vbProcedure="false">#REF!</definedName>
    <definedName function="false" hidden="false" localSheetId="9" name="carencia_sd_41" vbProcedure="false">#REF!</definedName>
    <definedName function="false" hidden="false" localSheetId="9" name="carencia_sd_42" vbProcedure="false">#REF!</definedName>
    <definedName function="false" hidden="false" localSheetId="9" name="carencia_sd_43" vbProcedure="false">#REF!</definedName>
    <definedName function="false" hidden="false" localSheetId="9" name="carência_10" vbProcedure="false">#REF!</definedName>
    <definedName function="false" hidden="false" localSheetId="9" name="carência_11" vbProcedure="false">#REF!</definedName>
    <definedName function="false" hidden="false" localSheetId="9" name="carência_12" vbProcedure="false">#REF!</definedName>
    <definedName function="false" hidden="false" localSheetId="9" name="carência_18" vbProcedure="false">#REF!</definedName>
    <definedName function="false" hidden="false" localSheetId="9" name="carência_19" vbProcedure="false">#REF!</definedName>
    <definedName function="false" hidden="false" localSheetId="9" name="carência_20" vbProcedure="false">#REF!</definedName>
    <definedName function="false" hidden="false" localSheetId="9" name="carência_21" vbProcedure="false">#REF!</definedName>
    <definedName function="false" hidden="false" localSheetId="9" name="carência_22" vbProcedure="false">#REF!</definedName>
    <definedName function="false" hidden="false" localSheetId="9" name="carência_23" vbProcedure="false">#REF!</definedName>
    <definedName function="false" hidden="false" localSheetId="9" name="carência_24" vbProcedure="false">#REF!</definedName>
    <definedName function="false" hidden="false" localSheetId="9" name="carência_25" vbProcedure="false">#REF!</definedName>
    <definedName function="false" hidden="false" localSheetId="9" name="carência_26" vbProcedure="false">#REF!</definedName>
    <definedName function="false" hidden="false" localSheetId="9" name="carência_27" vbProcedure="false">#REF!</definedName>
    <definedName function="false" hidden="false" localSheetId="9" name="carência_28" vbProcedure="false">#REF!</definedName>
    <definedName function="false" hidden="false" localSheetId="9" name="carência_29" vbProcedure="false">#REF!</definedName>
    <definedName function="false" hidden="false" localSheetId="9" name="carência_30" vbProcedure="false">#REF!</definedName>
    <definedName function="false" hidden="false" localSheetId="9" name="carência_31" vbProcedure="false">#REF!</definedName>
    <definedName function="false" hidden="false" localSheetId="9" name="carência_32" vbProcedure="false">#REF!</definedName>
    <definedName function="false" hidden="false" localSheetId="9" name="carência_33" vbProcedure="false">#REF!</definedName>
    <definedName function="false" hidden="false" localSheetId="9" name="carência_34" vbProcedure="false">#REF!</definedName>
    <definedName function="false" hidden="false" localSheetId="9" name="carência_35" vbProcedure="false">#REF!</definedName>
    <definedName function="false" hidden="false" localSheetId="9" name="carência_36" vbProcedure="false">#REF!</definedName>
    <definedName function="false" hidden="false" localSheetId="9" name="carência_37" vbProcedure="false">#REF!</definedName>
    <definedName function="false" hidden="false" localSheetId="9" name="carência_38" vbProcedure="false">#REF!</definedName>
    <definedName function="false" hidden="false" localSheetId="9" name="carência_39" vbProcedure="false">#REF!</definedName>
    <definedName function="false" hidden="false" localSheetId="9" name="carência_40" vbProcedure="false">#REF!</definedName>
    <definedName function="false" hidden="false" localSheetId="9" name="carência_44" vbProcedure="false">#REF!</definedName>
    <definedName function="false" hidden="false" localSheetId="9" name="carência_45" vbProcedure="false">#REF!</definedName>
    <definedName function="false" hidden="false" localSheetId="9" name="carência_5" vbProcedure="false">#REF!</definedName>
    <definedName function="false" hidden="false" localSheetId="9" name="carência_6" vbProcedure="false">#REF!</definedName>
    <definedName function="false" hidden="false" localSheetId="9" name="carência_salário_10" vbProcedure="false">#REF!</definedName>
    <definedName function="false" hidden="false" localSheetId="9" name="carência_salário_11" vbProcedure="false">#REF!</definedName>
    <definedName function="false" hidden="false" localSheetId="9" name="carência_salário_12" vbProcedure="false">#REF!</definedName>
    <definedName function="false" hidden="false" localSheetId="9" name="carência_salário_18" vbProcedure="false">#REF!</definedName>
    <definedName function="false" hidden="false" localSheetId="9" name="carência_salário_19" vbProcedure="false">#REF!</definedName>
    <definedName function="false" hidden="false" localSheetId="9" name="carência_salário_20" vbProcedure="false">#REF!</definedName>
    <definedName function="false" hidden="false" localSheetId="9" name="carência_salário_21" vbProcedure="false">#REF!</definedName>
    <definedName function="false" hidden="false" localSheetId="9" name="carência_salário_22" vbProcedure="false">#REF!</definedName>
    <definedName function="false" hidden="false" localSheetId="9" name="carência_salário_23" vbProcedure="false">#REF!</definedName>
    <definedName function="false" hidden="false" localSheetId="9" name="carência_salário_24" vbProcedure="false">#REF!</definedName>
    <definedName function="false" hidden="false" localSheetId="9" name="carência_salário_25" vbProcedure="false">#REF!</definedName>
    <definedName function="false" hidden="false" localSheetId="9" name="carência_salário_26" vbProcedure="false">#REF!</definedName>
    <definedName function="false" hidden="false" localSheetId="9" name="carência_salário_27" vbProcedure="false">#REF!</definedName>
    <definedName function="false" hidden="false" localSheetId="9" name="carência_salário_28" vbProcedure="false">#REF!</definedName>
    <definedName function="false" hidden="false" localSheetId="9" name="carência_salário_29" vbProcedure="false">#REF!</definedName>
    <definedName function="false" hidden="false" localSheetId="9" name="carência_salário_30" vbProcedure="false">#REF!</definedName>
    <definedName function="false" hidden="false" localSheetId="9" name="carência_salário_31" vbProcedure="false">#REF!</definedName>
    <definedName function="false" hidden="false" localSheetId="9" name="carência_salário_32" vbProcedure="false">#REF!</definedName>
    <definedName function="false" hidden="false" localSheetId="9" name="carência_salário_33" vbProcedure="false">#REF!</definedName>
    <definedName function="false" hidden="false" localSheetId="9" name="carência_salário_34" vbProcedure="false">#REF!</definedName>
    <definedName function="false" hidden="false" localSheetId="9" name="carência_salário_35" vbProcedure="false">#REF!</definedName>
    <definedName function="false" hidden="false" localSheetId="9" name="carência_salário_36" vbProcedure="false">#REF!</definedName>
    <definedName function="false" hidden="false" localSheetId="9" name="carência_salário_37" vbProcedure="false">#REF!</definedName>
    <definedName function="false" hidden="false" localSheetId="9" name="carência_salário_38" vbProcedure="false">#REF!</definedName>
    <definedName function="false" hidden="false" localSheetId="9" name="carência_salário_39" vbProcedure="false">#REF!</definedName>
    <definedName function="false" hidden="false" localSheetId="9" name="carência_salário_5" vbProcedure="false">#REF!</definedName>
    <definedName function="false" hidden="false" localSheetId="9" name="carência_salário_6" vbProcedure="false">#REF!</definedName>
    <definedName function="false" hidden="false" localSheetId="9" name="carência_sd_10" vbProcedure="false">#REF!</definedName>
    <definedName function="false" hidden="false" localSheetId="9" name="carência_sd_11" vbProcedure="false">#REF!</definedName>
    <definedName function="false" hidden="false" localSheetId="9" name="carência_sd_12" vbProcedure="false">#REF!</definedName>
    <definedName function="false" hidden="false" localSheetId="9" name="carência_sd_18" vbProcedure="false">#REF!</definedName>
    <definedName function="false" hidden="false" localSheetId="9" name="carência_sd_19" vbProcedure="false">#REF!</definedName>
    <definedName function="false" hidden="false" localSheetId="9" name="carência_sd_20" vbProcedure="false">#REF!</definedName>
    <definedName function="false" hidden="false" localSheetId="9" name="carência_sd_21" vbProcedure="false">#REF!</definedName>
    <definedName function="false" hidden="false" localSheetId="9" name="carência_sd_22" vbProcedure="false">#REF!</definedName>
    <definedName function="false" hidden="false" localSheetId="9" name="carência_sd_23" vbProcedure="false">#REF!</definedName>
    <definedName function="false" hidden="false" localSheetId="9" name="carência_sd_24" vbProcedure="false">#REF!</definedName>
    <definedName function="false" hidden="false" localSheetId="9" name="carência_sd_25" vbProcedure="false">#REF!</definedName>
    <definedName function="false" hidden="false" localSheetId="9" name="carência_sd_26" vbProcedure="false">#REF!</definedName>
    <definedName function="false" hidden="false" localSheetId="9" name="carência_sd_27" vbProcedure="false">#REF!</definedName>
    <definedName function="false" hidden="false" localSheetId="9" name="carência_sd_28" vbProcedure="false">#REF!</definedName>
    <definedName function="false" hidden="false" localSheetId="9" name="carência_sd_29" vbProcedure="false">#REF!</definedName>
    <definedName function="false" hidden="false" localSheetId="9" name="carência_sd_30" vbProcedure="false">#REF!</definedName>
    <definedName function="false" hidden="false" localSheetId="9" name="carência_sd_31" vbProcedure="false">#REF!</definedName>
    <definedName function="false" hidden="false" localSheetId="9" name="carência_sd_32" vbProcedure="false">#REF!</definedName>
    <definedName function="false" hidden="false" localSheetId="9" name="carência_sd_33" vbProcedure="false">#REF!</definedName>
    <definedName function="false" hidden="false" localSheetId="9" name="carência_sd_34" vbProcedure="false">#REF!</definedName>
    <definedName function="false" hidden="false" localSheetId="9" name="carência_sd_35" vbProcedure="false">#REF!</definedName>
    <definedName function="false" hidden="false" localSheetId="9" name="carência_sd_36" vbProcedure="false">#REF!</definedName>
    <definedName function="false" hidden="false" localSheetId="9" name="carência_sd_37" vbProcedure="false">#REF!</definedName>
    <definedName function="false" hidden="false" localSheetId="9" name="carência_sd_38" vbProcedure="false">#REF!</definedName>
    <definedName function="false" hidden="false" localSheetId="9" name="carência_sd_39" vbProcedure="false">#REF!</definedName>
    <definedName function="false" hidden="false" localSheetId="9" name="carência_sd_40" vbProcedure="false">#REF!</definedName>
    <definedName function="false" hidden="false" localSheetId="9" name="carência_sd_44" vbProcedure="false">#REF!</definedName>
    <definedName function="false" hidden="false" localSheetId="9" name="carência_sd_45" vbProcedure="false">#REF!</definedName>
    <definedName function="false" hidden="false" localSheetId="9" name="carência_sd_5" vbProcedure="false">#REF!</definedName>
    <definedName function="false" hidden="false" localSheetId="9" name="carência_sd_6" vbProcedure="false">#REF!</definedName>
    <definedName function="false" hidden="false" localSheetId="9" name="COMUM" vbProcedure="false">#REF!</definedName>
    <definedName function="false" hidden="false" localSheetId="9" name="Critérios_IM" vbProcedure="false">'[1] urbano 2ª parte'!#ref!</definedName>
    <definedName function="false" hidden="false" localSheetId="9" name="DADOS" vbProcedure="false">#REF!</definedName>
    <definedName function="false" hidden="false" localSheetId="9" name="DADOS2" vbProcedure="false">#REF!</definedName>
    <definedName function="false" hidden="false" localSheetId="9" name="DADOS3" vbProcedure="false">#REF!</definedName>
    <definedName function="false" hidden="false" localSheetId="9" name="DADOS5" vbProcedure="false">#REF!</definedName>
    <definedName function="false" hidden="false" localSheetId="9" name="DADOS6" vbProcedure="false">#REF!</definedName>
    <definedName function="false" hidden="false" localSheetId="9" name="DADOS7" vbProcedure="false">#REF!</definedName>
    <definedName function="false" hidden="false" localSheetId="9" name="ee" vbProcedure="false">#REF!</definedName>
    <definedName function="false" hidden="false" localSheetId="9" name="emprestimo_41" vbProcedure="false">#REF!</definedName>
    <definedName function="false" hidden="false" localSheetId="9" name="emprestimo_42" vbProcedure="false">#REF!</definedName>
    <definedName function="false" hidden="false" localSheetId="9" name="emprestimo_43" vbProcedure="false">#REF!</definedName>
    <definedName function="false" hidden="false" localSheetId="9" name="empréstimo_10" vbProcedure="false">#REF!</definedName>
    <definedName function="false" hidden="false" localSheetId="9" name="empréstimo_11" vbProcedure="false">#REF!</definedName>
    <definedName function="false" hidden="false" localSheetId="9" name="empréstimo_12" vbProcedure="false">#REF!</definedName>
    <definedName function="false" hidden="false" localSheetId="9" name="empréstimo_18" vbProcedure="false">#REF!</definedName>
    <definedName function="false" hidden="false" localSheetId="9" name="empréstimo_19" vbProcedure="false">#REF!</definedName>
    <definedName function="false" hidden="false" localSheetId="9" name="empréstimo_20" vbProcedure="false">#REF!</definedName>
    <definedName function="false" hidden="false" localSheetId="9" name="empréstimo_21" vbProcedure="false">#REF!</definedName>
    <definedName function="false" hidden="false" localSheetId="9" name="empréstimo_22" vbProcedure="false">#REF!</definedName>
    <definedName function="false" hidden="false" localSheetId="9" name="empréstimo_23" vbProcedure="false">#REF!</definedName>
    <definedName function="false" hidden="false" localSheetId="9" name="empréstimo_24" vbProcedure="false">#REF!</definedName>
    <definedName function="false" hidden="false" localSheetId="9" name="empréstimo_25" vbProcedure="false">#REF!</definedName>
    <definedName function="false" hidden="false" localSheetId="9" name="empréstimo_26" vbProcedure="false">#REF!</definedName>
    <definedName function="false" hidden="false" localSheetId="9" name="empréstimo_27" vbProcedure="false">#REF!</definedName>
    <definedName function="false" hidden="false" localSheetId="9" name="empréstimo_28" vbProcedure="false">#REF!</definedName>
    <definedName function="false" hidden="false" localSheetId="9" name="empréstimo_29" vbProcedure="false">#REF!</definedName>
    <definedName function="false" hidden="false" localSheetId="9" name="empréstimo_30" vbProcedure="false">#REF!</definedName>
    <definedName function="false" hidden="false" localSheetId="9" name="empréstimo_31" vbProcedure="false">#REF!</definedName>
    <definedName function="false" hidden="false" localSheetId="9" name="empréstimo_32" vbProcedure="false">#REF!</definedName>
    <definedName function="false" hidden="false" localSheetId="9" name="empréstimo_33" vbProcedure="false">#REF!</definedName>
    <definedName function="false" hidden="false" localSheetId="9" name="empréstimo_34" vbProcedure="false">#REF!</definedName>
    <definedName function="false" hidden="false" localSheetId="9" name="empréstimo_35" vbProcedure="false">#REF!</definedName>
    <definedName function="false" hidden="false" localSheetId="9" name="empréstimo_36" vbProcedure="false">#REF!</definedName>
    <definedName function="false" hidden="false" localSheetId="9" name="empréstimo_37" vbProcedure="false">#REF!</definedName>
    <definedName function="false" hidden="false" localSheetId="9" name="empréstimo_38" vbProcedure="false">#REF!</definedName>
    <definedName function="false" hidden="false" localSheetId="9" name="empréstimo_39" vbProcedure="false">#REF!</definedName>
    <definedName function="false" hidden="false" localSheetId="9" name="empréstimo_40" vbProcedure="false">#REF!</definedName>
    <definedName function="false" hidden="false" localSheetId="9" name="empréstimo_41" vbProcedure="false">#REF!</definedName>
    <definedName function="false" hidden="false" localSheetId="9" name="empréstimo_44" vbProcedure="false">#REF!</definedName>
    <definedName function="false" hidden="false" localSheetId="9" name="empréstimo_45" vbProcedure="false">#REF!</definedName>
    <definedName function="false" hidden="false" localSheetId="9" name="empréstimo_5" vbProcedure="false">#REF!</definedName>
    <definedName function="false" hidden="false" localSheetId="9" name="empréstimo_6" vbProcedure="false">#REF!</definedName>
    <definedName function="false" hidden="false" localSheetId="9" name="empréstimo__44" vbProcedure="false">#REF!</definedName>
    <definedName function="false" hidden="false" localSheetId="9" name="Extrair_IM" vbProcedure="false">'[1] urbano 2ª parte'!#ref!</definedName>
    <definedName function="false" hidden="false" localSheetId="9" name="frota" vbProcedure="false">#REF!</definedName>
    <definedName function="false" hidden="false" localSheetId="9" name="Frota2" vbProcedure="false">#REF!</definedName>
    <definedName function="false" hidden="false" localSheetId="9" name="FROTACHAS" vbProcedure="false">#REF!</definedName>
    <definedName function="false" hidden="false" localSheetId="9" name="FROTAG" vbProcedure="false">#REF!</definedName>
    <definedName function="false" hidden="false" localSheetId="9" name="frotas" vbProcedure="false">#REF!</definedName>
    <definedName function="false" hidden="false" localSheetId="9" name="frota_16" vbProcedure="false">#REF!</definedName>
    <definedName function="false" hidden="false" localSheetId="9" name="frota_17" vbProcedure="false">#REF!</definedName>
    <definedName function="false" hidden="false" localSheetId="9" name="frota_2" vbProcedure="false">#REF!</definedName>
    <definedName function="false" hidden="false" localSheetId="9" name="frota_4" vbProcedure="false">#REF!</definedName>
    <definedName function="false" hidden="false" localSheetId="9" name="frota_5" vbProcedure="false">#REF!</definedName>
    <definedName function="false" hidden="false" localSheetId="9" name="frota_6" vbProcedure="false">#REF!</definedName>
    <definedName function="false" hidden="false" localSheetId="9" name="frota_7" vbProcedure="false">#REF!</definedName>
    <definedName function="false" hidden="false" localSheetId="9" name="frota_8" vbProcedure="false">#REF!</definedName>
    <definedName function="false" hidden="false" localSheetId="9" name="FUADMINI" vbProcedure="false">#REF!</definedName>
    <definedName function="false" hidden="false" localSheetId="9" name="FUCOBRAD" vbProcedure="false">#REF!</definedName>
    <definedName function="false" hidden="false" localSheetId="9" name="FUFISCAL" vbProcedure="false">#REF!</definedName>
    <definedName function="false" hidden="false" localSheetId="9" name="FUMANUTE" vbProcedure="false">#REF!</definedName>
    <definedName function="false" hidden="false" localSheetId="9" name="inflaçao_41" vbProcedure="false">#REF!</definedName>
    <definedName function="false" hidden="false" localSheetId="9" name="inflaçao_42" vbProcedure="false">#REF!</definedName>
    <definedName function="false" hidden="false" localSheetId="9" name="inflaçao_43" vbProcedure="false">#REF!</definedName>
    <definedName function="false" hidden="false" localSheetId="9" name="inflação_10" vbProcedure="false">#REF!</definedName>
    <definedName function="false" hidden="false" localSheetId="9" name="inflação_11" vbProcedure="false">#REF!</definedName>
    <definedName function="false" hidden="false" localSheetId="9" name="inflação_12" vbProcedure="false">#REF!</definedName>
    <definedName function="false" hidden="false" localSheetId="9" name="inflação_18" vbProcedure="false">#REF!</definedName>
    <definedName function="false" hidden="false" localSheetId="9" name="inflação_19" vbProcedure="false">#REF!</definedName>
    <definedName function="false" hidden="false" localSheetId="9" name="inflação_20" vbProcedure="false">#REF!</definedName>
    <definedName function="false" hidden="false" localSheetId="9" name="inflação_21" vbProcedure="false">#REF!</definedName>
    <definedName function="false" hidden="false" localSheetId="9" name="inflação_22" vbProcedure="false">#REF!</definedName>
    <definedName function="false" hidden="false" localSheetId="9" name="inflação_23" vbProcedure="false">#REF!</definedName>
    <definedName function="false" hidden="false" localSheetId="9" name="inflação_24" vbProcedure="false">#REF!</definedName>
    <definedName function="false" hidden="false" localSheetId="9" name="inflação_25" vbProcedure="false">#REF!</definedName>
    <definedName function="false" hidden="false" localSheetId="9" name="inflação_26" vbProcedure="false">#REF!</definedName>
    <definedName function="false" hidden="false" localSheetId="9" name="inflação_27" vbProcedure="false">#REF!</definedName>
    <definedName function="false" hidden="false" localSheetId="9" name="inflação_28" vbProcedure="false">#REF!</definedName>
    <definedName function="false" hidden="false" localSheetId="9" name="inflação_29" vbProcedure="false">#REF!</definedName>
    <definedName function="false" hidden="false" localSheetId="9" name="inflação_30" vbProcedure="false">#REF!</definedName>
    <definedName function="false" hidden="false" localSheetId="9" name="inflação_31" vbProcedure="false">#REF!</definedName>
    <definedName function="false" hidden="false" localSheetId="9" name="inflação_32" vbProcedure="false">#REF!</definedName>
    <definedName function="false" hidden="false" localSheetId="9" name="inflação_33" vbProcedure="false">#REF!</definedName>
    <definedName function="false" hidden="false" localSheetId="9" name="inflação_34" vbProcedure="false">#REF!</definedName>
    <definedName function="false" hidden="false" localSheetId="9" name="inflação_35" vbProcedure="false">#REF!</definedName>
    <definedName function="false" hidden="false" localSheetId="9" name="inflação_36" vbProcedure="false">#REF!</definedName>
    <definedName function="false" hidden="false" localSheetId="9" name="inflação_37" vbProcedure="false">#REF!</definedName>
    <definedName function="false" hidden="false" localSheetId="9" name="inflação_38" vbProcedure="false">#REF!</definedName>
    <definedName function="false" hidden="false" localSheetId="9" name="inflação_39" vbProcedure="false">#REF!</definedName>
    <definedName function="false" hidden="false" localSheetId="9" name="inflação_40" vbProcedure="false">#REF!</definedName>
    <definedName function="false" hidden="false" localSheetId="9" name="inflação_44" vbProcedure="false">#REF!</definedName>
    <definedName function="false" hidden="false" localSheetId="9" name="inflação_45" vbProcedure="false">#REF!</definedName>
    <definedName function="false" hidden="false" localSheetId="9" name="inflação_5" vbProcedure="false">#REF!</definedName>
    <definedName function="false" hidden="false" localSheetId="9" name="inflação_6" vbProcedure="false">#REF!</definedName>
    <definedName function="false" hidden="false" localSheetId="9" name="IPK_E_PMM" vbProcedure="false">#REF!</definedName>
    <definedName function="false" hidden="false" localSheetId="9" name="mar" vbProcedure="false">#REF!</definedName>
    <definedName function="false" hidden="false" localSheetId="9" name="PASSAG" vbProcedure="false">#REF!</definedName>
    <definedName function="false" hidden="false" localSheetId="9" name="prazo_10" vbProcedure="false">#REF!</definedName>
    <definedName function="false" hidden="false" localSheetId="9" name="prazo_11" vbProcedure="false">#REF!</definedName>
    <definedName function="false" hidden="false" localSheetId="9" name="prazo_12" vbProcedure="false">#REF!</definedName>
    <definedName function="false" hidden="false" localSheetId="9" name="prazo_18" vbProcedure="false">#REF!</definedName>
    <definedName function="false" hidden="false" localSheetId="9" name="prazo_19" vbProcedure="false">#REF!</definedName>
    <definedName function="false" hidden="false" localSheetId="9" name="prazo_20" vbProcedure="false">#REF!</definedName>
    <definedName function="false" hidden="false" localSheetId="9" name="prazo_21" vbProcedure="false">#REF!</definedName>
    <definedName function="false" hidden="false" localSheetId="9" name="prazo_22" vbProcedure="false">#REF!</definedName>
    <definedName function="false" hidden="false" localSheetId="9" name="prazo_23" vbProcedure="false">#REF!</definedName>
    <definedName function="false" hidden="false" localSheetId="9" name="prazo_24" vbProcedure="false">#REF!</definedName>
    <definedName function="false" hidden="false" localSheetId="9" name="prazo_25" vbProcedure="false">#REF!</definedName>
    <definedName function="false" hidden="false" localSheetId="9" name="prazo_26" vbProcedure="false">#REF!</definedName>
    <definedName function="false" hidden="false" localSheetId="9" name="prazo_27" vbProcedure="false">#REF!</definedName>
    <definedName function="false" hidden="false" localSheetId="9" name="prazo_28" vbProcedure="false">#REF!</definedName>
    <definedName function="false" hidden="false" localSheetId="9" name="prazo_29" vbProcedure="false">#REF!</definedName>
    <definedName function="false" hidden="false" localSheetId="9" name="prazo_30" vbProcedure="false">#REF!</definedName>
    <definedName function="false" hidden="false" localSheetId="9" name="prazo_31" vbProcedure="false">#REF!</definedName>
    <definedName function="false" hidden="false" localSheetId="9" name="prazo_32" vbProcedure="false">#REF!</definedName>
    <definedName function="false" hidden="false" localSheetId="9" name="prazo_33" vbProcedure="false">#REF!</definedName>
    <definedName function="false" hidden="false" localSheetId="9" name="prazo_34" vbProcedure="false">#REF!</definedName>
    <definedName function="false" hidden="false" localSheetId="9" name="prazo_35" vbProcedure="false">#REF!</definedName>
    <definedName function="false" hidden="false" localSheetId="9" name="prazo_36" vbProcedure="false">#REF!</definedName>
    <definedName function="false" hidden="false" localSheetId="9" name="prazo_37" vbProcedure="false">#REF!</definedName>
    <definedName function="false" hidden="false" localSheetId="9" name="prazo_38" vbProcedure="false">#REF!</definedName>
    <definedName function="false" hidden="false" localSheetId="9" name="prazo_39" vbProcedure="false">#REF!</definedName>
    <definedName function="false" hidden="false" localSheetId="9" name="prazo_40" vbProcedure="false">#REF!</definedName>
    <definedName function="false" hidden="false" localSheetId="9" name="prazo_41" vbProcedure="false">#REF!</definedName>
    <definedName function="false" hidden="false" localSheetId="9" name="prazo_42" vbProcedure="false">#REF!</definedName>
    <definedName function="false" hidden="false" localSheetId="9" name="prazo_43" vbProcedure="false">#REF!</definedName>
    <definedName function="false" hidden="false" localSheetId="9" name="prazo_44" vbProcedure="false">#REF!</definedName>
    <definedName function="false" hidden="false" localSheetId="9" name="prazo_5" vbProcedure="false">#REF!</definedName>
    <definedName function="false" hidden="false" localSheetId="9" name="prazo_6" vbProcedure="false">#REF!</definedName>
    <definedName function="false" hidden="false" localSheetId="9" name="prazo__44" vbProcedure="false">#REF!</definedName>
    <definedName function="false" hidden="false" localSheetId="9" name="PR_VEIUC_NOVO" vbProcedure="false">#REF!</definedName>
    <definedName function="false" hidden="false" localSheetId="9" name="salario_40" vbProcedure="false">#REF!</definedName>
    <definedName function="false" hidden="false" localSheetId="9" name="salario_41" vbProcedure="false">#REF!</definedName>
    <definedName function="false" hidden="false" localSheetId="9" name="salário_10" vbProcedure="false">#REF!</definedName>
    <definedName function="false" hidden="false" localSheetId="9" name="salário_11" vbProcedure="false">#REF!</definedName>
    <definedName function="false" hidden="false" localSheetId="9" name="salário_12" vbProcedure="false">#REF!</definedName>
    <definedName function="false" hidden="false" localSheetId="9" name="salário_18" vbProcedure="false">#REF!</definedName>
    <definedName function="false" hidden="false" localSheetId="9" name="salário_19" vbProcedure="false">#REF!</definedName>
    <definedName function="false" hidden="false" localSheetId="9" name="salário_20" vbProcedure="false">#REF!</definedName>
    <definedName function="false" hidden="false" localSheetId="9" name="salário_21" vbProcedure="false">#REF!</definedName>
    <definedName function="false" hidden="false" localSheetId="9" name="salário_22" vbProcedure="false">#REF!</definedName>
    <definedName function="false" hidden="false" localSheetId="9" name="salário_23" vbProcedure="false">#REF!</definedName>
    <definedName function="false" hidden="false" localSheetId="9" name="salário_24" vbProcedure="false">#REF!</definedName>
    <definedName function="false" hidden="false" localSheetId="9" name="salário_25" vbProcedure="false">#REF!</definedName>
    <definedName function="false" hidden="false" localSheetId="9" name="salário_26" vbProcedure="false">#REF!</definedName>
    <definedName function="false" hidden="false" localSheetId="9" name="salário_27" vbProcedure="false">#REF!</definedName>
    <definedName function="false" hidden="false" localSheetId="9" name="salário_28" vbProcedure="false">#REF!</definedName>
    <definedName function="false" hidden="false" localSheetId="9" name="salário_29" vbProcedure="false">#REF!</definedName>
    <definedName function="false" hidden="false" localSheetId="9" name="salário_30" vbProcedure="false">#REF!</definedName>
    <definedName function="false" hidden="false" localSheetId="9" name="salário_31" vbProcedure="false">#REF!</definedName>
    <definedName function="false" hidden="false" localSheetId="9" name="salário_32" vbProcedure="false">#REF!</definedName>
    <definedName function="false" hidden="false" localSheetId="9" name="salário_33" vbProcedure="false">#REF!</definedName>
    <definedName function="false" hidden="false" localSheetId="9" name="salário_34" vbProcedure="false">#REF!</definedName>
    <definedName function="false" hidden="false" localSheetId="9" name="salário_35" vbProcedure="false">#REF!</definedName>
    <definedName function="false" hidden="false" localSheetId="9" name="salário_36" vbProcedure="false">#REF!</definedName>
    <definedName function="false" hidden="false" localSheetId="9" name="salário_37" vbProcedure="false">#REF!</definedName>
    <definedName function="false" hidden="false" localSheetId="9" name="salário_38" vbProcedure="false">#REF!</definedName>
    <definedName function="false" hidden="false" localSheetId="9" name="salário_39" vbProcedure="false">#REF!</definedName>
    <definedName function="false" hidden="false" localSheetId="9" name="salário_42" vbProcedure="false">#REF!</definedName>
    <definedName function="false" hidden="false" localSheetId="9" name="salário_43" vbProcedure="false">#REF!</definedName>
    <definedName function="false" hidden="false" localSheetId="9" name="salário_44" vbProcedure="false">#REF!</definedName>
    <definedName function="false" hidden="false" localSheetId="9" name="salário_45" vbProcedure="false">#REF!</definedName>
    <definedName function="false" hidden="false" localSheetId="9" name="salário_46" vbProcedure="false">#REF!</definedName>
    <definedName function="false" hidden="false" localSheetId="9" name="salário_47" vbProcedure="false">#REF!</definedName>
    <definedName function="false" hidden="false" localSheetId="9" name="salário_48" vbProcedure="false">#REF!</definedName>
    <definedName function="false" hidden="false" localSheetId="9" name="salário_49" vbProcedure="false">#REF!</definedName>
    <definedName function="false" hidden="false" localSheetId="9" name="salário_5" vbProcedure="false">#REF!</definedName>
    <definedName function="false" hidden="false" localSheetId="9" name="salário_50" vbProcedure="false">#REF!</definedName>
    <definedName function="false" hidden="false" localSheetId="9" name="salário_51" vbProcedure="false">#REF!</definedName>
    <definedName function="false" hidden="false" localSheetId="9" name="salário_52" vbProcedure="false">#REF!</definedName>
    <definedName function="false" hidden="false" localSheetId="9" name="salário_53" vbProcedure="false">#REF!</definedName>
    <definedName function="false" hidden="false" localSheetId="9" name="salário_54" vbProcedure="false">#REF!</definedName>
    <definedName function="false" hidden="false" localSheetId="9" name="salário_55" vbProcedure="false">#REF!</definedName>
    <definedName function="false" hidden="false" localSheetId="9" name="salário_56" vbProcedure="false">#REF!</definedName>
    <definedName function="false" hidden="false" localSheetId="9" name="salário_57" vbProcedure="false">#REF!</definedName>
    <definedName function="false" hidden="false" localSheetId="9" name="salário_58" vbProcedure="false">#REF!</definedName>
    <definedName function="false" hidden="false" localSheetId="9" name="salário_59" vbProcedure="false">#REF!</definedName>
    <definedName function="false" hidden="false" localSheetId="9" name="salário_6" vbProcedure="false">#REF!</definedName>
    <definedName function="false" hidden="false" localSheetId="9" name="Selecionar1_2" vbProcedure="false">#REF!</definedName>
    <definedName function="false" hidden="false" localSheetId="9" name="Selecionar2_2" vbProcedure="false">#REF!</definedName>
    <definedName function="false" hidden="false" localSheetId="9" name="Selecionar3_2" vbProcedure="false">#REF!</definedName>
    <definedName function="false" hidden="false" localSheetId="9" name="Selecionar4_2" vbProcedure="false">#REF!</definedName>
    <definedName function="false" hidden="false" localSheetId="9" name="sss" vbProcedure="false">'[1] urbano 2ª parte'!#ref!</definedName>
    <definedName function="false" hidden="false" localSheetId="9" name="TARIFA" vbProcedure="false">#REF!</definedName>
    <definedName function="false" hidden="false" localSheetId="9" name="taxa_10" vbProcedure="false">#REF!</definedName>
    <definedName function="false" hidden="false" localSheetId="9" name="taxa_11" vbProcedure="false">#REF!</definedName>
    <definedName function="false" hidden="false" localSheetId="9" name="taxa_12" vbProcedure="false">#REF!</definedName>
    <definedName function="false" hidden="false" localSheetId="9" name="taxa_18" vbProcedure="false">#REF!</definedName>
    <definedName function="false" hidden="false" localSheetId="9" name="taxa_19" vbProcedure="false">#REF!</definedName>
    <definedName function="false" hidden="false" localSheetId="9" name="taxa_20" vbProcedure="false">#REF!</definedName>
    <definedName function="false" hidden="false" localSheetId="9" name="taxa_21" vbProcedure="false">#REF!</definedName>
    <definedName function="false" hidden="false" localSheetId="9" name="taxa_22" vbProcedure="false">#REF!</definedName>
    <definedName function="false" hidden="false" localSheetId="9" name="taxa_23" vbProcedure="false">#REF!</definedName>
    <definedName function="false" hidden="false" localSheetId="9" name="taxa_24" vbProcedure="false">#REF!</definedName>
    <definedName function="false" hidden="false" localSheetId="9" name="taxa_25" vbProcedure="false">#REF!</definedName>
    <definedName function="false" hidden="false" localSheetId="9" name="taxa_26" vbProcedure="false">#REF!</definedName>
    <definedName function="false" hidden="false" localSheetId="9" name="taxa_27" vbProcedure="false">#REF!</definedName>
    <definedName function="false" hidden="false" localSheetId="9" name="taxa_28" vbProcedure="false">#REF!</definedName>
    <definedName function="false" hidden="false" localSheetId="9" name="taxa_29" vbProcedure="false">#REF!</definedName>
    <definedName function="false" hidden="false" localSheetId="9" name="taxa_30" vbProcedure="false">#REF!</definedName>
    <definedName function="false" hidden="false" localSheetId="9" name="taxa_31" vbProcedure="false">#REF!</definedName>
    <definedName function="false" hidden="false" localSheetId="9" name="taxa_32" vbProcedure="false">#REF!</definedName>
    <definedName function="false" hidden="false" localSheetId="9" name="taxa_33" vbProcedure="false">#REF!</definedName>
    <definedName function="false" hidden="false" localSheetId="9" name="taxa_34" vbProcedure="false">#REF!</definedName>
    <definedName function="false" hidden="false" localSheetId="9" name="taxa_35" vbProcedure="false">#REF!</definedName>
    <definedName function="false" hidden="false" localSheetId="9" name="taxa_36" vbProcedure="false">#REF!</definedName>
    <definedName function="false" hidden="false" localSheetId="9" name="taxa_37" vbProcedure="false">#REF!</definedName>
    <definedName function="false" hidden="false" localSheetId="9" name="taxa_38" vbProcedure="false">#REF!</definedName>
    <definedName function="false" hidden="false" localSheetId="9" name="taxa_39" vbProcedure="false">#REF!</definedName>
    <definedName function="false" hidden="false" localSheetId="9" name="taxa_40" vbProcedure="false">#REF!</definedName>
    <definedName function="false" hidden="false" localSheetId="9" name="taxa_41" vbProcedure="false">#REF!</definedName>
    <definedName function="false" hidden="false" localSheetId="9" name="taxa_42" vbProcedure="false">#REF!</definedName>
    <definedName function="false" hidden="false" localSheetId="9" name="taxa_43" vbProcedure="false">#REF!</definedName>
    <definedName function="false" hidden="false" localSheetId="9" name="taxa_44" vbProcedure="false">#REF!</definedName>
    <definedName function="false" hidden="false" localSheetId="9" name="taxa_45" vbProcedure="false">#REF!</definedName>
    <definedName function="false" hidden="false" localSheetId="9" name="taxa_5" vbProcedure="false">#REF!</definedName>
    <definedName function="false" hidden="false" localSheetId="9" name="taxa_6" vbProcedure="false">#REF!</definedName>
    <definedName function="false" hidden="false" localSheetId="9" name="taxa__44" vbProcedure="false">#REF!</definedName>
    <definedName function="false" hidden="false" localSheetId="9" name="_xlnm.Criteria" vbProcedure="false">'[1] urbano 2ª parte'!#ref!</definedName>
    <definedName function="false" hidden="false" localSheetId="9" name="_xlnm.Database" vbProcedure="false">'[1] urbano 2ª parte'!#ref!</definedName>
    <definedName function="false" hidden="false" localSheetId="9" name="_xlnm.Extract" vbProcedure="false">'[1] urbano 2ª parte'!#ref!</definedName>
    <definedName function="false" hidden="false" localSheetId="9" name="_xlnm.Print_Area" vbProcedure="false">'(9)Comp.Motoc.'!$A$1:$J$86</definedName>
    <definedName function="false" hidden="false" localSheetId="10" name="ANOFROTA" vbProcedure="false">#REF!</definedName>
    <definedName function="false" hidden="false" localSheetId="10" name="aumentos_10" vbProcedure="false">#REF!</definedName>
    <definedName function="false" hidden="false" localSheetId="10" name="aumentos_11" vbProcedure="false">#REF!</definedName>
    <definedName function="false" hidden="false" localSheetId="10" name="aumentos_12" vbProcedure="false">#REF!</definedName>
    <definedName function="false" hidden="false" localSheetId="10" name="aumentos_18" vbProcedure="false">#REF!</definedName>
    <definedName function="false" hidden="false" localSheetId="10" name="aumentos_19" vbProcedure="false">#REF!</definedName>
    <definedName function="false" hidden="false" localSheetId="10" name="aumentos_20" vbProcedure="false">#REF!</definedName>
    <definedName function="false" hidden="false" localSheetId="10" name="aumentos_21" vbProcedure="false">#REF!</definedName>
    <definedName function="false" hidden="false" localSheetId="10" name="aumentos_22" vbProcedure="false">#REF!</definedName>
    <definedName function="false" hidden="false" localSheetId="10" name="aumentos_23" vbProcedure="false">#REF!</definedName>
    <definedName function="false" hidden="false" localSheetId="10" name="aumentos_24" vbProcedure="false">#REF!</definedName>
    <definedName function="false" hidden="false" localSheetId="10" name="aumentos_25" vbProcedure="false">#REF!</definedName>
    <definedName function="false" hidden="false" localSheetId="10" name="aumentos_26" vbProcedure="false">#REF!</definedName>
    <definedName function="false" hidden="false" localSheetId="10" name="aumentos_27" vbProcedure="false">#REF!</definedName>
    <definedName function="false" hidden="false" localSheetId="10" name="aumentos_28" vbProcedure="false">#REF!</definedName>
    <definedName function="false" hidden="false" localSheetId="10" name="aumentos_29" vbProcedure="false">#REF!</definedName>
    <definedName function="false" hidden="false" localSheetId="10" name="aumentos_30" vbProcedure="false">#REF!</definedName>
    <definedName function="false" hidden="false" localSheetId="10" name="aumentos_31" vbProcedure="false">#REF!</definedName>
    <definedName function="false" hidden="false" localSheetId="10" name="aumentos_32" vbProcedure="false">#REF!</definedName>
    <definedName function="false" hidden="false" localSheetId="10" name="aumentos_33" vbProcedure="false">#REF!</definedName>
    <definedName function="false" hidden="false" localSheetId="10" name="aumentos_34" vbProcedure="false">#REF!</definedName>
    <definedName function="false" hidden="false" localSheetId="10" name="aumentos_35" vbProcedure="false">#REF!</definedName>
    <definedName function="false" hidden="false" localSheetId="10" name="aumentos_36" vbProcedure="false">#REF!</definedName>
    <definedName function="false" hidden="false" localSheetId="10" name="aumentos_37" vbProcedure="false">#REF!</definedName>
    <definedName function="false" hidden="false" localSheetId="10" name="aumentos_38" vbProcedure="false">#REF!</definedName>
    <definedName function="false" hidden="false" localSheetId="10" name="aumentos_39" vbProcedure="false">#REF!</definedName>
    <definedName function="false" hidden="false" localSheetId="10" name="aumentos_43" vbProcedure="false">#REF!</definedName>
    <definedName function="false" hidden="false" localSheetId="10" name="aumentos_44" vbProcedure="false">#REF!</definedName>
    <definedName function="false" hidden="false" localSheetId="10" name="aumentos_45" vbProcedure="false">#REF!</definedName>
    <definedName function="false" hidden="false" localSheetId="10" name="aumentos_46" vbProcedure="false">#REF!</definedName>
    <definedName function="false" hidden="false" localSheetId="10" name="aumentos_47" vbProcedure="false">#REF!</definedName>
    <definedName function="false" hidden="false" localSheetId="10" name="aumentos_48" vbProcedure="false">#REF!</definedName>
    <definedName function="false" hidden="false" localSheetId="10" name="aumentos_49" vbProcedure="false">#REF!</definedName>
    <definedName function="false" hidden="false" localSheetId="10" name="aumentos_5" vbProcedure="false">#REF!</definedName>
    <definedName function="false" hidden="false" localSheetId="10" name="aumentos_50" vbProcedure="false">#REF!</definedName>
    <definedName function="false" hidden="false" localSheetId="10" name="aumentos_51" vbProcedure="false">#REF!</definedName>
    <definedName function="false" hidden="false" localSheetId="10" name="aumentos_52" vbProcedure="false">#REF!</definedName>
    <definedName function="false" hidden="false" localSheetId="10" name="aumentos_53" vbProcedure="false">#REF!</definedName>
    <definedName function="false" hidden="false" localSheetId="10" name="aumentos_54" vbProcedure="false">#REF!</definedName>
    <definedName function="false" hidden="false" localSheetId="10" name="aumentos_55" vbProcedure="false">#REF!</definedName>
    <definedName function="false" hidden="false" localSheetId="10" name="aumentos_56" vbProcedure="false">#REF!</definedName>
    <definedName function="false" hidden="false" localSheetId="10" name="aumentos_57" vbProcedure="false">#REF!</definedName>
    <definedName function="false" hidden="false" localSheetId="10" name="aumentos_58" vbProcedure="false">#REF!</definedName>
    <definedName function="false" hidden="false" localSheetId="10" name="aumentos_59" vbProcedure="false">#REF!</definedName>
    <definedName function="false" hidden="false" localSheetId="10" name="aumentos_6" vbProcedure="false">#REF!</definedName>
    <definedName function="false" hidden="false" localSheetId="10" name="aumentos_60" vbProcedure="false">#REF!</definedName>
    <definedName function="false" hidden="false" localSheetId="10" name="aumentos_61" vbProcedure="false">#REF!</definedName>
    <definedName function="false" hidden="false" localSheetId="10" name="aumentos_62" vbProcedure="false">#REF!</definedName>
    <definedName function="false" hidden="false" localSheetId="10" name="aumentos_70" vbProcedure="false">#REF!</definedName>
    <definedName function="false" hidden="false" localSheetId="10" name="aumentos_71" vbProcedure="false">#REF!</definedName>
    <definedName function="false" hidden="false" localSheetId="10" name="aumentos_72" vbProcedure="false">#REF!</definedName>
    <definedName function="false" hidden="false" localSheetId="10" name="aumentos_73" vbProcedure="false">#REF!</definedName>
    <definedName function="false" hidden="false" localSheetId="10" name="aumentos_74" vbProcedure="false">#REF!</definedName>
    <definedName function="false" hidden="false" localSheetId="10" name="aumentos_75" vbProcedure="false">#REF!</definedName>
    <definedName function="false" hidden="false" localSheetId="10" name="aumentos_76" vbProcedure="false">#REF!</definedName>
    <definedName function="false" hidden="false" localSheetId="10" name="aumentos_77" vbProcedure="false">#REF!</definedName>
    <definedName function="false" hidden="false" localSheetId="10" name="aumentos_78" vbProcedure="false">#REF!</definedName>
    <definedName function="false" hidden="false" localSheetId="10" name="aumentos_79" vbProcedure="false">#REF!</definedName>
    <definedName function="false" hidden="false" localSheetId="10" name="aumentos_80" vbProcedure="false">#REF!</definedName>
    <definedName function="false" hidden="false" localSheetId="10" name="aumentos_81" vbProcedure="false">#REF!</definedName>
    <definedName function="false" hidden="false" localSheetId="10" name="aumentos_82" vbProcedure="false">#REF!</definedName>
    <definedName function="false" hidden="false" localSheetId="10" name="aumentos_83" vbProcedure="false">#REF!</definedName>
    <definedName function="false" hidden="false" localSheetId="10" name="aumentos_84" vbProcedure="false">#REF!</definedName>
    <definedName function="false" hidden="false" localSheetId="10" name="aumentos_85" vbProcedure="false">#REF!</definedName>
    <definedName function="false" hidden="false" localSheetId="10" name="aumentos_86" vbProcedure="false">#REF!</definedName>
    <definedName function="false" hidden="false" localSheetId="10" name="aumentos_87" vbProcedure="false">#REF!</definedName>
    <definedName function="false" hidden="false" localSheetId="10" name="aumentos_88" vbProcedure="false">#REF!</definedName>
    <definedName function="false" hidden="false" localSheetId="10" name="aumentos_89" vbProcedure="false">#REF!</definedName>
    <definedName function="false" hidden="false" localSheetId="10" name="aumentos_90" vbProcedure="false">#REF!</definedName>
    <definedName function="false" hidden="false" localSheetId="10" name="aumentos_91" vbProcedure="false">#REF!</definedName>
    <definedName function="false" hidden="false" localSheetId="10" name="Banco_dados_IM" vbProcedure="false">'[1] urbano 2ª parte'!#ref!</definedName>
    <definedName function="false" hidden="false" localSheetId="10" name="CALC_TRF" vbProcedure="false">#REF!</definedName>
    <definedName function="false" hidden="false" localSheetId="10" name="carencia_41" vbProcedure="false">#REF!</definedName>
    <definedName function="false" hidden="false" localSheetId="10" name="carencia_42" vbProcedure="false">#REF!</definedName>
    <definedName function="false" hidden="false" localSheetId="10" name="carencia_43" vbProcedure="false">#REF!</definedName>
    <definedName function="false" hidden="false" localSheetId="10" name="carencia_salario_40" vbProcedure="false">#REF!</definedName>
    <definedName function="false" hidden="false" localSheetId="10" name="carencia_salario_41" vbProcedure="false">#REF!</definedName>
    <definedName function="false" hidden="false" localSheetId="10" name="carencia_salario_42" vbProcedure="false">#REF!</definedName>
    <definedName function="false" hidden="false" localSheetId="10" name="carencia_salario_43" vbProcedure="false">#REF!</definedName>
    <definedName function="false" hidden="false" localSheetId="10" name="carencia_salario_44" vbProcedure="false">#REF!</definedName>
    <definedName function="false" hidden="false" localSheetId="10" name="carencia_salario_45" vbProcedure="false">#REF!</definedName>
    <definedName function="false" hidden="false" localSheetId="10" name="carencia_salario_46" vbProcedure="false">#REF!</definedName>
    <definedName function="false" hidden="false" localSheetId="10" name="carencia_salario_47" vbProcedure="false">#REF!</definedName>
    <definedName function="false" hidden="false" localSheetId="10" name="carencia_salario_48" vbProcedure="false">#REF!</definedName>
    <definedName function="false" hidden="false" localSheetId="10" name="carencia_salario_49" vbProcedure="false">#REF!</definedName>
    <definedName function="false" hidden="false" localSheetId="10" name="carencia_salario_50" vbProcedure="false">#REF!</definedName>
    <definedName function="false" hidden="false" localSheetId="10" name="carencia_salario_51" vbProcedure="false">#REF!</definedName>
    <definedName function="false" hidden="false" localSheetId="10" name="carencia_salario_52" vbProcedure="false">#REF!</definedName>
    <definedName function="false" hidden="false" localSheetId="10" name="carencia_salario_53" vbProcedure="false">#REF!</definedName>
    <definedName function="false" hidden="false" localSheetId="10" name="carencia_salario_54" vbProcedure="false">#REF!</definedName>
    <definedName function="false" hidden="false" localSheetId="10" name="carencia_salario_55" vbProcedure="false">#REF!</definedName>
    <definedName function="false" hidden="false" localSheetId="10" name="carencia_salario_56" vbProcedure="false">#REF!</definedName>
    <definedName function="false" hidden="false" localSheetId="10" name="carencia_salario_57" vbProcedure="false">#REF!</definedName>
    <definedName function="false" hidden="false" localSheetId="10" name="carencia_salario_58" vbProcedure="false">#REF!</definedName>
    <definedName function="false" hidden="false" localSheetId="10" name="carencia_salario_59" vbProcedure="false">#REF!</definedName>
    <definedName function="false" hidden="false" localSheetId="10" name="carencia_sd_41" vbProcedure="false">#REF!</definedName>
    <definedName function="false" hidden="false" localSheetId="10" name="carencia_sd_42" vbProcedure="false">#REF!</definedName>
    <definedName function="false" hidden="false" localSheetId="10" name="carencia_sd_43" vbProcedure="false">#REF!</definedName>
    <definedName function="false" hidden="false" localSheetId="10" name="carência_10" vbProcedure="false">#REF!</definedName>
    <definedName function="false" hidden="false" localSheetId="10" name="carência_11" vbProcedure="false">#REF!</definedName>
    <definedName function="false" hidden="false" localSheetId="10" name="carência_12" vbProcedure="false">#REF!</definedName>
    <definedName function="false" hidden="false" localSheetId="10" name="carência_18" vbProcedure="false">#REF!</definedName>
    <definedName function="false" hidden="false" localSheetId="10" name="carência_19" vbProcedure="false">#REF!</definedName>
    <definedName function="false" hidden="false" localSheetId="10" name="carência_20" vbProcedure="false">#REF!</definedName>
    <definedName function="false" hidden="false" localSheetId="10" name="carência_21" vbProcedure="false">#REF!</definedName>
    <definedName function="false" hidden="false" localSheetId="10" name="carência_22" vbProcedure="false">#REF!</definedName>
    <definedName function="false" hidden="false" localSheetId="10" name="carência_23" vbProcedure="false">#REF!</definedName>
    <definedName function="false" hidden="false" localSheetId="10" name="carência_24" vbProcedure="false">#REF!</definedName>
    <definedName function="false" hidden="false" localSheetId="10" name="carência_25" vbProcedure="false">#REF!</definedName>
    <definedName function="false" hidden="false" localSheetId="10" name="carência_26" vbProcedure="false">#REF!</definedName>
    <definedName function="false" hidden="false" localSheetId="10" name="carência_27" vbProcedure="false">#REF!</definedName>
    <definedName function="false" hidden="false" localSheetId="10" name="carência_28" vbProcedure="false">#REF!</definedName>
    <definedName function="false" hidden="false" localSheetId="10" name="carência_29" vbProcedure="false">#REF!</definedName>
    <definedName function="false" hidden="false" localSheetId="10" name="carência_30" vbProcedure="false">#REF!</definedName>
    <definedName function="false" hidden="false" localSheetId="10" name="carência_31" vbProcedure="false">#REF!</definedName>
    <definedName function="false" hidden="false" localSheetId="10" name="carência_32" vbProcedure="false">#REF!</definedName>
    <definedName function="false" hidden="false" localSheetId="10" name="carência_33" vbProcedure="false">#REF!</definedName>
    <definedName function="false" hidden="false" localSheetId="10" name="carência_34" vbProcedure="false">#REF!</definedName>
    <definedName function="false" hidden="false" localSheetId="10" name="carência_35" vbProcedure="false">#REF!</definedName>
    <definedName function="false" hidden="false" localSheetId="10" name="carência_36" vbProcedure="false">#REF!</definedName>
    <definedName function="false" hidden="false" localSheetId="10" name="carência_37" vbProcedure="false">#REF!</definedName>
    <definedName function="false" hidden="false" localSheetId="10" name="carência_38" vbProcedure="false">#REF!</definedName>
    <definedName function="false" hidden="false" localSheetId="10" name="carência_39" vbProcedure="false">#REF!</definedName>
    <definedName function="false" hidden="false" localSheetId="10" name="carência_40" vbProcedure="false">#REF!</definedName>
    <definedName function="false" hidden="false" localSheetId="10" name="carência_44" vbProcedure="false">#REF!</definedName>
    <definedName function="false" hidden="false" localSheetId="10" name="carência_45" vbProcedure="false">#REF!</definedName>
    <definedName function="false" hidden="false" localSheetId="10" name="carência_5" vbProcedure="false">#REF!</definedName>
    <definedName function="false" hidden="false" localSheetId="10" name="carência_6" vbProcedure="false">#REF!</definedName>
    <definedName function="false" hidden="false" localSheetId="10" name="carência_salário_10" vbProcedure="false">#REF!</definedName>
    <definedName function="false" hidden="false" localSheetId="10" name="carência_salário_11" vbProcedure="false">#REF!</definedName>
    <definedName function="false" hidden="false" localSheetId="10" name="carência_salário_12" vbProcedure="false">#REF!</definedName>
    <definedName function="false" hidden="false" localSheetId="10" name="carência_salário_18" vbProcedure="false">#REF!</definedName>
    <definedName function="false" hidden="false" localSheetId="10" name="carência_salário_19" vbProcedure="false">#REF!</definedName>
    <definedName function="false" hidden="false" localSheetId="10" name="carência_salário_20" vbProcedure="false">#REF!</definedName>
    <definedName function="false" hidden="false" localSheetId="10" name="carência_salário_21" vbProcedure="false">#REF!</definedName>
    <definedName function="false" hidden="false" localSheetId="10" name="carência_salário_22" vbProcedure="false">#REF!</definedName>
    <definedName function="false" hidden="false" localSheetId="10" name="carência_salário_23" vbProcedure="false">#REF!</definedName>
    <definedName function="false" hidden="false" localSheetId="10" name="carência_salário_24" vbProcedure="false">#REF!</definedName>
    <definedName function="false" hidden="false" localSheetId="10" name="carência_salário_25" vbProcedure="false">#REF!</definedName>
    <definedName function="false" hidden="false" localSheetId="10" name="carência_salário_26" vbProcedure="false">#REF!</definedName>
    <definedName function="false" hidden="false" localSheetId="10" name="carência_salário_27" vbProcedure="false">#REF!</definedName>
    <definedName function="false" hidden="false" localSheetId="10" name="carência_salário_28" vbProcedure="false">#REF!</definedName>
    <definedName function="false" hidden="false" localSheetId="10" name="carência_salário_29" vbProcedure="false">#REF!</definedName>
    <definedName function="false" hidden="false" localSheetId="10" name="carência_salário_30" vbProcedure="false">#REF!</definedName>
    <definedName function="false" hidden="false" localSheetId="10" name="carência_salário_31" vbProcedure="false">#REF!</definedName>
    <definedName function="false" hidden="false" localSheetId="10" name="carência_salário_32" vbProcedure="false">#REF!</definedName>
    <definedName function="false" hidden="false" localSheetId="10" name="carência_salário_33" vbProcedure="false">#REF!</definedName>
    <definedName function="false" hidden="false" localSheetId="10" name="carência_salário_34" vbProcedure="false">#REF!</definedName>
    <definedName function="false" hidden="false" localSheetId="10" name="carência_salário_35" vbProcedure="false">#REF!</definedName>
    <definedName function="false" hidden="false" localSheetId="10" name="carência_salário_36" vbProcedure="false">#REF!</definedName>
    <definedName function="false" hidden="false" localSheetId="10" name="carência_salário_37" vbProcedure="false">#REF!</definedName>
    <definedName function="false" hidden="false" localSheetId="10" name="carência_salário_38" vbProcedure="false">#REF!</definedName>
    <definedName function="false" hidden="false" localSheetId="10" name="carência_salário_39" vbProcedure="false">#REF!</definedName>
    <definedName function="false" hidden="false" localSheetId="10" name="carência_salário_5" vbProcedure="false">#REF!</definedName>
    <definedName function="false" hidden="false" localSheetId="10" name="carência_salário_6" vbProcedure="false">#REF!</definedName>
    <definedName function="false" hidden="false" localSheetId="10" name="carência_sd_10" vbProcedure="false">#REF!</definedName>
    <definedName function="false" hidden="false" localSheetId="10" name="carência_sd_11" vbProcedure="false">#REF!</definedName>
    <definedName function="false" hidden="false" localSheetId="10" name="carência_sd_12" vbProcedure="false">#REF!</definedName>
    <definedName function="false" hidden="false" localSheetId="10" name="carência_sd_18" vbProcedure="false">#REF!</definedName>
    <definedName function="false" hidden="false" localSheetId="10" name="carência_sd_19" vbProcedure="false">#REF!</definedName>
    <definedName function="false" hidden="false" localSheetId="10" name="carência_sd_20" vbProcedure="false">#REF!</definedName>
    <definedName function="false" hidden="false" localSheetId="10" name="carência_sd_21" vbProcedure="false">#REF!</definedName>
    <definedName function="false" hidden="false" localSheetId="10" name="carência_sd_22" vbProcedure="false">#REF!</definedName>
    <definedName function="false" hidden="false" localSheetId="10" name="carência_sd_23" vbProcedure="false">#REF!</definedName>
    <definedName function="false" hidden="false" localSheetId="10" name="carência_sd_24" vbProcedure="false">#REF!</definedName>
    <definedName function="false" hidden="false" localSheetId="10" name="carência_sd_25" vbProcedure="false">#REF!</definedName>
    <definedName function="false" hidden="false" localSheetId="10" name="carência_sd_26" vbProcedure="false">#REF!</definedName>
    <definedName function="false" hidden="false" localSheetId="10" name="carência_sd_27" vbProcedure="false">#REF!</definedName>
    <definedName function="false" hidden="false" localSheetId="10" name="carência_sd_28" vbProcedure="false">#REF!</definedName>
    <definedName function="false" hidden="false" localSheetId="10" name="carência_sd_29" vbProcedure="false">#REF!</definedName>
    <definedName function="false" hidden="false" localSheetId="10" name="carência_sd_30" vbProcedure="false">#REF!</definedName>
    <definedName function="false" hidden="false" localSheetId="10" name="carência_sd_31" vbProcedure="false">#REF!</definedName>
    <definedName function="false" hidden="false" localSheetId="10" name="carência_sd_32" vbProcedure="false">#REF!</definedName>
    <definedName function="false" hidden="false" localSheetId="10" name="carência_sd_33" vbProcedure="false">#REF!</definedName>
    <definedName function="false" hidden="false" localSheetId="10" name="carência_sd_34" vbProcedure="false">#REF!</definedName>
    <definedName function="false" hidden="false" localSheetId="10" name="carência_sd_35" vbProcedure="false">#REF!</definedName>
    <definedName function="false" hidden="false" localSheetId="10" name="carência_sd_36" vbProcedure="false">#REF!</definedName>
    <definedName function="false" hidden="false" localSheetId="10" name="carência_sd_37" vbProcedure="false">#REF!</definedName>
    <definedName function="false" hidden="false" localSheetId="10" name="carência_sd_38" vbProcedure="false">#REF!</definedName>
    <definedName function="false" hidden="false" localSheetId="10" name="carência_sd_39" vbProcedure="false">#REF!</definedName>
    <definedName function="false" hidden="false" localSheetId="10" name="carência_sd_40" vbProcedure="false">#REF!</definedName>
    <definedName function="false" hidden="false" localSheetId="10" name="carência_sd_44" vbProcedure="false">#REF!</definedName>
    <definedName function="false" hidden="false" localSheetId="10" name="carência_sd_45" vbProcedure="false">#REF!</definedName>
    <definedName function="false" hidden="false" localSheetId="10" name="carência_sd_5" vbProcedure="false">#REF!</definedName>
    <definedName function="false" hidden="false" localSheetId="10" name="carência_sd_6" vbProcedure="false">#REF!</definedName>
    <definedName function="false" hidden="false" localSheetId="10" name="COMUM" vbProcedure="false">#REF!</definedName>
    <definedName function="false" hidden="false" localSheetId="10" name="Critérios_IM" vbProcedure="false">'[1] urbano 2ª parte'!#ref!</definedName>
    <definedName function="false" hidden="false" localSheetId="10" name="DADOS" vbProcedure="false">#REF!</definedName>
    <definedName function="false" hidden="false" localSheetId="10" name="DADOS2" vbProcedure="false">#REF!</definedName>
    <definedName function="false" hidden="false" localSheetId="10" name="DADOS3" vbProcedure="false">#REF!</definedName>
    <definedName function="false" hidden="false" localSheetId="10" name="DADOS5" vbProcedure="false">#REF!</definedName>
    <definedName function="false" hidden="false" localSheetId="10" name="DADOS6" vbProcedure="false">#REF!</definedName>
    <definedName function="false" hidden="false" localSheetId="10" name="DADOS7" vbProcedure="false">#REF!</definedName>
    <definedName function="false" hidden="false" localSheetId="10" name="ee" vbProcedure="false">#REF!</definedName>
    <definedName function="false" hidden="false" localSheetId="10" name="emprestimo_41" vbProcedure="false">#REF!</definedName>
    <definedName function="false" hidden="false" localSheetId="10" name="emprestimo_42" vbProcedure="false">#REF!</definedName>
    <definedName function="false" hidden="false" localSheetId="10" name="emprestimo_43" vbProcedure="false">#REF!</definedName>
    <definedName function="false" hidden="false" localSheetId="10" name="empréstimo_10" vbProcedure="false">#REF!</definedName>
    <definedName function="false" hidden="false" localSheetId="10" name="empréstimo_11" vbProcedure="false">#REF!</definedName>
    <definedName function="false" hidden="false" localSheetId="10" name="empréstimo_12" vbProcedure="false">#REF!</definedName>
    <definedName function="false" hidden="false" localSheetId="10" name="empréstimo_18" vbProcedure="false">#REF!</definedName>
    <definedName function="false" hidden="false" localSheetId="10" name="empréstimo_19" vbProcedure="false">#REF!</definedName>
    <definedName function="false" hidden="false" localSheetId="10" name="empréstimo_20" vbProcedure="false">#REF!</definedName>
    <definedName function="false" hidden="false" localSheetId="10" name="empréstimo_21" vbProcedure="false">#REF!</definedName>
    <definedName function="false" hidden="false" localSheetId="10" name="empréstimo_22" vbProcedure="false">#REF!</definedName>
    <definedName function="false" hidden="false" localSheetId="10" name="empréstimo_23" vbProcedure="false">#REF!</definedName>
    <definedName function="false" hidden="false" localSheetId="10" name="empréstimo_24" vbProcedure="false">#REF!</definedName>
    <definedName function="false" hidden="false" localSheetId="10" name="empréstimo_25" vbProcedure="false">#REF!</definedName>
    <definedName function="false" hidden="false" localSheetId="10" name="empréstimo_26" vbProcedure="false">#REF!</definedName>
    <definedName function="false" hidden="false" localSheetId="10" name="empréstimo_27" vbProcedure="false">#REF!</definedName>
    <definedName function="false" hidden="false" localSheetId="10" name="empréstimo_28" vbProcedure="false">#REF!</definedName>
    <definedName function="false" hidden="false" localSheetId="10" name="empréstimo_29" vbProcedure="false">#REF!</definedName>
    <definedName function="false" hidden="false" localSheetId="10" name="empréstimo_30" vbProcedure="false">#REF!</definedName>
    <definedName function="false" hidden="false" localSheetId="10" name="empréstimo_31" vbProcedure="false">#REF!</definedName>
    <definedName function="false" hidden="false" localSheetId="10" name="empréstimo_32" vbProcedure="false">#REF!</definedName>
    <definedName function="false" hidden="false" localSheetId="10" name="empréstimo_33" vbProcedure="false">#REF!</definedName>
    <definedName function="false" hidden="false" localSheetId="10" name="empréstimo_34" vbProcedure="false">#REF!</definedName>
    <definedName function="false" hidden="false" localSheetId="10" name="empréstimo_35" vbProcedure="false">#REF!</definedName>
    <definedName function="false" hidden="false" localSheetId="10" name="empréstimo_36" vbProcedure="false">#REF!</definedName>
    <definedName function="false" hidden="false" localSheetId="10" name="empréstimo_37" vbProcedure="false">#REF!</definedName>
    <definedName function="false" hidden="false" localSheetId="10" name="empréstimo_38" vbProcedure="false">#REF!</definedName>
    <definedName function="false" hidden="false" localSheetId="10" name="empréstimo_39" vbProcedure="false">#REF!</definedName>
    <definedName function="false" hidden="false" localSheetId="10" name="empréstimo_40" vbProcedure="false">#REF!</definedName>
    <definedName function="false" hidden="false" localSheetId="10" name="empréstimo_41" vbProcedure="false">#REF!</definedName>
    <definedName function="false" hidden="false" localSheetId="10" name="empréstimo_44" vbProcedure="false">#REF!</definedName>
    <definedName function="false" hidden="false" localSheetId="10" name="empréstimo_45" vbProcedure="false">#REF!</definedName>
    <definedName function="false" hidden="false" localSheetId="10" name="empréstimo_5" vbProcedure="false">#REF!</definedName>
    <definedName function="false" hidden="false" localSheetId="10" name="empréstimo_6" vbProcedure="false">#REF!</definedName>
    <definedName function="false" hidden="false" localSheetId="10" name="empréstimo__44" vbProcedure="false">#REF!</definedName>
    <definedName function="false" hidden="false" localSheetId="10" name="Extrair_IM" vbProcedure="false">'[1] urbano 2ª parte'!#ref!</definedName>
    <definedName function="false" hidden="false" localSheetId="10" name="frota" vbProcedure="false">#REF!</definedName>
    <definedName function="false" hidden="false" localSheetId="10" name="Frota2" vbProcedure="false">#REF!</definedName>
    <definedName function="false" hidden="false" localSheetId="10" name="FROTACHAS" vbProcedure="false">#REF!</definedName>
    <definedName function="false" hidden="false" localSheetId="10" name="FROTAG" vbProcedure="false">#REF!</definedName>
    <definedName function="false" hidden="false" localSheetId="10" name="frotas" vbProcedure="false">#REF!</definedName>
    <definedName function="false" hidden="false" localSheetId="10" name="frota_16" vbProcedure="false">#REF!</definedName>
    <definedName function="false" hidden="false" localSheetId="10" name="frota_17" vbProcedure="false">#REF!</definedName>
    <definedName function="false" hidden="false" localSheetId="10" name="frota_2" vbProcedure="false">#REF!</definedName>
    <definedName function="false" hidden="false" localSheetId="10" name="frota_4" vbProcedure="false">#REF!</definedName>
    <definedName function="false" hidden="false" localSheetId="10" name="frota_5" vbProcedure="false">#REF!</definedName>
    <definedName function="false" hidden="false" localSheetId="10" name="frota_6" vbProcedure="false">#REF!</definedName>
    <definedName function="false" hidden="false" localSheetId="10" name="frota_7" vbProcedure="false">#REF!</definedName>
    <definedName function="false" hidden="false" localSheetId="10" name="frota_8" vbProcedure="false">#REF!</definedName>
    <definedName function="false" hidden="false" localSheetId="10" name="FUADMINI" vbProcedure="false">#REF!</definedName>
    <definedName function="false" hidden="false" localSheetId="10" name="FUCOBRAD" vbProcedure="false">#REF!</definedName>
    <definedName function="false" hidden="false" localSheetId="10" name="FUFISCAL" vbProcedure="false">#REF!</definedName>
    <definedName function="false" hidden="false" localSheetId="10" name="FUMANUTE" vbProcedure="false">#REF!</definedName>
    <definedName function="false" hidden="false" localSheetId="10" name="inflaçao_41" vbProcedure="false">#REF!</definedName>
    <definedName function="false" hidden="false" localSheetId="10" name="inflaçao_42" vbProcedure="false">#REF!</definedName>
    <definedName function="false" hidden="false" localSheetId="10" name="inflaçao_43" vbProcedure="false">#REF!</definedName>
    <definedName function="false" hidden="false" localSheetId="10" name="inflação_10" vbProcedure="false">#REF!</definedName>
    <definedName function="false" hidden="false" localSheetId="10" name="inflação_11" vbProcedure="false">#REF!</definedName>
    <definedName function="false" hidden="false" localSheetId="10" name="inflação_12" vbProcedure="false">#REF!</definedName>
    <definedName function="false" hidden="false" localSheetId="10" name="inflação_18" vbProcedure="false">#REF!</definedName>
    <definedName function="false" hidden="false" localSheetId="10" name="inflação_19" vbProcedure="false">#REF!</definedName>
    <definedName function="false" hidden="false" localSheetId="10" name="inflação_20" vbProcedure="false">#REF!</definedName>
    <definedName function="false" hidden="false" localSheetId="10" name="inflação_21" vbProcedure="false">#REF!</definedName>
    <definedName function="false" hidden="false" localSheetId="10" name="inflação_22" vbProcedure="false">#REF!</definedName>
    <definedName function="false" hidden="false" localSheetId="10" name="inflação_23" vbProcedure="false">#REF!</definedName>
    <definedName function="false" hidden="false" localSheetId="10" name="inflação_24" vbProcedure="false">#REF!</definedName>
    <definedName function="false" hidden="false" localSheetId="10" name="inflação_25" vbProcedure="false">#REF!</definedName>
    <definedName function="false" hidden="false" localSheetId="10" name="inflação_26" vbProcedure="false">#REF!</definedName>
    <definedName function="false" hidden="false" localSheetId="10" name="inflação_27" vbProcedure="false">#REF!</definedName>
    <definedName function="false" hidden="false" localSheetId="10" name="inflação_28" vbProcedure="false">#REF!</definedName>
    <definedName function="false" hidden="false" localSheetId="10" name="inflação_29" vbProcedure="false">#REF!</definedName>
    <definedName function="false" hidden="false" localSheetId="10" name="inflação_30" vbProcedure="false">#REF!</definedName>
    <definedName function="false" hidden="false" localSheetId="10" name="inflação_31" vbProcedure="false">#REF!</definedName>
    <definedName function="false" hidden="false" localSheetId="10" name="inflação_32" vbProcedure="false">#REF!</definedName>
    <definedName function="false" hidden="false" localSheetId="10" name="inflação_33" vbProcedure="false">#REF!</definedName>
    <definedName function="false" hidden="false" localSheetId="10" name="inflação_34" vbProcedure="false">#REF!</definedName>
    <definedName function="false" hidden="false" localSheetId="10" name="inflação_35" vbProcedure="false">#REF!</definedName>
    <definedName function="false" hidden="false" localSheetId="10" name="inflação_36" vbProcedure="false">#REF!</definedName>
    <definedName function="false" hidden="false" localSheetId="10" name="inflação_37" vbProcedure="false">#REF!</definedName>
    <definedName function="false" hidden="false" localSheetId="10" name="inflação_38" vbProcedure="false">#REF!</definedName>
    <definedName function="false" hidden="false" localSheetId="10" name="inflação_39" vbProcedure="false">#REF!</definedName>
    <definedName function="false" hidden="false" localSheetId="10" name="inflação_40" vbProcedure="false">#REF!</definedName>
    <definedName function="false" hidden="false" localSheetId="10" name="inflação_44" vbProcedure="false">#REF!</definedName>
    <definedName function="false" hidden="false" localSheetId="10" name="inflação_45" vbProcedure="false">#REF!</definedName>
    <definedName function="false" hidden="false" localSheetId="10" name="inflação_5" vbProcedure="false">#REF!</definedName>
    <definedName function="false" hidden="false" localSheetId="10" name="inflação_6" vbProcedure="false">#REF!</definedName>
    <definedName function="false" hidden="false" localSheetId="10" name="IPK_E_PMM" vbProcedure="false">#REF!</definedName>
    <definedName function="false" hidden="false" localSheetId="10" name="mar" vbProcedure="false">#REF!</definedName>
    <definedName function="false" hidden="false" localSheetId="10" name="PASSAG" vbProcedure="false">#REF!</definedName>
    <definedName function="false" hidden="false" localSheetId="10" name="prazo_10" vbProcedure="false">#REF!</definedName>
    <definedName function="false" hidden="false" localSheetId="10" name="prazo_11" vbProcedure="false">#REF!</definedName>
    <definedName function="false" hidden="false" localSheetId="10" name="prazo_12" vbProcedure="false">#REF!</definedName>
    <definedName function="false" hidden="false" localSheetId="10" name="prazo_18" vbProcedure="false">#REF!</definedName>
    <definedName function="false" hidden="false" localSheetId="10" name="prazo_19" vbProcedure="false">#REF!</definedName>
    <definedName function="false" hidden="false" localSheetId="10" name="prazo_20" vbProcedure="false">#REF!</definedName>
    <definedName function="false" hidden="false" localSheetId="10" name="prazo_21" vbProcedure="false">#REF!</definedName>
    <definedName function="false" hidden="false" localSheetId="10" name="prazo_22" vbProcedure="false">#REF!</definedName>
    <definedName function="false" hidden="false" localSheetId="10" name="prazo_23" vbProcedure="false">#REF!</definedName>
    <definedName function="false" hidden="false" localSheetId="10" name="prazo_24" vbProcedure="false">#REF!</definedName>
    <definedName function="false" hidden="false" localSheetId="10" name="prazo_25" vbProcedure="false">#REF!</definedName>
    <definedName function="false" hidden="false" localSheetId="10" name="prazo_26" vbProcedure="false">#REF!</definedName>
    <definedName function="false" hidden="false" localSheetId="10" name="prazo_27" vbProcedure="false">#REF!</definedName>
    <definedName function="false" hidden="false" localSheetId="10" name="prazo_28" vbProcedure="false">#REF!</definedName>
    <definedName function="false" hidden="false" localSheetId="10" name="prazo_29" vbProcedure="false">#REF!</definedName>
    <definedName function="false" hidden="false" localSheetId="10" name="prazo_30" vbProcedure="false">#REF!</definedName>
    <definedName function="false" hidden="false" localSheetId="10" name="prazo_31" vbProcedure="false">#REF!</definedName>
    <definedName function="false" hidden="false" localSheetId="10" name="prazo_32" vbProcedure="false">#REF!</definedName>
    <definedName function="false" hidden="false" localSheetId="10" name="prazo_33" vbProcedure="false">#REF!</definedName>
    <definedName function="false" hidden="false" localSheetId="10" name="prazo_34" vbProcedure="false">#REF!</definedName>
    <definedName function="false" hidden="false" localSheetId="10" name="prazo_35" vbProcedure="false">#REF!</definedName>
    <definedName function="false" hidden="false" localSheetId="10" name="prazo_36" vbProcedure="false">#REF!</definedName>
    <definedName function="false" hidden="false" localSheetId="10" name="prazo_37" vbProcedure="false">#REF!</definedName>
    <definedName function="false" hidden="false" localSheetId="10" name="prazo_38" vbProcedure="false">#REF!</definedName>
    <definedName function="false" hidden="false" localSheetId="10" name="prazo_39" vbProcedure="false">#REF!</definedName>
    <definedName function="false" hidden="false" localSheetId="10" name="prazo_40" vbProcedure="false">#REF!</definedName>
    <definedName function="false" hidden="false" localSheetId="10" name="prazo_41" vbProcedure="false">#REF!</definedName>
    <definedName function="false" hidden="false" localSheetId="10" name="prazo_42" vbProcedure="false">#REF!</definedName>
    <definedName function="false" hidden="false" localSheetId="10" name="prazo_43" vbProcedure="false">#REF!</definedName>
    <definedName function="false" hidden="false" localSheetId="10" name="prazo_44" vbProcedure="false">#REF!</definedName>
    <definedName function="false" hidden="false" localSheetId="10" name="prazo_5" vbProcedure="false">#REF!</definedName>
    <definedName function="false" hidden="false" localSheetId="10" name="prazo_6" vbProcedure="false">#REF!</definedName>
    <definedName function="false" hidden="false" localSheetId="10" name="prazo__44" vbProcedure="false">#REF!</definedName>
    <definedName function="false" hidden="false" localSheetId="10" name="PR_VEIUC_NOVO" vbProcedure="false">#REF!</definedName>
    <definedName function="false" hidden="false" localSheetId="10" name="salario_40" vbProcedure="false">#REF!</definedName>
    <definedName function="false" hidden="false" localSheetId="10" name="salario_41" vbProcedure="false">#REF!</definedName>
    <definedName function="false" hidden="false" localSheetId="10" name="salário_10" vbProcedure="false">#REF!</definedName>
    <definedName function="false" hidden="false" localSheetId="10" name="salário_11" vbProcedure="false">#REF!</definedName>
    <definedName function="false" hidden="false" localSheetId="10" name="salário_12" vbProcedure="false">#REF!</definedName>
    <definedName function="false" hidden="false" localSheetId="10" name="salário_18" vbProcedure="false">#REF!</definedName>
    <definedName function="false" hidden="false" localSheetId="10" name="salário_19" vbProcedure="false">#REF!</definedName>
    <definedName function="false" hidden="false" localSheetId="10" name="salário_20" vbProcedure="false">#REF!</definedName>
    <definedName function="false" hidden="false" localSheetId="10" name="salário_21" vbProcedure="false">#REF!</definedName>
    <definedName function="false" hidden="false" localSheetId="10" name="salário_22" vbProcedure="false">#REF!</definedName>
    <definedName function="false" hidden="false" localSheetId="10" name="salário_23" vbProcedure="false">#REF!</definedName>
    <definedName function="false" hidden="false" localSheetId="10" name="salário_24" vbProcedure="false">#REF!</definedName>
    <definedName function="false" hidden="false" localSheetId="10" name="salário_25" vbProcedure="false">#REF!</definedName>
    <definedName function="false" hidden="false" localSheetId="10" name="salário_26" vbProcedure="false">#REF!</definedName>
    <definedName function="false" hidden="false" localSheetId="10" name="salário_27" vbProcedure="false">#REF!</definedName>
    <definedName function="false" hidden="false" localSheetId="10" name="salário_28" vbProcedure="false">#REF!</definedName>
    <definedName function="false" hidden="false" localSheetId="10" name="salário_29" vbProcedure="false">#REF!</definedName>
    <definedName function="false" hidden="false" localSheetId="10" name="salário_30" vbProcedure="false">#REF!</definedName>
    <definedName function="false" hidden="false" localSheetId="10" name="salário_31" vbProcedure="false">#REF!</definedName>
    <definedName function="false" hidden="false" localSheetId="10" name="salário_32" vbProcedure="false">#REF!</definedName>
    <definedName function="false" hidden="false" localSheetId="10" name="salário_33" vbProcedure="false">#REF!</definedName>
    <definedName function="false" hidden="false" localSheetId="10" name="salário_34" vbProcedure="false">#REF!</definedName>
    <definedName function="false" hidden="false" localSheetId="10" name="salário_35" vbProcedure="false">#REF!</definedName>
    <definedName function="false" hidden="false" localSheetId="10" name="salário_36" vbProcedure="false">#REF!</definedName>
    <definedName function="false" hidden="false" localSheetId="10" name="salário_37" vbProcedure="false">#REF!</definedName>
    <definedName function="false" hidden="false" localSheetId="10" name="salário_38" vbProcedure="false">#REF!</definedName>
    <definedName function="false" hidden="false" localSheetId="10" name="salário_39" vbProcedure="false">#REF!</definedName>
    <definedName function="false" hidden="false" localSheetId="10" name="salário_42" vbProcedure="false">#REF!</definedName>
    <definedName function="false" hidden="false" localSheetId="10" name="salário_43" vbProcedure="false">#REF!</definedName>
    <definedName function="false" hidden="false" localSheetId="10" name="salário_44" vbProcedure="false">#REF!</definedName>
    <definedName function="false" hidden="false" localSheetId="10" name="salário_45" vbProcedure="false">#REF!</definedName>
    <definedName function="false" hidden="false" localSheetId="10" name="salário_46" vbProcedure="false">#REF!</definedName>
    <definedName function="false" hidden="false" localSheetId="10" name="salário_47" vbProcedure="false">#REF!</definedName>
    <definedName function="false" hidden="false" localSheetId="10" name="salário_48" vbProcedure="false">#REF!</definedName>
    <definedName function="false" hidden="false" localSheetId="10" name="salário_49" vbProcedure="false">#REF!</definedName>
    <definedName function="false" hidden="false" localSheetId="10" name="salário_5" vbProcedure="false">#REF!</definedName>
    <definedName function="false" hidden="false" localSheetId="10" name="salário_50" vbProcedure="false">#REF!</definedName>
    <definedName function="false" hidden="false" localSheetId="10" name="salário_51" vbProcedure="false">#REF!</definedName>
    <definedName function="false" hidden="false" localSheetId="10" name="salário_52" vbProcedure="false">#REF!</definedName>
    <definedName function="false" hidden="false" localSheetId="10" name="salário_53" vbProcedure="false">#REF!</definedName>
    <definedName function="false" hidden="false" localSheetId="10" name="salário_54" vbProcedure="false">#REF!</definedName>
    <definedName function="false" hidden="false" localSheetId="10" name="salário_55" vbProcedure="false">#REF!</definedName>
    <definedName function="false" hidden="false" localSheetId="10" name="salário_56" vbProcedure="false">#REF!</definedName>
    <definedName function="false" hidden="false" localSheetId="10" name="salário_57" vbProcedure="false">#REF!</definedName>
    <definedName function="false" hidden="false" localSheetId="10" name="salário_58" vbProcedure="false">#REF!</definedName>
    <definedName function="false" hidden="false" localSheetId="10" name="salário_59" vbProcedure="false">#REF!</definedName>
    <definedName function="false" hidden="false" localSheetId="10" name="salário_6" vbProcedure="false">#REF!</definedName>
    <definedName function="false" hidden="false" localSheetId="10" name="sss" vbProcedure="false">'[1] urbano 2ª parte'!#ref!</definedName>
    <definedName function="false" hidden="false" localSheetId="10" name="TARIFA" vbProcedure="false">#REF!</definedName>
    <definedName function="false" hidden="false" localSheetId="10" name="taxa_10" vbProcedure="false">#REF!</definedName>
    <definedName function="false" hidden="false" localSheetId="10" name="taxa_11" vbProcedure="false">#REF!</definedName>
    <definedName function="false" hidden="false" localSheetId="10" name="taxa_12" vbProcedure="false">#REF!</definedName>
    <definedName function="false" hidden="false" localSheetId="10" name="taxa_18" vbProcedure="false">#REF!</definedName>
    <definedName function="false" hidden="false" localSheetId="10" name="taxa_19" vbProcedure="false">#REF!</definedName>
    <definedName function="false" hidden="false" localSheetId="10" name="taxa_20" vbProcedure="false">#REF!</definedName>
    <definedName function="false" hidden="false" localSheetId="10" name="taxa_21" vbProcedure="false">#REF!</definedName>
    <definedName function="false" hidden="false" localSheetId="10" name="taxa_22" vbProcedure="false">#REF!</definedName>
    <definedName function="false" hidden="false" localSheetId="10" name="taxa_23" vbProcedure="false">#REF!</definedName>
    <definedName function="false" hidden="false" localSheetId="10" name="taxa_24" vbProcedure="false">#REF!</definedName>
    <definedName function="false" hidden="false" localSheetId="10" name="taxa_25" vbProcedure="false">#REF!</definedName>
    <definedName function="false" hidden="false" localSheetId="10" name="taxa_26" vbProcedure="false">#REF!</definedName>
    <definedName function="false" hidden="false" localSheetId="10" name="taxa_27" vbProcedure="false">#REF!</definedName>
    <definedName function="false" hidden="false" localSheetId="10" name="taxa_28" vbProcedure="false">#REF!</definedName>
    <definedName function="false" hidden="false" localSheetId="10" name="taxa_29" vbProcedure="false">#REF!</definedName>
    <definedName function="false" hidden="false" localSheetId="10" name="taxa_30" vbProcedure="false">#REF!</definedName>
    <definedName function="false" hidden="false" localSheetId="10" name="taxa_31" vbProcedure="false">#REF!</definedName>
    <definedName function="false" hidden="false" localSheetId="10" name="taxa_32" vbProcedure="false">#REF!</definedName>
    <definedName function="false" hidden="false" localSheetId="10" name="taxa_33" vbProcedure="false">#REF!</definedName>
    <definedName function="false" hidden="false" localSheetId="10" name="taxa_34" vbProcedure="false">#REF!</definedName>
    <definedName function="false" hidden="false" localSheetId="10" name="taxa_35" vbProcedure="false">#REF!</definedName>
    <definedName function="false" hidden="false" localSheetId="10" name="taxa_36" vbProcedure="false">#REF!</definedName>
    <definedName function="false" hidden="false" localSheetId="10" name="taxa_37" vbProcedure="false">#REF!</definedName>
    <definedName function="false" hidden="false" localSheetId="10" name="taxa_38" vbProcedure="false">#REF!</definedName>
    <definedName function="false" hidden="false" localSheetId="10" name="taxa_39" vbProcedure="false">#REF!</definedName>
    <definedName function="false" hidden="false" localSheetId="10" name="taxa_40" vbProcedure="false">#REF!</definedName>
    <definedName function="false" hidden="false" localSheetId="10" name="taxa_41" vbProcedure="false">#REF!</definedName>
    <definedName function="false" hidden="false" localSheetId="10" name="taxa_42" vbProcedure="false">#REF!</definedName>
    <definedName function="false" hidden="false" localSheetId="10" name="taxa_43" vbProcedure="false">#REF!</definedName>
    <definedName function="false" hidden="false" localSheetId="10" name="taxa_44" vbProcedure="false">#REF!</definedName>
    <definedName function="false" hidden="false" localSheetId="10" name="taxa_45" vbProcedure="false">#REF!</definedName>
    <definedName function="false" hidden="false" localSheetId="10" name="taxa_5" vbProcedure="false">#REF!</definedName>
    <definedName function="false" hidden="false" localSheetId="10" name="taxa_6" vbProcedure="false">#REF!</definedName>
    <definedName function="false" hidden="false" localSheetId="10" name="taxa__44" vbProcedure="false">#REF!</definedName>
    <definedName function="false" hidden="false" localSheetId="10" name="_xlnm.Criteria" vbProcedure="false">'[1] urbano 2ª parte'!#ref!</definedName>
    <definedName function="false" hidden="false" localSheetId="10" name="_xlnm.Database" vbProcedure="false">'[1] urbano 2ª parte'!#ref!</definedName>
    <definedName function="false" hidden="false" localSheetId="10" name="_xlnm.Extract" vbProcedure="false">'[1] urbano 2ª parte'!#ref!</definedName>
    <definedName function="false" hidden="false" localSheetId="10" name="_xlnm.Print_Area" vbProcedure="false">'(10)Comp.Deprec.'!$A$1:$J$102</definedName>
    <definedName function="false" hidden="false" localSheetId="11" name="ANOFROTA" vbProcedure="false">#REF!</definedName>
    <definedName function="false" hidden="false" localSheetId="11" name="aumentos_10" vbProcedure="false">#REF!</definedName>
    <definedName function="false" hidden="false" localSheetId="11" name="aumentos_11" vbProcedure="false">#REF!</definedName>
    <definedName function="false" hidden="false" localSheetId="11" name="aumentos_12" vbProcedure="false">#REF!</definedName>
    <definedName function="false" hidden="false" localSheetId="11" name="aumentos_18" vbProcedure="false">#REF!</definedName>
    <definedName function="false" hidden="false" localSheetId="11" name="aumentos_19" vbProcedure="false">#REF!</definedName>
    <definedName function="false" hidden="false" localSheetId="11" name="aumentos_20" vbProcedure="false">#REF!</definedName>
    <definedName function="false" hidden="false" localSheetId="11" name="aumentos_21" vbProcedure="false">#REF!</definedName>
    <definedName function="false" hidden="false" localSheetId="11" name="aumentos_22" vbProcedure="false">#REF!</definedName>
    <definedName function="false" hidden="false" localSheetId="11" name="aumentos_23" vbProcedure="false">#REF!</definedName>
    <definedName function="false" hidden="false" localSheetId="11" name="aumentos_24" vbProcedure="false">#REF!</definedName>
    <definedName function="false" hidden="false" localSheetId="11" name="aumentos_25" vbProcedure="false">#REF!</definedName>
    <definedName function="false" hidden="false" localSheetId="11" name="aumentos_26" vbProcedure="false">#REF!</definedName>
    <definedName function="false" hidden="false" localSheetId="11" name="aumentos_27" vbProcedure="false">#REF!</definedName>
    <definedName function="false" hidden="false" localSheetId="11" name="aumentos_28" vbProcedure="false">#REF!</definedName>
    <definedName function="false" hidden="false" localSheetId="11" name="aumentos_29" vbProcedure="false">#REF!</definedName>
    <definedName function="false" hidden="false" localSheetId="11" name="aumentos_30" vbProcedure="false">#REF!</definedName>
    <definedName function="false" hidden="false" localSheetId="11" name="aumentos_31" vbProcedure="false">#REF!</definedName>
    <definedName function="false" hidden="false" localSheetId="11" name="aumentos_32" vbProcedure="false">#REF!</definedName>
    <definedName function="false" hidden="false" localSheetId="11" name="aumentos_33" vbProcedure="false">#REF!</definedName>
    <definedName function="false" hidden="false" localSheetId="11" name="aumentos_34" vbProcedure="false">#REF!</definedName>
    <definedName function="false" hidden="false" localSheetId="11" name="aumentos_35" vbProcedure="false">#REF!</definedName>
    <definedName function="false" hidden="false" localSheetId="11" name="aumentos_36" vbProcedure="false">#REF!</definedName>
    <definedName function="false" hidden="false" localSheetId="11" name="aumentos_37" vbProcedure="false">#REF!</definedName>
    <definedName function="false" hidden="false" localSheetId="11" name="aumentos_38" vbProcedure="false">#REF!</definedName>
    <definedName function="false" hidden="false" localSheetId="11" name="aumentos_39" vbProcedure="false">#REF!</definedName>
    <definedName function="false" hidden="false" localSheetId="11" name="aumentos_43" vbProcedure="false">#REF!</definedName>
    <definedName function="false" hidden="false" localSheetId="11" name="aumentos_44" vbProcedure="false">#REF!</definedName>
    <definedName function="false" hidden="false" localSheetId="11" name="aumentos_45" vbProcedure="false">#REF!</definedName>
    <definedName function="false" hidden="false" localSheetId="11" name="aumentos_46" vbProcedure="false">#REF!</definedName>
    <definedName function="false" hidden="false" localSheetId="11" name="aumentos_47" vbProcedure="false">#REF!</definedName>
    <definedName function="false" hidden="false" localSheetId="11" name="aumentos_48" vbProcedure="false">#REF!</definedName>
    <definedName function="false" hidden="false" localSheetId="11" name="aumentos_49" vbProcedure="false">#REF!</definedName>
    <definedName function="false" hidden="false" localSheetId="11" name="aumentos_5" vbProcedure="false">#REF!</definedName>
    <definedName function="false" hidden="false" localSheetId="11" name="aumentos_50" vbProcedure="false">#REF!</definedName>
    <definedName function="false" hidden="false" localSheetId="11" name="aumentos_51" vbProcedure="false">#REF!</definedName>
    <definedName function="false" hidden="false" localSheetId="11" name="aumentos_52" vbProcedure="false">#REF!</definedName>
    <definedName function="false" hidden="false" localSheetId="11" name="aumentos_53" vbProcedure="false">#REF!</definedName>
    <definedName function="false" hidden="false" localSheetId="11" name="aumentos_54" vbProcedure="false">#REF!</definedName>
    <definedName function="false" hidden="false" localSheetId="11" name="aumentos_55" vbProcedure="false">#REF!</definedName>
    <definedName function="false" hidden="false" localSheetId="11" name="aumentos_56" vbProcedure="false">#REF!</definedName>
    <definedName function="false" hidden="false" localSheetId="11" name="aumentos_57" vbProcedure="false">#REF!</definedName>
    <definedName function="false" hidden="false" localSheetId="11" name="aumentos_58" vbProcedure="false">#REF!</definedName>
    <definedName function="false" hidden="false" localSheetId="11" name="aumentos_59" vbProcedure="false">#REF!</definedName>
    <definedName function="false" hidden="false" localSheetId="11" name="aumentos_6" vbProcedure="false">#REF!</definedName>
    <definedName function="false" hidden="false" localSheetId="11" name="aumentos_60" vbProcedure="false">#REF!</definedName>
    <definedName function="false" hidden="false" localSheetId="11" name="aumentos_61" vbProcedure="false">#REF!</definedName>
    <definedName function="false" hidden="false" localSheetId="11" name="aumentos_62" vbProcedure="false">#REF!</definedName>
    <definedName function="false" hidden="false" localSheetId="11" name="aumentos_70" vbProcedure="false">#REF!</definedName>
    <definedName function="false" hidden="false" localSheetId="11" name="aumentos_71" vbProcedure="false">#REF!</definedName>
    <definedName function="false" hidden="false" localSheetId="11" name="aumentos_72" vbProcedure="false">#REF!</definedName>
    <definedName function="false" hidden="false" localSheetId="11" name="aumentos_73" vbProcedure="false">#REF!</definedName>
    <definedName function="false" hidden="false" localSheetId="11" name="aumentos_74" vbProcedure="false">#REF!</definedName>
    <definedName function="false" hidden="false" localSheetId="11" name="aumentos_75" vbProcedure="false">#REF!</definedName>
    <definedName function="false" hidden="false" localSheetId="11" name="aumentos_76" vbProcedure="false">#REF!</definedName>
    <definedName function="false" hidden="false" localSheetId="11" name="aumentos_77" vbProcedure="false">#REF!</definedName>
    <definedName function="false" hidden="false" localSheetId="11" name="aumentos_78" vbProcedure="false">#REF!</definedName>
    <definedName function="false" hidden="false" localSheetId="11" name="aumentos_79" vbProcedure="false">#REF!</definedName>
    <definedName function="false" hidden="false" localSheetId="11" name="aumentos_80" vbProcedure="false">#REF!</definedName>
    <definedName function="false" hidden="false" localSheetId="11" name="aumentos_81" vbProcedure="false">#REF!</definedName>
    <definedName function="false" hidden="false" localSheetId="11" name="aumentos_82" vbProcedure="false">#REF!</definedName>
    <definedName function="false" hidden="false" localSheetId="11" name="aumentos_83" vbProcedure="false">#REF!</definedName>
    <definedName function="false" hidden="false" localSheetId="11" name="aumentos_84" vbProcedure="false">#REF!</definedName>
    <definedName function="false" hidden="false" localSheetId="11" name="aumentos_85" vbProcedure="false">#REF!</definedName>
    <definedName function="false" hidden="false" localSheetId="11" name="aumentos_86" vbProcedure="false">#REF!</definedName>
    <definedName function="false" hidden="false" localSheetId="11" name="aumentos_87" vbProcedure="false">#REF!</definedName>
    <definedName function="false" hidden="false" localSheetId="11" name="aumentos_88" vbProcedure="false">#REF!</definedName>
    <definedName function="false" hidden="false" localSheetId="11" name="aumentos_89" vbProcedure="false">#REF!</definedName>
    <definedName function="false" hidden="false" localSheetId="11" name="aumentos_90" vbProcedure="false">#REF!</definedName>
    <definedName function="false" hidden="false" localSheetId="11" name="aumentos_91" vbProcedure="false">#REF!</definedName>
    <definedName function="false" hidden="false" localSheetId="11" name="Banco_dados_IM" vbProcedure="false">'[1] urbano 2ª parte'!#ref!</definedName>
    <definedName function="false" hidden="false" localSheetId="11" name="CALC_TRF" vbProcedure="false">#REF!</definedName>
    <definedName function="false" hidden="false" localSheetId="11" name="carencia_41" vbProcedure="false">#REF!</definedName>
    <definedName function="false" hidden="false" localSheetId="11" name="carencia_42" vbProcedure="false">#REF!</definedName>
    <definedName function="false" hidden="false" localSheetId="11" name="carencia_43" vbProcedure="false">#REF!</definedName>
    <definedName function="false" hidden="false" localSheetId="11" name="carencia_salario_40" vbProcedure="false">#REF!</definedName>
    <definedName function="false" hidden="false" localSheetId="11" name="carencia_salario_41" vbProcedure="false">#REF!</definedName>
    <definedName function="false" hidden="false" localSheetId="11" name="carencia_salario_42" vbProcedure="false">#REF!</definedName>
    <definedName function="false" hidden="false" localSheetId="11" name="carencia_salario_43" vbProcedure="false">#REF!</definedName>
    <definedName function="false" hidden="false" localSheetId="11" name="carencia_salario_44" vbProcedure="false">#REF!</definedName>
    <definedName function="false" hidden="false" localSheetId="11" name="carencia_salario_45" vbProcedure="false">#REF!</definedName>
    <definedName function="false" hidden="false" localSheetId="11" name="carencia_salario_46" vbProcedure="false">#REF!</definedName>
    <definedName function="false" hidden="false" localSheetId="11" name="carencia_salario_47" vbProcedure="false">#REF!</definedName>
    <definedName function="false" hidden="false" localSheetId="11" name="carencia_salario_48" vbProcedure="false">#REF!</definedName>
    <definedName function="false" hidden="false" localSheetId="11" name="carencia_salario_49" vbProcedure="false">#REF!</definedName>
    <definedName function="false" hidden="false" localSheetId="11" name="carencia_salario_50" vbProcedure="false">#REF!</definedName>
    <definedName function="false" hidden="false" localSheetId="11" name="carencia_salario_51" vbProcedure="false">#REF!</definedName>
    <definedName function="false" hidden="false" localSheetId="11" name="carencia_salario_52" vbProcedure="false">#REF!</definedName>
    <definedName function="false" hidden="false" localSheetId="11" name="carencia_salario_53" vbProcedure="false">#REF!</definedName>
    <definedName function="false" hidden="false" localSheetId="11" name="carencia_salario_54" vbProcedure="false">#REF!</definedName>
    <definedName function="false" hidden="false" localSheetId="11" name="carencia_salario_55" vbProcedure="false">#REF!</definedName>
    <definedName function="false" hidden="false" localSheetId="11" name="carencia_salario_56" vbProcedure="false">#REF!</definedName>
    <definedName function="false" hidden="false" localSheetId="11" name="carencia_salario_57" vbProcedure="false">#REF!</definedName>
    <definedName function="false" hidden="false" localSheetId="11" name="carencia_salario_58" vbProcedure="false">#REF!</definedName>
    <definedName function="false" hidden="false" localSheetId="11" name="carencia_salario_59" vbProcedure="false">#REF!</definedName>
    <definedName function="false" hidden="false" localSheetId="11" name="carencia_sd_41" vbProcedure="false">#REF!</definedName>
    <definedName function="false" hidden="false" localSheetId="11" name="carencia_sd_42" vbProcedure="false">#REF!</definedName>
    <definedName function="false" hidden="false" localSheetId="11" name="carencia_sd_43" vbProcedure="false">#REF!</definedName>
    <definedName function="false" hidden="false" localSheetId="11" name="carência_10" vbProcedure="false">#REF!</definedName>
    <definedName function="false" hidden="false" localSheetId="11" name="carência_11" vbProcedure="false">#REF!</definedName>
    <definedName function="false" hidden="false" localSheetId="11" name="carência_12" vbProcedure="false">#REF!</definedName>
    <definedName function="false" hidden="false" localSheetId="11" name="carência_18" vbProcedure="false">#REF!</definedName>
    <definedName function="false" hidden="false" localSheetId="11" name="carência_19" vbProcedure="false">#REF!</definedName>
    <definedName function="false" hidden="false" localSheetId="11" name="carência_20" vbProcedure="false">#REF!</definedName>
    <definedName function="false" hidden="false" localSheetId="11" name="carência_21" vbProcedure="false">#REF!</definedName>
    <definedName function="false" hidden="false" localSheetId="11" name="carência_22" vbProcedure="false">#REF!</definedName>
    <definedName function="false" hidden="false" localSheetId="11" name="carência_23" vbProcedure="false">#REF!</definedName>
    <definedName function="false" hidden="false" localSheetId="11" name="carência_24" vbProcedure="false">#REF!</definedName>
    <definedName function="false" hidden="false" localSheetId="11" name="carência_25" vbProcedure="false">#REF!</definedName>
    <definedName function="false" hidden="false" localSheetId="11" name="carência_26" vbProcedure="false">#REF!</definedName>
    <definedName function="false" hidden="false" localSheetId="11" name="carência_27" vbProcedure="false">#REF!</definedName>
    <definedName function="false" hidden="false" localSheetId="11" name="carência_28" vbProcedure="false">#REF!</definedName>
    <definedName function="false" hidden="false" localSheetId="11" name="carência_29" vbProcedure="false">#REF!</definedName>
    <definedName function="false" hidden="false" localSheetId="11" name="carência_30" vbProcedure="false">#REF!</definedName>
    <definedName function="false" hidden="false" localSheetId="11" name="carência_31" vbProcedure="false">#REF!</definedName>
    <definedName function="false" hidden="false" localSheetId="11" name="carência_32" vbProcedure="false">#REF!</definedName>
    <definedName function="false" hidden="false" localSheetId="11" name="carência_33" vbProcedure="false">#REF!</definedName>
    <definedName function="false" hidden="false" localSheetId="11" name="carência_34" vbProcedure="false">#REF!</definedName>
    <definedName function="false" hidden="false" localSheetId="11" name="carência_35" vbProcedure="false">#REF!</definedName>
    <definedName function="false" hidden="false" localSheetId="11" name="carência_36" vbProcedure="false">#REF!</definedName>
    <definedName function="false" hidden="false" localSheetId="11" name="carência_37" vbProcedure="false">#REF!</definedName>
    <definedName function="false" hidden="false" localSheetId="11" name="carência_38" vbProcedure="false">#REF!</definedName>
    <definedName function="false" hidden="false" localSheetId="11" name="carência_39" vbProcedure="false">#REF!</definedName>
    <definedName function="false" hidden="false" localSheetId="11" name="carência_40" vbProcedure="false">#REF!</definedName>
    <definedName function="false" hidden="false" localSheetId="11" name="carência_44" vbProcedure="false">#REF!</definedName>
    <definedName function="false" hidden="false" localSheetId="11" name="carência_45" vbProcedure="false">#REF!</definedName>
    <definedName function="false" hidden="false" localSheetId="11" name="carência_5" vbProcedure="false">#REF!</definedName>
    <definedName function="false" hidden="false" localSheetId="11" name="carência_6" vbProcedure="false">#REF!</definedName>
    <definedName function="false" hidden="false" localSheetId="11" name="carência_salário_10" vbProcedure="false">#REF!</definedName>
    <definedName function="false" hidden="false" localSheetId="11" name="carência_salário_11" vbProcedure="false">#REF!</definedName>
    <definedName function="false" hidden="false" localSheetId="11" name="carência_salário_12" vbProcedure="false">#REF!</definedName>
    <definedName function="false" hidden="false" localSheetId="11" name="carência_salário_18" vbProcedure="false">#REF!</definedName>
    <definedName function="false" hidden="false" localSheetId="11" name="carência_salário_19" vbProcedure="false">#REF!</definedName>
    <definedName function="false" hidden="false" localSheetId="11" name="carência_salário_20" vbProcedure="false">#REF!</definedName>
    <definedName function="false" hidden="false" localSheetId="11" name="carência_salário_21" vbProcedure="false">#REF!</definedName>
    <definedName function="false" hidden="false" localSheetId="11" name="carência_salário_22" vbProcedure="false">#REF!</definedName>
    <definedName function="false" hidden="false" localSheetId="11" name="carência_salário_23" vbProcedure="false">#REF!</definedName>
    <definedName function="false" hidden="false" localSheetId="11" name="carência_salário_24" vbProcedure="false">#REF!</definedName>
    <definedName function="false" hidden="false" localSheetId="11" name="carência_salário_25" vbProcedure="false">#REF!</definedName>
    <definedName function="false" hidden="false" localSheetId="11" name="carência_salário_26" vbProcedure="false">#REF!</definedName>
    <definedName function="false" hidden="false" localSheetId="11" name="carência_salário_27" vbProcedure="false">#REF!</definedName>
    <definedName function="false" hidden="false" localSheetId="11" name="carência_salário_28" vbProcedure="false">#REF!</definedName>
    <definedName function="false" hidden="false" localSheetId="11" name="carência_salário_29" vbProcedure="false">#REF!</definedName>
    <definedName function="false" hidden="false" localSheetId="11" name="carência_salário_30" vbProcedure="false">#REF!</definedName>
    <definedName function="false" hidden="false" localSheetId="11" name="carência_salário_31" vbProcedure="false">#REF!</definedName>
    <definedName function="false" hidden="false" localSheetId="11" name="carência_salário_32" vbProcedure="false">#REF!</definedName>
    <definedName function="false" hidden="false" localSheetId="11" name="carência_salário_33" vbProcedure="false">#REF!</definedName>
    <definedName function="false" hidden="false" localSheetId="11" name="carência_salário_34" vbProcedure="false">#REF!</definedName>
    <definedName function="false" hidden="false" localSheetId="11" name="carência_salário_35" vbProcedure="false">#REF!</definedName>
    <definedName function="false" hidden="false" localSheetId="11" name="carência_salário_36" vbProcedure="false">#REF!</definedName>
    <definedName function="false" hidden="false" localSheetId="11" name="carência_salário_37" vbProcedure="false">#REF!</definedName>
    <definedName function="false" hidden="false" localSheetId="11" name="carência_salário_38" vbProcedure="false">#REF!</definedName>
    <definedName function="false" hidden="false" localSheetId="11" name="carência_salário_39" vbProcedure="false">#REF!</definedName>
    <definedName function="false" hidden="false" localSheetId="11" name="carência_salário_5" vbProcedure="false">#REF!</definedName>
    <definedName function="false" hidden="false" localSheetId="11" name="carência_salário_6" vbProcedure="false">#REF!</definedName>
    <definedName function="false" hidden="false" localSheetId="11" name="carência_sd_10" vbProcedure="false">#REF!</definedName>
    <definedName function="false" hidden="false" localSheetId="11" name="carência_sd_11" vbProcedure="false">#REF!</definedName>
    <definedName function="false" hidden="false" localSheetId="11" name="carência_sd_12" vbProcedure="false">#REF!</definedName>
    <definedName function="false" hidden="false" localSheetId="11" name="carência_sd_18" vbProcedure="false">#REF!</definedName>
    <definedName function="false" hidden="false" localSheetId="11" name="carência_sd_19" vbProcedure="false">#REF!</definedName>
    <definedName function="false" hidden="false" localSheetId="11" name="carência_sd_20" vbProcedure="false">#REF!</definedName>
    <definedName function="false" hidden="false" localSheetId="11" name="carência_sd_21" vbProcedure="false">#REF!</definedName>
    <definedName function="false" hidden="false" localSheetId="11" name="carência_sd_22" vbProcedure="false">#REF!</definedName>
    <definedName function="false" hidden="false" localSheetId="11" name="carência_sd_23" vbProcedure="false">#REF!</definedName>
    <definedName function="false" hidden="false" localSheetId="11" name="carência_sd_24" vbProcedure="false">#REF!</definedName>
    <definedName function="false" hidden="false" localSheetId="11" name="carência_sd_25" vbProcedure="false">#REF!</definedName>
    <definedName function="false" hidden="false" localSheetId="11" name="carência_sd_26" vbProcedure="false">#REF!</definedName>
    <definedName function="false" hidden="false" localSheetId="11" name="carência_sd_27" vbProcedure="false">#REF!</definedName>
    <definedName function="false" hidden="false" localSheetId="11" name="carência_sd_28" vbProcedure="false">#REF!</definedName>
    <definedName function="false" hidden="false" localSheetId="11" name="carência_sd_29" vbProcedure="false">#REF!</definedName>
    <definedName function="false" hidden="false" localSheetId="11" name="carência_sd_30" vbProcedure="false">#REF!</definedName>
    <definedName function="false" hidden="false" localSheetId="11" name="carência_sd_31" vbProcedure="false">#REF!</definedName>
    <definedName function="false" hidden="false" localSheetId="11" name="carência_sd_32" vbProcedure="false">#REF!</definedName>
    <definedName function="false" hidden="false" localSheetId="11" name="carência_sd_33" vbProcedure="false">#REF!</definedName>
    <definedName function="false" hidden="false" localSheetId="11" name="carência_sd_34" vbProcedure="false">#REF!</definedName>
    <definedName function="false" hidden="false" localSheetId="11" name="carência_sd_35" vbProcedure="false">#REF!</definedName>
    <definedName function="false" hidden="false" localSheetId="11" name="carência_sd_36" vbProcedure="false">#REF!</definedName>
    <definedName function="false" hidden="false" localSheetId="11" name="carência_sd_37" vbProcedure="false">#REF!</definedName>
    <definedName function="false" hidden="false" localSheetId="11" name="carência_sd_38" vbProcedure="false">#REF!</definedName>
    <definedName function="false" hidden="false" localSheetId="11" name="carência_sd_39" vbProcedure="false">#REF!</definedName>
    <definedName function="false" hidden="false" localSheetId="11" name="carência_sd_40" vbProcedure="false">#REF!</definedName>
    <definedName function="false" hidden="false" localSheetId="11" name="carência_sd_44" vbProcedure="false">#REF!</definedName>
    <definedName function="false" hidden="false" localSheetId="11" name="carência_sd_45" vbProcedure="false">#REF!</definedName>
    <definedName function="false" hidden="false" localSheetId="11" name="carência_sd_5" vbProcedure="false">#REF!</definedName>
    <definedName function="false" hidden="false" localSheetId="11" name="carência_sd_6" vbProcedure="false">#REF!</definedName>
    <definedName function="false" hidden="false" localSheetId="11" name="COMUM" vbProcedure="false">#REF!</definedName>
    <definedName function="false" hidden="false" localSheetId="11" name="Critérios_IM" vbProcedure="false">'[1] urbano 2ª parte'!#ref!</definedName>
    <definedName function="false" hidden="false" localSheetId="11" name="DADOS" vbProcedure="false">#REF!</definedName>
    <definedName function="false" hidden="false" localSheetId="11" name="DADOS2" vbProcedure="false">#REF!</definedName>
    <definedName function="false" hidden="false" localSheetId="11" name="DADOS3" vbProcedure="false">#REF!</definedName>
    <definedName function="false" hidden="false" localSheetId="11" name="DADOS5" vbProcedure="false">#REF!</definedName>
    <definedName function="false" hidden="false" localSheetId="11" name="DADOS6" vbProcedure="false">#REF!</definedName>
    <definedName function="false" hidden="false" localSheetId="11" name="DADOS7" vbProcedure="false">#REF!</definedName>
    <definedName function="false" hidden="false" localSheetId="11" name="emprestimo_41" vbProcedure="false">#REF!</definedName>
    <definedName function="false" hidden="false" localSheetId="11" name="emprestimo_42" vbProcedure="false">#REF!</definedName>
    <definedName function="false" hidden="false" localSheetId="11" name="emprestimo_43" vbProcedure="false">#REF!</definedName>
    <definedName function="false" hidden="false" localSheetId="11" name="empréstimo_10" vbProcedure="false">#REF!</definedName>
    <definedName function="false" hidden="false" localSheetId="11" name="empréstimo_11" vbProcedure="false">#REF!</definedName>
    <definedName function="false" hidden="false" localSheetId="11" name="empréstimo_12" vbProcedure="false">#REF!</definedName>
    <definedName function="false" hidden="false" localSheetId="11" name="empréstimo_18" vbProcedure="false">#REF!</definedName>
    <definedName function="false" hidden="false" localSheetId="11" name="empréstimo_19" vbProcedure="false">#REF!</definedName>
    <definedName function="false" hidden="false" localSheetId="11" name="empréstimo_20" vbProcedure="false">#REF!</definedName>
    <definedName function="false" hidden="false" localSheetId="11" name="empréstimo_21" vbProcedure="false">#REF!</definedName>
    <definedName function="false" hidden="false" localSheetId="11" name="empréstimo_22" vbProcedure="false">#REF!</definedName>
    <definedName function="false" hidden="false" localSheetId="11" name="empréstimo_23" vbProcedure="false">#REF!</definedName>
    <definedName function="false" hidden="false" localSheetId="11" name="empréstimo_24" vbProcedure="false">#REF!</definedName>
    <definedName function="false" hidden="false" localSheetId="11" name="empréstimo_25" vbProcedure="false">#REF!</definedName>
    <definedName function="false" hidden="false" localSheetId="11" name="empréstimo_26" vbProcedure="false">#REF!</definedName>
    <definedName function="false" hidden="false" localSheetId="11" name="empréstimo_27" vbProcedure="false">#REF!</definedName>
    <definedName function="false" hidden="false" localSheetId="11" name="empréstimo_28" vbProcedure="false">#REF!</definedName>
    <definedName function="false" hidden="false" localSheetId="11" name="empréstimo_29" vbProcedure="false">#REF!</definedName>
    <definedName function="false" hidden="false" localSheetId="11" name="empréstimo_30" vbProcedure="false">#REF!</definedName>
    <definedName function="false" hidden="false" localSheetId="11" name="empréstimo_31" vbProcedure="false">#REF!</definedName>
    <definedName function="false" hidden="false" localSheetId="11" name="empréstimo_32" vbProcedure="false">#REF!</definedName>
    <definedName function="false" hidden="false" localSheetId="11" name="empréstimo_33" vbProcedure="false">#REF!</definedName>
    <definedName function="false" hidden="false" localSheetId="11" name="empréstimo_34" vbProcedure="false">#REF!</definedName>
    <definedName function="false" hidden="false" localSheetId="11" name="empréstimo_35" vbProcedure="false">#REF!</definedName>
    <definedName function="false" hidden="false" localSheetId="11" name="empréstimo_36" vbProcedure="false">#REF!</definedName>
    <definedName function="false" hidden="false" localSheetId="11" name="empréstimo_37" vbProcedure="false">#REF!</definedName>
    <definedName function="false" hidden="false" localSheetId="11" name="empréstimo_38" vbProcedure="false">#REF!</definedName>
    <definedName function="false" hidden="false" localSheetId="11" name="empréstimo_39" vbProcedure="false">#REF!</definedName>
    <definedName function="false" hidden="false" localSheetId="11" name="empréstimo_40" vbProcedure="false">#REF!</definedName>
    <definedName function="false" hidden="false" localSheetId="11" name="empréstimo_41" vbProcedure="false">#REF!</definedName>
    <definedName function="false" hidden="false" localSheetId="11" name="empréstimo_44" vbProcedure="false">#REF!</definedName>
    <definedName function="false" hidden="false" localSheetId="11" name="empréstimo_45" vbProcedure="false">#REF!</definedName>
    <definedName function="false" hidden="false" localSheetId="11" name="empréstimo_5" vbProcedure="false">#REF!</definedName>
    <definedName function="false" hidden="false" localSheetId="11" name="empréstimo_6" vbProcedure="false">#REF!</definedName>
    <definedName function="false" hidden="false" localSheetId="11" name="empréstimo__44" vbProcedure="false">#REF!</definedName>
    <definedName function="false" hidden="false" localSheetId="11" name="Extrair_IM" vbProcedure="false">'[1] urbano 2ª parte'!#ref!</definedName>
    <definedName function="false" hidden="false" localSheetId="11" name="frota" vbProcedure="false">#REF!</definedName>
    <definedName function="false" hidden="false" localSheetId="11" name="Frota2" vbProcedure="false">#REF!</definedName>
    <definedName function="false" hidden="false" localSheetId="11" name="FROTACHAS" vbProcedure="false">#REF!</definedName>
    <definedName function="false" hidden="false" localSheetId="11" name="FROTAG" vbProcedure="false">#REF!</definedName>
    <definedName function="false" hidden="false" localSheetId="11" name="frotas" vbProcedure="false">#REF!</definedName>
    <definedName function="false" hidden="false" localSheetId="11" name="frota_16" vbProcedure="false">#REF!</definedName>
    <definedName function="false" hidden="false" localSheetId="11" name="frota_17" vbProcedure="false">#REF!</definedName>
    <definedName function="false" hidden="false" localSheetId="11" name="frota_2" vbProcedure="false">#REF!</definedName>
    <definedName function="false" hidden="false" localSheetId="11" name="frota_4" vbProcedure="false">#REF!</definedName>
    <definedName function="false" hidden="false" localSheetId="11" name="frota_5" vbProcedure="false">#REF!</definedName>
    <definedName function="false" hidden="false" localSheetId="11" name="frota_6" vbProcedure="false">#REF!</definedName>
    <definedName function="false" hidden="false" localSheetId="11" name="frota_7" vbProcedure="false">#REF!</definedName>
    <definedName function="false" hidden="false" localSheetId="11" name="frota_8" vbProcedure="false">#REF!</definedName>
    <definedName function="false" hidden="false" localSheetId="11" name="FUADMINI" vbProcedure="false">#REF!</definedName>
    <definedName function="false" hidden="false" localSheetId="11" name="FUCOBRAD" vbProcedure="false">#REF!</definedName>
    <definedName function="false" hidden="false" localSheetId="11" name="FUFISCAL" vbProcedure="false">#REF!</definedName>
    <definedName function="false" hidden="false" localSheetId="11" name="FUMANUTE" vbProcedure="false">#REF!</definedName>
    <definedName function="false" hidden="false" localSheetId="11" name="inflaçao_41" vbProcedure="false">#REF!</definedName>
    <definedName function="false" hidden="false" localSheetId="11" name="inflaçao_42" vbProcedure="false">#REF!</definedName>
    <definedName function="false" hidden="false" localSheetId="11" name="inflaçao_43" vbProcedure="false">#REF!</definedName>
    <definedName function="false" hidden="false" localSheetId="11" name="inflação_10" vbProcedure="false">#REF!</definedName>
    <definedName function="false" hidden="false" localSheetId="11" name="inflação_11" vbProcedure="false">#REF!</definedName>
    <definedName function="false" hidden="false" localSheetId="11" name="inflação_12" vbProcedure="false">#REF!</definedName>
    <definedName function="false" hidden="false" localSheetId="11" name="inflação_18" vbProcedure="false">#REF!</definedName>
    <definedName function="false" hidden="false" localSheetId="11" name="inflação_19" vbProcedure="false">#REF!</definedName>
    <definedName function="false" hidden="false" localSheetId="11" name="inflação_20" vbProcedure="false">#REF!</definedName>
    <definedName function="false" hidden="false" localSheetId="11" name="inflação_21" vbProcedure="false">#REF!</definedName>
    <definedName function="false" hidden="false" localSheetId="11" name="inflação_22" vbProcedure="false">#REF!</definedName>
    <definedName function="false" hidden="false" localSheetId="11" name="inflação_23" vbProcedure="false">#REF!</definedName>
    <definedName function="false" hidden="false" localSheetId="11" name="inflação_24" vbProcedure="false">#REF!</definedName>
    <definedName function="false" hidden="false" localSheetId="11" name="inflação_25" vbProcedure="false">#REF!</definedName>
    <definedName function="false" hidden="false" localSheetId="11" name="inflação_26" vbProcedure="false">#REF!</definedName>
    <definedName function="false" hidden="false" localSheetId="11" name="inflação_27" vbProcedure="false">#REF!</definedName>
    <definedName function="false" hidden="false" localSheetId="11" name="inflação_28" vbProcedure="false">#REF!</definedName>
    <definedName function="false" hidden="false" localSheetId="11" name="inflação_29" vbProcedure="false">#REF!</definedName>
    <definedName function="false" hidden="false" localSheetId="11" name="inflação_30" vbProcedure="false">#REF!</definedName>
    <definedName function="false" hidden="false" localSheetId="11" name="inflação_31" vbProcedure="false">#REF!</definedName>
    <definedName function="false" hidden="false" localSheetId="11" name="inflação_32" vbProcedure="false">#REF!</definedName>
    <definedName function="false" hidden="false" localSheetId="11" name="inflação_33" vbProcedure="false">#REF!</definedName>
    <definedName function="false" hidden="false" localSheetId="11" name="inflação_34" vbProcedure="false">#REF!</definedName>
    <definedName function="false" hidden="false" localSheetId="11" name="inflação_35" vbProcedure="false">#REF!</definedName>
    <definedName function="false" hidden="false" localSheetId="11" name="inflação_36" vbProcedure="false">#REF!</definedName>
    <definedName function="false" hidden="false" localSheetId="11" name="inflação_37" vbProcedure="false">#REF!</definedName>
    <definedName function="false" hidden="false" localSheetId="11" name="inflação_38" vbProcedure="false">#REF!</definedName>
    <definedName function="false" hidden="false" localSheetId="11" name="inflação_39" vbProcedure="false">#REF!</definedName>
    <definedName function="false" hidden="false" localSheetId="11" name="inflação_40" vbProcedure="false">#REF!</definedName>
    <definedName function="false" hidden="false" localSheetId="11" name="inflação_44" vbProcedure="false">#REF!</definedName>
    <definedName function="false" hidden="false" localSheetId="11" name="inflação_45" vbProcedure="false">#REF!</definedName>
    <definedName function="false" hidden="false" localSheetId="11" name="inflação_5" vbProcedure="false">#REF!</definedName>
    <definedName function="false" hidden="false" localSheetId="11" name="inflação_6" vbProcedure="false">#REF!</definedName>
    <definedName function="false" hidden="false" localSheetId="11" name="IPK_E_PMM" vbProcedure="false">#REF!</definedName>
    <definedName function="false" hidden="false" localSheetId="11" name="PASSAG" vbProcedure="false">#REF!</definedName>
    <definedName function="false" hidden="false" localSheetId="11" name="prazo_10" vbProcedure="false">#REF!</definedName>
    <definedName function="false" hidden="false" localSheetId="11" name="prazo_11" vbProcedure="false">#REF!</definedName>
    <definedName function="false" hidden="false" localSheetId="11" name="prazo_12" vbProcedure="false">#REF!</definedName>
    <definedName function="false" hidden="false" localSheetId="11" name="prazo_18" vbProcedure="false">#REF!</definedName>
    <definedName function="false" hidden="false" localSheetId="11" name="prazo_19" vbProcedure="false">#REF!</definedName>
    <definedName function="false" hidden="false" localSheetId="11" name="prazo_20" vbProcedure="false">#REF!</definedName>
    <definedName function="false" hidden="false" localSheetId="11" name="prazo_21" vbProcedure="false">#REF!</definedName>
    <definedName function="false" hidden="false" localSheetId="11" name="prazo_22" vbProcedure="false">#REF!</definedName>
    <definedName function="false" hidden="false" localSheetId="11" name="prazo_23" vbProcedure="false">#REF!</definedName>
    <definedName function="false" hidden="false" localSheetId="11" name="prazo_24" vbProcedure="false">#REF!</definedName>
    <definedName function="false" hidden="false" localSheetId="11" name="prazo_25" vbProcedure="false">#REF!</definedName>
    <definedName function="false" hidden="false" localSheetId="11" name="prazo_26" vbProcedure="false">#REF!</definedName>
    <definedName function="false" hidden="false" localSheetId="11" name="prazo_27" vbProcedure="false">#REF!</definedName>
    <definedName function="false" hidden="false" localSheetId="11" name="prazo_28" vbProcedure="false">#REF!</definedName>
    <definedName function="false" hidden="false" localSheetId="11" name="prazo_29" vbProcedure="false">#REF!</definedName>
    <definedName function="false" hidden="false" localSheetId="11" name="prazo_30" vbProcedure="false">#REF!</definedName>
    <definedName function="false" hidden="false" localSheetId="11" name="prazo_31" vbProcedure="false">#REF!</definedName>
    <definedName function="false" hidden="false" localSheetId="11" name="prazo_32" vbProcedure="false">#REF!</definedName>
    <definedName function="false" hidden="false" localSheetId="11" name="prazo_33" vbProcedure="false">#REF!</definedName>
    <definedName function="false" hidden="false" localSheetId="11" name="prazo_34" vbProcedure="false">#REF!</definedName>
    <definedName function="false" hidden="false" localSheetId="11" name="prazo_35" vbProcedure="false">#REF!</definedName>
    <definedName function="false" hidden="false" localSheetId="11" name="prazo_36" vbProcedure="false">#REF!</definedName>
    <definedName function="false" hidden="false" localSheetId="11" name="prazo_37" vbProcedure="false">#REF!</definedName>
    <definedName function="false" hidden="false" localSheetId="11" name="prazo_38" vbProcedure="false">#REF!</definedName>
    <definedName function="false" hidden="false" localSheetId="11" name="prazo_39" vbProcedure="false">#REF!</definedName>
    <definedName function="false" hidden="false" localSheetId="11" name="prazo_40" vbProcedure="false">#REF!</definedName>
    <definedName function="false" hidden="false" localSheetId="11" name="prazo_41" vbProcedure="false">#REF!</definedName>
    <definedName function="false" hidden="false" localSheetId="11" name="prazo_42" vbProcedure="false">#REF!</definedName>
    <definedName function="false" hidden="false" localSheetId="11" name="prazo_43" vbProcedure="false">#REF!</definedName>
    <definedName function="false" hidden="false" localSheetId="11" name="prazo_44" vbProcedure="false">#REF!</definedName>
    <definedName function="false" hidden="false" localSheetId="11" name="prazo_5" vbProcedure="false">#REF!</definedName>
    <definedName function="false" hidden="false" localSheetId="11" name="prazo_6" vbProcedure="false">#REF!</definedName>
    <definedName function="false" hidden="false" localSheetId="11" name="prazo__44" vbProcedure="false">#REF!</definedName>
    <definedName function="false" hidden="false" localSheetId="11" name="PR_VEIUC_NOVO" vbProcedure="false">#REF!</definedName>
    <definedName function="false" hidden="false" localSheetId="11" name="salario_40" vbProcedure="false">#REF!</definedName>
    <definedName function="false" hidden="false" localSheetId="11" name="salario_41" vbProcedure="false">#REF!</definedName>
    <definedName function="false" hidden="false" localSheetId="11" name="salário_10" vbProcedure="false">#REF!</definedName>
    <definedName function="false" hidden="false" localSheetId="11" name="salário_11" vbProcedure="false">#REF!</definedName>
    <definedName function="false" hidden="false" localSheetId="11" name="salário_12" vbProcedure="false">#REF!</definedName>
    <definedName function="false" hidden="false" localSheetId="11" name="salário_18" vbProcedure="false">#REF!</definedName>
    <definedName function="false" hidden="false" localSheetId="11" name="salário_19" vbProcedure="false">#REF!</definedName>
    <definedName function="false" hidden="false" localSheetId="11" name="salário_20" vbProcedure="false">#REF!</definedName>
    <definedName function="false" hidden="false" localSheetId="11" name="salário_21" vbProcedure="false">#REF!</definedName>
    <definedName function="false" hidden="false" localSheetId="11" name="salário_22" vbProcedure="false">#REF!</definedName>
    <definedName function="false" hidden="false" localSheetId="11" name="salário_23" vbProcedure="false">#REF!</definedName>
    <definedName function="false" hidden="false" localSheetId="11" name="salário_24" vbProcedure="false">#REF!</definedName>
    <definedName function="false" hidden="false" localSheetId="11" name="salário_25" vbProcedure="false">#REF!</definedName>
    <definedName function="false" hidden="false" localSheetId="11" name="salário_26" vbProcedure="false">#REF!</definedName>
    <definedName function="false" hidden="false" localSheetId="11" name="salário_27" vbProcedure="false">#REF!</definedName>
    <definedName function="false" hidden="false" localSheetId="11" name="salário_28" vbProcedure="false">#REF!</definedName>
    <definedName function="false" hidden="false" localSheetId="11" name="salário_29" vbProcedure="false">#REF!</definedName>
    <definedName function="false" hidden="false" localSheetId="11" name="salário_30" vbProcedure="false">#REF!</definedName>
    <definedName function="false" hidden="false" localSheetId="11" name="salário_31" vbProcedure="false">#REF!</definedName>
    <definedName function="false" hidden="false" localSheetId="11" name="salário_32" vbProcedure="false">#REF!</definedName>
    <definedName function="false" hidden="false" localSheetId="11" name="salário_33" vbProcedure="false">#REF!</definedName>
    <definedName function="false" hidden="false" localSheetId="11" name="salário_34" vbProcedure="false">#REF!</definedName>
    <definedName function="false" hidden="false" localSheetId="11" name="salário_35" vbProcedure="false">#REF!</definedName>
    <definedName function="false" hidden="false" localSheetId="11" name="salário_36" vbProcedure="false">#REF!</definedName>
    <definedName function="false" hidden="false" localSheetId="11" name="salário_37" vbProcedure="false">#REF!</definedName>
    <definedName function="false" hidden="false" localSheetId="11" name="salário_38" vbProcedure="false">#REF!</definedName>
    <definedName function="false" hidden="false" localSheetId="11" name="salário_39" vbProcedure="false">#REF!</definedName>
    <definedName function="false" hidden="false" localSheetId="11" name="salário_42" vbProcedure="false">#REF!</definedName>
    <definedName function="false" hidden="false" localSheetId="11" name="salário_43" vbProcedure="false">#REF!</definedName>
    <definedName function="false" hidden="false" localSheetId="11" name="salário_44" vbProcedure="false">#REF!</definedName>
    <definedName function="false" hidden="false" localSheetId="11" name="salário_45" vbProcedure="false">#REF!</definedName>
    <definedName function="false" hidden="false" localSheetId="11" name="salário_46" vbProcedure="false">#REF!</definedName>
    <definedName function="false" hidden="false" localSheetId="11" name="salário_47" vbProcedure="false">#REF!</definedName>
    <definedName function="false" hidden="false" localSheetId="11" name="salário_48" vbProcedure="false">#REF!</definedName>
    <definedName function="false" hidden="false" localSheetId="11" name="salário_49" vbProcedure="false">#REF!</definedName>
    <definedName function="false" hidden="false" localSheetId="11" name="salário_5" vbProcedure="false">#REF!</definedName>
    <definedName function="false" hidden="false" localSheetId="11" name="salário_50" vbProcedure="false">#REF!</definedName>
    <definedName function="false" hidden="false" localSheetId="11" name="salário_51" vbProcedure="false">#REF!</definedName>
    <definedName function="false" hidden="false" localSheetId="11" name="salário_52" vbProcedure="false">#REF!</definedName>
    <definedName function="false" hidden="false" localSheetId="11" name="salário_53" vbProcedure="false">#REF!</definedName>
    <definedName function="false" hidden="false" localSheetId="11" name="salário_54" vbProcedure="false">#REF!</definedName>
    <definedName function="false" hidden="false" localSheetId="11" name="salário_55" vbProcedure="false">#REF!</definedName>
    <definedName function="false" hidden="false" localSheetId="11" name="salário_56" vbProcedure="false">#REF!</definedName>
    <definedName function="false" hidden="false" localSheetId="11" name="salário_57" vbProcedure="false">#REF!</definedName>
    <definedName function="false" hidden="false" localSheetId="11" name="salário_58" vbProcedure="false">#REF!</definedName>
    <definedName function="false" hidden="false" localSheetId="11" name="salário_59" vbProcedure="false">#REF!</definedName>
    <definedName function="false" hidden="false" localSheetId="11" name="salário_6" vbProcedure="false">#REF!</definedName>
    <definedName function="false" hidden="false" localSheetId="11" name="sss" vbProcedure="false">'[1] urbano 2ª parte'!#ref!</definedName>
    <definedName function="false" hidden="false" localSheetId="11" name="TARIFA" vbProcedure="false">#REF!</definedName>
    <definedName function="false" hidden="false" localSheetId="11" name="taxa_10" vbProcedure="false">#REF!</definedName>
    <definedName function="false" hidden="false" localSheetId="11" name="taxa_11" vbProcedure="false">#REF!</definedName>
    <definedName function="false" hidden="false" localSheetId="11" name="taxa_12" vbProcedure="false">#REF!</definedName>
    <definedName function="false" hidden="false" localSheetId="11" name="taxa_18" vbProcedure="false">#REF!</definedName>
    <definedName function="false" hidden="false" localSheetId="11" name="taxa_19" vbProcedure="false">#REF!</definedName>
    <definedName function="false" hidden="false" localSheetId="11" name="taxa_20" vbProcedure="false">#REF!</definedName>
    <definedName function="false" hidden="false" localSheetId="11" name="taxa_21" vbProcedure="false">#REF!</definedName>
    <definedName function="false" hidden="false" localSheetId="11" name="taxa_22" vbProcedure="false">#REF!</definedName>
    <definedName function="false" hidden="false" localSheetId="11" name="taxa_23" vbProcedure="false">#REF!</definedName>
    <definedName function="false" hidden="false" localSheetId="11" name="taxa_24" vbProcedure="false">#REF!</definedName>
    <definedName function="false" hidden="false" localSheetId="11" name="taxa_25" vbProcedure="false">#REF!</definedName>
    <definedName function="false" hidden="false" localSheetId="11" name="taxa_26" vbProcedure="false">#REF!</definedName>
    <definedName function="false" hidden="false" localSheetId="11" name="taxa_27" vbProcedure="false">#REF!</definedName>
    <definedName function="false" hidden="false" localSheetId="11" name="taxa_28" vbProcedure="false">#REF!</definedName>
    <definedName function="false" hidden="false" localSheetId="11" name="taxa_29" vbProcedure="false">#REF!</definedName>
    <definedName function="false" hidden="false" localSheetId="11" name="taxa_30" vbProcedure="false">#REF!</definedName>
    <definedName function="false" hidden="false" localSheetId="11" name="taxa_31" vbProcedure="false">#REF!</definedName>
    <definedName function="false" hidden="false" localSheetId="11" name="taxa_32" vbProcedure="false">#REF!</definedName>
    <definedName function="false" hidden="false" localSheetId="11" name="taxa_33" vbProcedure="false">#REF!</definedName>
    <definedName function="false" hidden="false" localSheetId="11" name="taxa_34" vbProcedure="false">#REF!</definedName>
    <definedName function="false" hidden="false" localSheetId="11" name="taxa_35" vbProcedure="false">#REF!</definedName>
    <definedName function="false" hidden="false" localSheetId="11" name="taxa_36" vbProcedure="false">#REF!</definedName>
    <definedName function="false" hidden="false" localSheetId="11" name="taxa_37" vbProcedure="false">#REF!</definedName>
    <definedName function="false" hidden="false" localSheetId="11" name="taxa_38" vbProcedure="false">#REF!</definedName>
    <definedName function="false" hidden="false" localSheetId="11" name="taxa_39" vbProcedure="false">#REF!</definedName>
    <definedName function="false" hidden="false" localSheetId="11" name="taxa_40" vbProcedure="false">#REF!</definedName>
    <definedName function="false" hidden="false" localSheetId="11" name="taxa_41" vbProcedure="false">#REF!</definedName>
    <definedName function="false" hidden="false" localSheetId="11" name="taxa_42" vbProcedure="false">#REF!</definedName>
    <definedName function="false" hidden="false" localSheetId="11" name="taxa_43" vbProcedure="false">#REF!</definedName>
    <definedName function="false" hidden="false" localSheetId="11" name="taxa_44" vbProcedure="false">#REF!</definedName>
    <definedName function="false" hidden="false" localSheetId="11" name="taxa_45" vbProcedure="false">#REF!</definedName>
    <definedName function="false" hidden="false" localSheetId="11" name="taxa_5" vbProcedure="false">#REF!</definedName>
    <definedName function="false" hidden="false" localSheetId="11" name="taxa_6" vbProcedure="false">#REF!</definedName>
    <definedName function="false" hidden="false" localSheetId="11" name="taxa__44" vbProcedure="false">#REF!</definedName>
    <definedName function="false" hidden="false" localSheetId="11" name="_xlnm.Criteria" vbProcedure="false">'[1] urbano 2ª parte'!#ref!</definedName>
    <definedName function="false" hidden="false" localSheetId="11" name="_xlnm.Database" vbProcedure="false">'[1] urbano 2ª parte'!#ref!</definedName>
    <definedName function="false" hidden="false" localSheetId="11" name="_xlnm.Extract" vbProcedure="false">'[1] urbano 2ª parte'!#ref!</definedName>
    <definedName function="false" hidden="false" localSheetId="11" name="_xlnm.Print_Area" vbProcedure="false">'(11)Enc.Soc.'!$A$1:$L$54</definedName>
    <definedName function="false" hidden="false" localSheetId="12" name="ANOFROTA" vbProcedure="false">#REF!</definedName>
    <definedName function="false" hidden="false" localSheetId="12" name="aumentos_10" vbProcedure="false">#REF!</definedName>
    <definedName function="false" hidden="false" localSheetId="12" name="aumentos_11" vbProcedure="false">#REF!</definedName>
    <definedName function="false" hidden="false" localSheetId="12" name="aumentos_12" vbProcedure="false">#REF!</definedName>
    <definedName function="false" hidden="false" localSheetId="12" name="aumentos_18" vbProcedure="false">#REF!</definedName>
    <definedName function="false" hidden="false" localSheetId="12" name="aumentos_19" vbProcedure="false">#REF!</definedName>
    <definedName function="false" hidden="false" localSheetId="12" name="aumentos_20" vbProcedure="false">#REF!</definedName>
    <definedName function="false" hidden="false" localSheetId="12" name="aumentos_21" vbProcedure="false">#REF!</definedName>
    <definedName function="false" hidden="false" localSheetId="12" name="aumentos_22" vbProcedure="false">#REF!</definedName>
    <definedName function="false" hidden="false" localSheetId="12" name="aumentos_23" vbProcedure="false">#REF!</definedName>
    <definedName function="false" hidden="false" localSheetId="12" name="aumentos_24" vbProcedure="false">#REF!</definedName>
    <definedName function="false" hidden="false" localSheetId="12" name="aumentos_25" vbProcedure="false">#REF!</definedName>
    <definedName function="false" hidden="false" localSheetId="12" name="aumentos_26" vbProcedure="false">#REF!</definedName>
    <definedName function="false" hidden="false" localSheetId="12" name="aumentos_27" vbProcedure="false">#REF!</definedName>
    <definedName function="false" hidden="false" localSheetId="12" name="aumentos_28" vbProcedure="false">#REF!</definedName>
    <definedName function="false" hidden="false" localSheetId="12" name="aumentos_29" vbProcedure="false">#REF!</definedName>
    <definedName function="false" hidden="false" localSheetId="12" name="aumentos_30" vbProcedure="false">#REF!</definedName>
    <definedName function="false" hidden="false" localSheetId="12" name="aumentos_31" vbProcedure="false">#REF!</definedName>
    <definedName function="false" hidden="false" localSheetId="12" name="aumentos_32" vbProcedure="false">#REF!</definedName>
    <definedName function="false" hidden="false" localSheetId="12" name="aumentos_33" vbProcedure="false">#REF!</definedName>
    <definedName function="false" hidden="false" localSheetId="12" name="aumentos_34" vbProcedure="false">#REF!</definedName>
    <definedName function="false" hidden="false" localSheetId="12" name="aumentos_35" vbProcedure="false">#REF!</definedName>
    <definedName function="false" hidden="false" localSheetId="12" name="aumentos_36" vbProcedure="false">#REF!</definedName>
    <definedName function="false" hidden="false" localSheetId="12" name="aumentos_37" vbProcedure="false">#REF!</definedName>
    <definedName function="false" hidden="false" localSheetId="12" name="aumentos_38" vbProcedure="false">#REF!</definedName>
    <definedName function="false" hidden="false" localSheetId="12" name="aumentos_39" vbProcedure="false">#REF!</definedName>
    <definedName function="false" hidden="false" localSheetId="12" name="aumentos_43" vbProcedure="false">#REF!</definedName>
    <definedName function="false" hidden="false" localSheetId="12" name="aumentos_44" vbProcedure="false">#REF!</definedName>
    <definedName function="false" hidden="false" localSheetId="12" name="aumentos_45" vbProcedure="false">#REF!</definedName>
    <definedName function="false" hidden="false" localSheetId="12" name="aumentos_46" vbProcedure="false">#REF!</definedName>
    <definedName function="false" hidden="false" localSheetId="12" name="aumentos_47" vbProcedure="false">#REF!</definedName>
    <definedName function="false" hidden="false" localSheetId="12" name="aumentos_48" vbProcedure="false">#REF!</definedName>
    <definedName function="false" hidden="false" localSheetId="12" name="aumentos_49" vbProcedure="false">#REF!</definedName>
    <definedName function="false" hidden="false" localSheetId="12" name="aumentos_5" vbProcedure="false">#REF!</definedName>
    <definedName function="false" hidden="false" localSheetId="12" name="aumentos_50" vbProcedure="false">#REF!</definedName>
    <definedName function="false" hidden="false" localSheetId="12" name="aumentos_51" vbProcedure="false">#REF!</definedName>
    <definedName function="false" hidden="false" localSheetId="12" name="aumentos_52" vbProcedure="false">#REF!</definedName>
    <definedName function="false" hidden="false" localSheetId="12" name="aumentos_53" vbProcedure="false">#REF!</definedName>
    <definedName function="false" hidden="false" localSheetId="12" name="aumentos_54" vbProcedure="false">#REF!</definedName>
    <definedName function="false" hidden="false" localSheetId="12" name="aumentos_55" vbProcedure="false">#REF!</definedName>
    <definedName function="false" hidden="false" localSheetId="12" name="aumentos_56" vbProcedure="false">#REF!</definedName>
    <definedName function="false" hidden="false" localSheetId="12" name="aumentos_57" vbProcedure="false">#REF!</definedName>
    <definedName function="false" hidden="false" localSheetId="12" name="aumentos_58" vbProcedure="false">#REF!</definedName>
    <definedName function="false" hidden="false" localSheetId="12" name="aumentos_59" vbProcedure="false">#REF!</definedName>
    <definedName function="false" hidden="false" localSheetId="12" name="aumentos_6" vbProcedure="false">#REF!</definedName>
    <definedName function="false" hidden="false" localSheetId="12" name="aumentos_60" vbProcedure="false">#REF!</definedName>
    <definedName function="false" hidden="false" localSheetId="12" name="aumentos_61" vbProcedure="false">#REF!</definedName>
    <definedName function="false" hidden="false" localSheetId="12" name="aumentos_62" vbProcedure="false">#REF!</definedName>
    <definedName function="false" hidden="false" localSheetId="12" name="aumentos_70" vbProcedure="false">#REF!</definedName>
    <definedName function="false" hidden="false" localSheetId="12" name="aumentos_71" vbProcedure="false">#REF!</definedName>
    <definedName function="false" hidden="false" localSheetId="12" name="aumentos_72" vbProcedure="false">#REF!</definedName>
    <definedName function="false" hidden="false" localSheetId="12" name="aumentos_73" vbProcedure="false">#REF!</definedName>
    <definedName function="false" hidden="false" localSheetId="12" name="aumentos_74" vbProcedure="false">#REF!</definedName>
    <definedName function="false" hidden="false" localSheetId="12" name="aumentos_75" vbProcedure="false">#REF!</definedName>
    <definedName function="false" hidden="false" localSheetId="12" name="aumentos_76" vbProcedure="false">#REF!</definedName>
    <definedName function="false" hidden="false" localSheetId="12" name="aumentos_77" vbProcedure="false">#REF!</definedName>
    <definedName function="false" hidden="false" localSheetId="12" name="aumentos_78" vbProcedure="false">#REF!</definedName>
    <definedName function="false" hidden="false" localSheetId="12" name="aumentos_79" vbProcedure="false">#REF!</definedName>
    <definedName function="false" hidden="false" localSheetId="12" name="aumentos_80" vbProcedure="false">#REF!</definedName>
    <definedName function="false" hidden="false" localSheetId="12" name="aumentos_81" vbProcedure="false">#REF!</definedName>
    <definedName function="false" hidden="false" localSheetId="12" name="aumentos_82" vbProcedure="false">#REF!</definedName>
    <definedName function="false" hidden="false" localSheetId="12" name="aumentos_83" vbProcedure="false">#REF!</definedName>
    <definedName function="false" hidden="false" localSheetId="12" name="aumentos_84" vbProcedure="false">#REF!</definedName>
    <definedName function="false" hidden="false" localSheetId="12" name="aumentos_85" vbProcedure="false">#REF!</definedName>
    <definedName function="false" hidden="false" localSheetId="12" name="aumentos_86" vbProcedure="false">#REF!</definedName>
    <definedName function="false" hidden="false" localSheetId="12" name="aumentos_87" vbProcedure="false">#REF!</definedName>
    <definedName function="false" hidden="false" localSheetId="12" name="aumentos_88" vbProcedure="false">#REF!</definedName>
    <definedName function="false" hidden="false" localSheetId="12" name="aumentos_89" vbProcedure="false">#REF!</definedName>
    <definedName function="false" hidden="false" localSheetId="12" name="aumentos_90" vbProcedure="false">#REF!</definedName>
    <definedName function="false" hidden="false" localSheetId="12" name="aumentos_91" vbProcedure="false">#REF!</definedName>
    <definedName function="false" hidden="false" localSheetId="12" name="Banco_dados_IM" vbProcedure="false">'[1] urbano 2ª parte'!#ref!</definedName>
    <definedName function="false" hidden="false" localSheetId="12" name="CALC_TRF" vbProcedure="false">#REF!</definedName>
    <definedName function="false" hidden="false" localSheetId="12" name="carencia_41" vbProcedure="false">#REF!</definedName>
    <definedName function="false" hidden="false" localSheetId="12" name="carencia_42" vbProcedure="false">#REF!</definedName>
    <definedName function="false" hidden="false" localSheetId="12" name="carencia_43" vbProcedure="false">#REF!</definedName>
    <definedName function="false" hidden="false" localSheetId="12" name="carencia_salario_40" vbProcedure="false">#REF!</definedName>
    <definedName function="false" hidden="false" localSheetId="12" name="carencia_salario_41" vbProcedure="false">#REF!</definedName>
    <definedName function="false" hidden="false" localSheetId="12" name="carencia_salario_42" vbProcedure="false">#REF!</definedName>
    <definedName function="false" hidden="false" localSheetId="12" name="carencia_salario_43" vbProcedure="false">#REF!</definedName>
    <definedName function="false" hidden="false" localSheetId="12" name="carencia_salario_44" vbProcedure="false">#REF!</definedName>
    <definedName function="false" hidden="false" localSheetId="12" name="carencia_salario_45" vbProcedure="false">#REF!</definedName>
    <definedName function="false" hidden="false" localSheetId="12" name="carencia_salario_46" vbProcedure="false">#REF!</definedName>
    <definedName function="false" hidden="false" localSheetId="12" name="carencia_salario_47" vbProcedure="false">#REF!</definedName>
    <definedName function="false" hidden="false" localSheetId="12" name="carencia_salario_48" vbProcedure="false">#REF!</definedName>
    <definedName function="false" hidden="false" localSheetId="12" name="carencia_salario_49" vbProcedure="false">#REF!</definedName>
    <definedName function="false" hidden="false" localSheetId="12" name="carencia_salario_50" vbProcedure="false">#REF!</definedName>
    <definedName function="false" hidden="false" localSheetId="12" name="carencia_salario_51" vbProcedure="false">#REF!</definedName>
    <definedName function="false" hidden="false" localSheetId="12" name="carencia_salario_52" vbProcedure="false">#REF!</definedName>
    <definedName function="false" hidden="false" localSheetId="12" name="carencia_salario_53" vbProcedure="false">#REF!</definedName>
    <definedName function="false" hidden="false" localSheetId="12" name="carencia_salario_54" vbProcedure="false">#REF!</definedName>
    <definedName function="false" hidden="false" localSheetId="12" name="carencia_salario_55" vbProcedure="false">#REF!</definedName>
    <definedName function="false" hidden="false" localSheetId="12" name="carencia_salario_56" vbProcedure="false">#REF!</definedName>
    <definedName function="false" hidden="false" localSheetId="12" name="carencia_salario_57" vbProcedure="false">#REF!</definedName>
    <definedName function="false" hidden="false" localSheetId="12" name="carencia_salario_58" vbProcedure="false">#REF!</definedName>
    <definedName function="false" hidden="false" localSheetId="12" name="carencia_salario_59" vbProcedure="false">#REF!</definedName>
    <definedName function="false" hidden="false" localSheetId="12" name="carencia_sd_41" vbProcedure="false">#REF!</definedName>
    <definedName function="false" hidden="false" localSheetId="12" name="carencia_sd_42" vbProcedure="false">#REF!</definedName>
    <definedName function="false" hidden="false" localSheetId="12" name="carencia_sd_43" vbProcedure="false">#REF!</definedName>
    <definedName function="false" hidden="false" localSheetId="12" name="carência_10" vbProcedure="false">#REF!</definedName>
    <definedName function="false" hidden="false" localSheetId="12" name="carência_11" vbProcedure="false">#REF!</definedName>
    <definedName function="false" hidden="false" localSheetId="12" name="carência_12" vbProcedure="false">#REF!</definedName>
    <definedName function="false" hidden="false" localSheetId="12" name="carência_18" vbProcedure="false">#REF!</definedName>
    <definedName function="false" hidden="false" localSheetId="12" name="carência_19" vbProcedure="false">#REF!</definedName>
    <definedName function="false" hidden="false" localSheetId="12" name="carência_20" vbProcedure="false">#REF!</definedName>
    <definedName function="false" hidden="false" localSheetId="12" name="carência_21" vbProcedure="false">#REF!</definedName>
    <definedName function="false" hidden="false" localSheetId="12" name="carência_22" vbProcedure="false">#REF!</definedName>
    <definedName function="false" hidden="false" localSheetId="12" name="carência_23" vbProcedure="false">#REF!</definedName>
    <definedName function="false" hidden="false" localSheetId="12" name="carência_24" vbProcedure="false">#REF!</definedName>
    <definedName function="false" hidden="false" localSheetId="12" name="carência_25" vbProcedure="false">#REF!</definedName>
    <definedName function="false" hidden="false" localSheetId="12" name="carência_26" vbProcedure="false">#REF!</definedName>
    <definedName function="false" hidden="false" localSheetId="12" name="carência_27" vbProcedure="false">#REF!</definedName>
    <definedName function="false" hidden="false" localSheetId="12" name="carência_28" vbProcedure="false">#REF!</definedName>
    <definedName function="false" hidden="false" localSheetId="12" name="carência_29" vbProcedure="false">#REF!</definedName>
    <definedName function="false" hidden="false" localSheetId="12" name="carência_30" vbProcedure="false">#REF!</definedName>
    <definedName function="false" hidden="false" localSheetId="12" name="carência_31" vbProcedure="false">#REF!</definedName>
    <definedName function="false" hidden="false" localSheetId="12" name="carência_32" vbProcedure="false">#REF!</definedName>
    <definedName function="false" hidden="false" localSheetId="12" name="carência_33" vbProcedure="false">#REF!</definedName>
    <definedName function="false" hidden="false" localSheetId="12" name="carência_34" vbProcedure="false">#REF!</definedName>
    <definedName function="false" hidden="false" localSheetId="12" name="carência_35" vbProcedure="false">#REF!</definedName>
    <definedName function="false" hidden="false" localSheetId="12" name="carência_36" vbProcedure="false">#REF!</definedName>
    <definedName function="false" hidden="false" localSheetId="12" name="carência_37" vbProcedure="false">#REF!</definedName>
    <definedName function="false" hidden="false" localSheetId="12" name="carência_38" vbProcedure="false">#REF!</definedName>
    <definedName function="false" hidden="false" localSheetId="12" name="carência_39" vbProcedure="false">#REF!</definedName>
    <definedName function="false" hidden="false" localSheetId="12" name="carência_40" vbProcedure="false">#REF!</definedName>
    <definedName function="false" hidden="false" localSheetId="12" name="carência_44" vbProcedure="false">#REF!</definedName>
    <definedName function="false" hidden="false" localSheetId="12" name="carência_45" vbProcedure="false">#REF!</definedName>
    <definedName function="false" hidden="false" localSheetId="12" name="carência_5" vbProcedure="false">#REF!</definedName>
    <definedName function="false" hidden="false" localSheetId="12" name="carência_6" vbProcedure="false">#REF!</definedName>
    <definedName function="false" hidden="false" localSheetId="12" name="carência_salário_10" vbProcedure="false">#REF!</definedName>
    <definedName function="false" hidden="false" localSheetId="12" name="carência_salário_11" vbProcedure="false">#REF!</definedName>
    <definedName function="false" hidden="false" localSheetId="12" name="carência_salário_12" vbProcedure="false">#REF!</definedName>
    <definedName function="false" hidden="false" localSheetId="12" name="carência_salário_18" vbProcedure="false">#REF!</definedName>
    <definedName function="false" hidden="false" localSheetId="12" name="carência_salário_19" vbProcedure="false">#REF!</definedName>
    <definedName function="false" hidden="false" localSheetId="12" name="carência_salário_20" vbProcedure="false">#REF!</definedName>
    <definedName function="false" hidden="false" localSheetId="12" name="carência_salário_21" vbProcedure="false">#REF!</definedName>
    <definedName function="false" hidden="false" localSheetId="12" name="carência_salário_22" vbProcedure="false">#REF!</definedName>
    <definedName function="false" hidden="false" localSheetId="12" name="carência_salário_23" vbProcedure="false">#REF!</definedName>
    <definedName function="false" hidden="false" localSheetId="12" name="carência_salário_24" vbProcedure="false">#REF!</definedName>
    <definedName function="false" hidden="false" localSheetId="12" name="carência_salário_25" vbProcedure="false">#REF!</definedName>
    <definedName function="false" hidden="false" localSheetId="12" name="carência_salário_26" vbProcedure="false">#REF!</definedName>
    <definedName function="false" hidden="false" localSheetId="12" name="carência_salário_27" vbProcedure="false">#REF!</definedName>
    <definedName function="false" hidden="false" localSheetId="12" name="carência_salário_28" vbProcedure="false">#REF!</definedName>
    <definedName function="false" hidden="false" localSheetId="12" name="carência_salário_29" vbProcedure="false">#REF!</definedName>
    <definedName function="false" hidden="false" localSheetId="12" name="carência_salário_30" vbProcedure="false">#REF!</definedName>
    <definedName function="false" hidden="false" localSheetId="12" name="carência_salário_31" vbProcedure="false">#REF!</definedName>
    <definedName function="false" hidden="false" localSheetId="12" name="carência_salário_32" vbProcedure="false">#REF!</definedName>
    <definedName function="false" hidden="false" localSheetId="12" name="carência_salário_33" vbProcedure="false">#REF!</definedName>
    <definedName function="false" hidden="false" localSheetId="12" name="carência_salário_34" vbProcedure="false">#REF!</definedName>
    <definedName function="false" hidden="false" localSheetId="12" name="carência_salário_35" vbProcedure="false">#REF!</definedName>
    <definedName function="false" hidden="false" localSheetId="12" name="carência_salário_36" vbProcedure="false">#REF!</definedName>
    <definedName function="false" hidden="false" localSheetId="12" name="carência_salário_37" vbProcedure="false">#REF!</definedName>
    <definedName function="false" hidden="false" localSheetId="12" name="carência_salário_38" vbProcedure="false">#REF!</definedName>
    <definedName function="false" hidden="false" localSheetId="12" name="carência_salário_39" vbProcedure="false">#REF!</definedName>
    <definedName function="false" hidden="false" localSheetId="12" name="carência_salário_5" vbProcedure="false">#REF!</definedName>
    <definedName function="false" hidden="false" localSheetId="12" name="carência_salário_6" vbProcedure="false">#REF!</definedName>
    <definedName function="false" hidden="false" localSheetId="12" name="carência_sd_10" vbProcedure="false">#REF!</definedName>
    <definedName function="false" hidden="false" localSheetId="12" name="carência_sd_11" vbProcedure="false">#REF!</definedName>
    <definedName function="false" hidden="false" localSheetId="12" name="carência_sd_12" vbProcedure="false">#REF!</definedName>
    <definedName function="false" hidden="false" localSheetId="12" name="carência_sd_18" vbProcedure="false">#REF!</definedName>
    <definedName function="false" hidden="false" localSheetId="12" name="carência_sd_19" vbProcedure="false">#REF!</definedName>
    <definedName function="false" hidden="false" localSheetId="12" name="carência_sd_20" vbProcedure="false">#REF!</definedName>
    <definedName function="false" hidden="false" localSheetId="12" name="carência_sd_21" vbProcedure="false">#REF!</definedName>
    <definedName function="false" hidden="false" localSheetId="12" name="carência_sd_22" vbProcedure="false">#REF!</definedName>
    <definedName function="false" hidden="false" localSheetId="12" name="carência_sd_23" vbProcedure="false">#REF!</definedName>
    <definedName function="false" hidden="false" localSheetId="12" name="carência_sd_24" vbProcedure="false">#REF!</definedName>
    <definedName function="false" hidden="false" localSheetId="12" name="carência_sd_25" vbProcedure="false">#REF!</definedName>
    <definedName function="false" hidden="false" localSheetId="12" name="carência_sd_26" vbProcedure="false">#REF!</definedName>
    <definedName function="false" hidden="false" localSheetId="12" name="carência_sd_27" vbProcedure="false">#REF!</definedName>
    <definedName function="false" hidden="false" localSheetId="12" name="carência_sd_28" vbProcedure="false">#REF!</definedName>
    <definedName function="false" hidden="false" localSheetId="12" name="carência_sd_29" vbProcedure="false">#REF!</definedName>
    <definedName function="false" hidden="false" localSheetId="12" name="carência_sd_30" vbProcedure="false">#REF!</definedName>
    <definedName function="false" hidden="false" localSheetId="12" name="carência_sd_31" vbProcedure="false">#REF!</definedName>
    <definedName function="false" hidden="false" localSheetId="12" name="carência_sd_32" vbProcedure="false">#REF!</definedName>
    <definedName function="false" hidden="false" localSheetId="12" name="carência_sd_33" vbProcedure="false">#REF!</definedName>
    <definedName function="false" hidden="false" localSheetId="12" name="carência_sd_34" vbProcedure="false">#REF!</definedName>
    <definedName function="false" hidden="false" localSheetId="12" name="carência_sd_35" vbProcedure="false">#REF!</definedName>
    <definedName function="false" hidden="false" localSheetId="12" name="carência_sd_36" vbProcedure="false">#REF!</definedName>
    <definedName function="false" hidden="false" localSheetId="12" name="carência_sd_37" vbProcedure="false">#REF!</definedName>
    <definedName function="false" hidden="false" localSheetId="12" name="carência_sd_38" vbProcedure="false">#REF!</definedName>
    <definedName function="false" hidden="false" localSheetId="12" name="carência_sd_39" vbProcedure="false">#REF!</definedName>
    <definedName function="false" hidden="false" localSheetId="12" name="carência_sd_40" vbProcedure="false">#REF!</definedName>
    <definedName function="false" hidden="false" localSheetId="12" name="carência_sd_44" vbProcedure="false">#REF!</definedName>
    <definedName function="false" hidden="false" localSheetId="12" name="carência_sd_45" vbProcedure="false">#REF!</definedName>
    <definedName function="false" hidden="false" localSheetId="12" name="carência_sd_5" vbProcedure="false">#REF!</definedName>
    <definedName function="false" hidden="false" localSheetId="12" name="carência_sd_6" vbProcedure="false">#REF!</definedName>
    <definedName function="false" hidden="false" localSheetId="12" name="COMUM" vbProcedure="false">#REF!</definedName>
    <definedName function="false" hidden="false" localSheetId="12" name="Critérios_IM" vbProcedure="false">'[1] urbano 2ª parte'!#ref!</definedName>
    <definedName function="false" hidden="false" localSheetId="12" name="DADOS" vbProcedure="false">#REF!</definedName>
    <definedName function="false" hidden="false" localSheetId="12" name="DADOS2" vbProcedure="false">#REF!</definedName>
    <definedName function="false" hidden="false" localSheetId="12" name="DADOS3" vbProcedure="false">#REF!</definedName>
    <definedName function="false" hidden="false" localSheetId="12" name="DADOS5" vbProcedure="false">#REF!</definedName>
    <definedName function="false" hidden="false" localSheetId="12" name="DADOS6" vbProcedure="false">#REF!</definedName>
    <definedName function="false" hidden="false" localSheetId="12" name="DADOS7" vbProcedure="false">#REF!</definedName>
    <definedName function="false" hidden="false" localSheetId="12" name="emprestimo_41" vbProcedure="false">#REF!</definedName>
    <definedName function="false" hidden="false" localSheetId="12" name="emprestimo_42" vbProcedure="false">#REF!</definedName>
    <definedName function="false" hidden="false" localSheetId="12" name="emprestimo_43" vbProcedure="false">#REF!</definedName>
    <definedName function="false" hidden="false" localSheetId="12" name="empréstimo_10" vbProcedure="false">#REF!</definedName>
    <definedName function="false" hidden="false" localSheetId="12" name="empréstimo_11" vbProcedure="false">#REF!</definedName>
    <definedName function="false" hidden="false" localSheetId="12" name="empréstimo_12" vbProcedure="false">#REF!</definedName>
    <definedName function="false" hidden="false" localSheetId="12" name="empréstimo_18" vbProcedure="false">#REF!</definedName>
    <definedName function="false" hidden="false" localSheetId="12" name="empréstimo_19" vbProcedure="false">#REF!</definedName>
    <definedName function="false" hidden="false" localSheetId="12" name="empréstimo_20" vbProcedure="false">#REF!</definedName>
    <definedName function="false" hidden="false" localSheetId="12" name="empréstimo_21" vbProcedure="false">#REF!</definedName>
    <definedName function="false" hidden="false" localSheetId="12" name="empréstimo_22" vbProcedure="false">#REF!</definedName>
    <definedName function="false" hidden="false" localSheetId="12" name="empréstimo_23" vbProcedure="false">#REF!</definedName>
    <definedName function="false" hidden="false" localSheetId="12" name="empréstimo_24" vbProcedure="false">#REF!</definedName>
    <definedName function="false" hidden="false" localSheetId="12" name="empréstimo_25" vbProcedure="false">#REF!</definedName>
    <definedName function="false" hidden="false" localSheetId="12" name="empréstimo_26" vbProcedure="false">#REF!</definedName>
    <definedName function="false" hidden="false" localSheetId="12" name="empréstimo_27" vbProcedure="false">#REF!</definedName>
    <definedName function="false" hidden="false" localSheetId="12" name="empréstimo_28" vbProcedure="false">#REF!</definedName>
    <definedName function="false" hidden="false" localSheetId="12" name="empréstimo_29" vbProcedure="false">#REF!</definedName>
    <definedName function="false" hidden="false" localSheetId="12" name="empréstimo_30" vbProcedure="false">#REF!</definedName>
    <definedName function="false" hidden="false" localSheetId="12" name="empréstimo_31" vbProcedure="false">#REF!</definedName>
    <definedName function="false" hidden="false" localSheetId="12" name="empréstimo_32" vbProcedure="false">#REF!</definedName>
    <definedName function="false" hidden="false" localSheetId="12" name="empréstimo_33" vbProcedure="false">#REF!</definedName>
    <definedName function="false" hidden="false" localSheetId="12" name="empréstimo_34" vbProcedure="false">#REF!</definedName>
    <definedName function="false" hidden="false" localSheetId="12" name="empréstimo_35" vbProcedure="false">#REF!</definedName>
    <definedName function="false" hidden="false" localSheetId="12" name="empréstimo_36" vbProcedure="false">#REF!</definedName>
    <definedName function="false" hidden="false" localSheetId="12" name="empréstimo_37" vbProcedure="false">#REF!</definedName>
    <definedName function="false" hidden="false" localSheetId="12" name="empréstimo_38" vbProcedure="false">#REF!</definedName>
    <definedName function="false" hidden="false" localSheetId="12" name="empréstimo_39" vbProcedure="false">#REF!</definedName>
    <definedName function="false" hidden="false" localSheetId="12" name="empréstimo_40" vbProcedure="false">#REF!</definedName>
    <definedName function="false" hidden="false" localSheetId="12" name="empréstimo_41" vbProcedure="false">#REF!</definedName>
    <definedName function="false" hidden="false" localSheetId="12" name="empréstimo_44" vbProcedure="false">#REF!</definedName>
    <definedName function="false" hidden="false" localSheetId="12" name="empréstimo_45" vbProcedure="false">#REF!</definedName>
    <definedName function="false" hidden="false" localSheetId="12" name="empréstimo_5" vbProcedure="false">#REF!</definedName>
    <definedName function="false" hidden="false" localSheetId="12" name="empréstimo_6" vbProcedure="false">#REF!</definedName>
    <definedName function="false" hidden="false" localSheetId="12" name="empréstimo__44" vbProcedure="false">#REF!</definedName>
    <definedName function="false" hidden="false" localSheetId="12" name="Extrair_IM" vbProcedure="false">'[1] urbano 2ª parte'!#ref!</definedName>
    <definedName function="false" hidden="false" localSheetId="12" name="frota" vbProcedure="false">#REF!</definedName>
    <definedName function="false" hidden="false" localSheetId="12" name="Frota2" vbProcedure="false">#REF!</definedName>
    <definedName function="false" hidden="false" localSheetId="12" name="FROTACHAS" vbProcedure="false">#REF!</definedName>
    <definedName function="false" hidden="false" localSheetId="12" name="FROTAG" vbProcedure="false">#REF!</definedName>
    <definedName function="false" hidden="false" localSheetId="12" name="frotas" vbProcedure="false">#REF!</definedName>
    <definedName function="false" hidden="false" localSheetId="12" name="frota_16" vbProcedure="false">#REF!</definedName>
    <definedName function="false" hidden="false" localSheetId="12" name="frota_17" vbProcedure="false">#REF!</definedName>
    <definedName function="false" hidden="false" localSheetId="12" name="frota_2" vbProcedure="false">#REF!</definedName>
    <definedName function="false" hidden="false" localSheetId="12" name="frota_4" vbProcedure="false">#REF!</definedName>
    <definedName function="false" hidden="false" localSheetId="12" name="frota_5" vbProcedure="false">#REF!</definedName>
    <definedName function="false" hidden="false" localSheetId="12" name="frota_6" vbProcedure="false">#REF!</definedName>
    <definedName function="false" hidden="false" localSheetId="12" name="frota_7" vbProcedure="false">#REF!</definedName>
    <definedName function="false" hidden="false" localSheetId="12" name="frota_8" vbProcedure="false">#REF!</definedName>
    <definedName function="false" hidden="false" localSheetId="12" name="FUADMINI" vbProcedure="false">#REF!</definedName>
    <definedName function="false" hidden="false" localSheetId="12" name="FUCOBRAD" vbProcedure="false">#REF!</definedName>
    <definedName function="false" hidden="false" localSheetId="12" name="FUFISCAL" vbProcedure="false">#REF!</definedName>
    <definedName function="false" hidden="false" localSheetId="12" name="FUMANUTE" vbProcedure="false">#REF!</definedName>
    <definedName function="false" hidden="false" localSheetId="12" name="inflaçao_41" vbProcedure="false">#REF!</definedName>
    <definedName function="false" hidden="false" localSheetId="12" name="inflaçao_42" vbProcedure="false">#REF!</definedName>
    <definedName function="false" hidden="false" localSheetId="12" name="inflaçao_43" vbProcedure="false">#REF!</definedName>
    <definedName function="false" hidden="false" localSheetId="12" name="inflação_10" vbProcedure="false">#REF!</definedName>
    <definedName function="false" hidden="false" localSheetId="12" name="inflação_11" vbProcedure="false">#REF!</definedName>
    <definedName function="false" hidden="false" localSheetId="12" name="inflação_12" vbProcedure="false">#REF!</definedName>
    <definedName function="false" hidden="false" localSheetId="12" name="inflação_18" vbProcedure="false">#REF!</definedName>
    <definedName function="false" hidden="false" localSheetId="12" name="inflação_19" vbProcedure="false">#REF!</definedName>
    <definedName function="false" hidden="false" localSheetId="12" name="inflação_20" vbProcedure="false">#REF!</definedName>
    <definedName function="false" hidden="false" localSheetId="12" name="inflação_21" vbProcedure="false">#REF!</definedName>
    <definedName function="false" hidden="false" localSheetId="12" name="inflação_22" vbProcedure="false">#REF!</definedName>
    <definedName function="false" hidden="false" localSheetId="12" name="inflação_23" vbProcedure="false">#REF!</definedName>
    <definedName function="false" hidden="false" localSheetId="12" name="inflação_24" vbProcedure="false">#REF!</definedName>
    <definedName function="false" hidden="false" localSheetId="12" name="inflação_25" vbProcedure="false">#REF!</definedName>
    <definedName function="false" hidden="false" localSheetId="12" name="inflação_26" vbProcedure="false">#REF!</definedName>
    <definedName function="false" hidden="false" localSheetId="12" name="inflação_27" vbProcedure="false">#REF!</definedName>
    <definedName function="false" hidden="false" localSheetId="12" name="inflação_28" vbProcedure="false">#REF!</definedName>
    <definedName function="false" hidden="false" localSheetId="12" name="inflação_29" vbProcedure="false">#REF!</definedName>
    <definedName function="false" hidden="false" localSheetId="12" name="inflação_30" vbProcedure="false">#REF!</definedName>
    <definedName function="false" hidden="false" localSheetId="12" name="inflação_31" vbProcedure="false">#REF!</definedName>
    <definedName function="false" hidden="false" localSheetId="12" name="inflação_32" vbProcedure="false">#REF!</definedName>
    <definedName function="false" hidden="false" localSheetId="12" name="inflação_33" vbProcedure="false">#REF!</definedName>
    <definedName function="false" hidden="false" localSheetId="12" name="inflação_34" vbProcedure="false">#REF!</definedName>
    <definedName function="false" hidden="false" localSheetId="12" name="inflação_35" vbProcedure="false">#REF!</definedName>
    <definedName function="false" hidden="false" localSheetId="12" name="inflação_36" vbProcedure="false">#REF!</definedName>
    <definedName function="false" hidden="false" localSheetId="12" name="inflação_37" vbProcedure="false">#REF!</definedName>
    <definedName function="false" hidden="false" localSheetId="12" name="inflação_38" vbProcedure="false">#REF!</definedName>
    <definedName function="false" hidden="false" localSheetId="12" name="inflação_39" vbProcedure="false">#REF!</definedName>
    <definedName function="false" hidden="false" localSheetId="12" name="inflação_40" vbProcedure="false">#REF!</definedName>
    <definedName function="false" hidden="false" localSheetId="12" name="inflação_44" vbProcedure="false">#REF!</definedName>
    <definedName function="false" hidden="false" localSheetId="12" name="inflação_45" vbProcedure="false">#REF!</definedName>
    <definedName function="false" hidden="false" localSheetId="12" name="inflação_5" vbProcedure="false">#REF!</definedName>
    <definedName function="false" hidden="false" localSheetId="12" name="inflação_6" vbProcedure="false">#REF!</definedName>
    <definedName function="false" hidden="false" localSheetId="12" name="IPK_E_PMM" vbProcedure="false">#REF!</definedName>
    <definedName function="false" hidden="false" localSheetId="12" name="mar" vbProcedure="false">#REF!</definedName>
    <definedName function="false" hidden="false" localSheetId="12" name="PASSAG" vbProcedure="false">#REF!</definedName>
    <definedName function="false" hidden="false" localSheetId="12" name="prazo_10" vbProcedure="false">#REF!</definedName>
    <definedName function="false" hidden="false" localSheetId="12" name="prazo_11" vbProcedure="false">#REF!</definedName>
    <definedName function="false" hidden="false" localSheetId="12" name="prazo_12" vbProcedure="false">#REF!</definedName>
    <definedName function="false" hidden="false" localSheetId="12" name="prazo_18" vbProcedure="false">#REF!</definedName>
    <definedName function="false" hidden="false" localSheetId="12" name="prazo_19" vbProcedure="false">#REF!</definedName>
    <definedName function="false" hidden="false" localSheetId="12" name="prazo_20" vbProcedure="false">#REF!</definedName>
    <definedName function="false" hidden="false" localSheetId="12" name="prazo_21" vbProcedure="false">#REF!</definedName>
    <definedName function="false" hidden="false" localSheetId="12" name="prazo_22" vbProcedure="false">#REF!</definedName>
    <definedName function="false" hidden="false" localSheetId="12" name="prazo_23" vbProcedure="false">#REF!</definedName>
    <definedName function="false" hidden="false" localSheetId="12" name="prazo_24" vbProcedure="false">#REF!</definedName>
    <definedName function="false" hidden="false" localSheetId="12" name="prazo_25" vbProcedure="false">#REF!</definedName>
    <definedName function="false" hidden="false" localSheetId="12" name="prazo_26" vbProcedure="false">#REF!</definedName>
    <definedName function="false" hidden="false" localSheetId="12" name="prazo_27" vbProcedure="false">#REF!</definedName>
    <definedName function="false" hidden="false" localSheetId="12" name="prazo_28" vbProcedure="false">#REF!</definedName>
    <definedName function="false" hidden="false" localSheetId="12" name="prazo_29" vbProcedure="false">#REF!</definedName>
    <definedName function="false" hidden="false" localSheetId="12" name="prazo_30" vbProcedure="false">#REF!</definedName>
    <definedName function="false" hidden="false" localSheetId="12" name="prazo_31" vbProcedure="false">#REF!</definedName>
    <definedName function="false" hidden="false" localSheetId="12" name="prazo_32" vbProcedure="false">#REF!</definedName>
    <definedName function="false" hidden="false" localSheetId="12" name="prazo_33" vbProcedure="false">#REF!</definedName>
    <definedName function="false" hidden="false" localSheetId="12" name="prazo_34" vbProcedure="false">#REF!</definedName>
    <definedName function="false" hidden="false" localSheetId="12" name="prazo_35" vbProcedure="false">#REF!</definedName>
    <definedName function="false" hidden="false" localSheetId="12" name="prazo_36" vbProcedure="false">#REF!</definedName>
    <definedName function="false" hidden="false" localSheetId="12" name="prazo_37" vbProcedure="false">#REF!</definedName>
    <definedName function="false" hidden="false" localSheetId="12" name="prazo_38" vbProcedure="false">#REF!</definedName>
    <definedName function="false" hidden="false" localSheetId="12" name="prazo_39" vbProcedure="false">#REF!</definedName>
    <definedName function="false" hidden="false" localSheetId="12" name="prazo_40" vbProcedure="false">#REF!</definedName>
    <definedName function="false" hidden="false" localSheetId="12" name="prazo_41" vbProcedure="false">#REF!</definedName>
    <definedName function="false" hidden="false" localSheetId="12" name="prazo_42" vbProcedure="false">#REF!</definedName>
    <definedName function="false" hidden="false" localSheetId="12" name="prazo_43" vbProcedure="false">#REF!</definedName>
    <definedName function="false" hidden="false" localSheetId="12" name="prazo_44" vbProcedure="false">#REF!</definedName>
    <definedName function="false" hidden="false" localSheetId="12" name="prazo_5" vbProcedure="false">#REF!</definedName>
    <definedName function="false" hidden="false" localSheetId="12" name="prazo_6" vbProcedure="false">#REF!</definedName>
    <definedName function="false" hidden="false" localSheetId="12" name="prazo__44" vbProcedure="false">#REF!</definedName>
    <definedName function="false" hidden="false" localSheetId="12" name="PR_VEIUC_NOVO" vbProcedure="false">#REF!</definedName>
    <definedName function="false" hidden="false" localSheetId="12" name="salario_40" vbProcedure="false">#REF!</definedName>
    <definedName function="false" hidden="false" localSheetId="12" name="salario_41" vbProcedure="false">#REF!</definedName>
    <definedName function="false" hidden="false" localSheetId="12" name="salário_10" vbProcedure="false">#REF!</definedName>
    <definedName function="false" hidden="false" localSheetId="12" name="salário_11" vbProcedure="false">#REF!</definedName>
    <definedName function="false" hidden="false" localSheetId="12" name="salário_12" vbProcedure="false">#REF!</definedName>
    <definedName function="false" hidden="false" localSheetId="12" name="salário_18" vbProcedure="false">#REF!</definedName>
    <definedName function="false" hidden="false" localSheetId="12" name="salário_19" vbProcedure="false">#REF!</definedName>
    <definedName function="false" hidden="false" localSheetId="12" name="salário_20" vbProcedure="false">#REF!</definedName>
    <definedName function="false" hidden="false" localSheetId="12" name="salário_21" vbProcedure="false">#REF!</definedName>
    <definedName function="false" hidden="false" localSheetId="12" name="salário_22" vbProcedure="false">#REF!</definedName>
    <definedName function="false" hidden="false" localSheetId="12" name="salário_23" vbProcedure="false">#REF!</definedName>
    <definedName function="false" hidden="false" localSheetId="12" name="salário_24" vbProcedure="false">#REF!</definedName>
    <definedName function="false" hidden="false" localSheetId="12" name="salário_25" vbProcedure="false">#REF!</definedName>
    <definedName function="false" hidden="false" localSheetId="12" name="salário_26" vbProcedure="false">#REF!</definedName>
    <definedName function="false" hidden="false" localSheetId="12" name="salário_27" vbProcedure="false">#REF!</definedName>
    <definedName function="false" hidden="false" localSheetId="12" name="salário_28" vbProcedure="false">#REF!</definedName>
    <definedName function="false" hidden="false" localSheetId="12" name="salário_29" vbProcedure="false">#REF!</definedName>
    <definedName function="false" hidden="false" localSheetId="12" name="salário_30" vbProcedure="false">#REF!</definedName>
    <definedName function="false" hidden="false" localSheetId="12" name="salário_31" vbProcedure="false">#REF!</definedName>
    <definedName function="false" hidden="false" localSheetId="12" name="salário_32" vbProcedure="false">#REF!</definedName>
    <definedName function="false" hidden="false" localSheetId="12" name="salário_33" vbProcedure="false">#REF!</definedName>
    <definedName function="false" hidden="false" localSheetId="12" name="salário_34" vbProcedure="false">#REF!</definedName>
    <definedName function="false" hidden="false" localSheetId="12" name="salário_35" vbProcedure="false">#REF!</definedName>
    <definedName function="false" hidden="false" localSheetId="12" name="salário_36" vbProcedure="false">#REF!</definedName>
    <definedName function="false" hidden="false" localSheetId="12" name="salário_37" vbProcedure="false">#REF!</definedName>
    <definedName function="false" hidden="false" localSheetId="12" name="salário_38" vbProcedure="false">#REF!</definedName>
    <definedName function="false" hidden="false" localSheetId="12" name="salário_39" vbProcedure="false">#REF!</definedName>
    <definedName function="false" hidden="false" localSheetId="12" name="salário_42" vbProcedure="false">#REF!</definedName>
    <definedName function="false" hidden="false" localSheetId="12" name="salário_43" vbProcedure="false">#REF!</definedName>
    <definedName function="false" hidden="false" localSheetId="12" name="salário_44" vbProcedure="false">#REF!</definedName>
    <definedName function="false" hidden="false" localSheetId="12" name="salário_45" vbProcedure="false">#REF!</definedName>
    <definedName function="false" hidden="false" localSheetId="12" name="salário_46" vbProcedure="false">#REF!</definedName>
    <definedName function="false" hidden="false" localSheetId="12" name="salário_47" vbProcedure="false">#REF!</definedName>
    <definedName function="false" hidden="false" localSheetId="12" name="salário_48" vbProcedure="false">#REF!</definedName>
    <definedName function="false" hidden="false" localSheetId="12" name="salário_49" vbProcedure="false">#REF!</definedName>
    <definedName function="false" hidden="false" localSheetId="12" name="salário_5" vbProcedure="false">#REF!</definedName>
    <definedName function="false" hidden="false" localSheetId="12" name="salário_50" vbProcedure="false">#REF!</definedName>
    <definedName function="false" hidden="false" localSheetId="12" name="salário_51" vbProcedure="false">#REF!</definedName>
    <definedName function="false" hidden="false" localSheetId="12" name="salário_52" vbProcedure="false">#REF!</definedName>
    <definedName function="false" hidden="false" localSheetId="12" name="salário_53" vbProcedure="false">#REF!</definedName>
    <definedName function="false" hidden="false" localSheetId="12" name="salário_54" vbProcedure="false">#REF!</definedName>
    <definedName function="false" hidden="false" localSheetId="12" name="salário_55" vbProcedure="false">#REF!</definedName>
    <definedName function="false" hidden="false" localSheetId="12" name="salário_56" vbProcedure="false">#REF!</definedName>
    <definedName function="false" hidden="false" localSheetId="12" name="salário_57" vbProcedure="false">#REF!</definedName>
    <definedName function="false" hidden="false" localSheetId="12" name="salário_58" vbProcedure="false">#REF!</definedName>
    <definedName function="false" hidden="false" localSheetId="12" name="salário_59" vbProcedure="false">#REF!</definedName>
    <definedName function="false" hidden="false" localSheetId="12" name="salário_6" vbProcedure="false">#REF!</definedName>
    <definedName function="false" hidden="false" localSheetId="12" name="sss" vbProcedure="false">'[1] urbano 2ª parte'!#ref!</definedName>
    <definedName function="false" hidden="false" localSheetId="12" name="TARIFA" vbProcedure="false">#REF!</definedName>
    <definedName function="false" hidden="false" localSheetId="12" name="taxa_10" vbProcedure="false">#REF!</definedName>
    <definedName function="false" hidden="false" localSheetId="12" name="taxa_11" vbProcedure="false">#REF!</definedName>
    <definedName function="false" hidden="false" localSheetId="12" name="taxa_12" vbProcedure="false">#REF!</definedName>
    <definedName function="false" hidden="false" localSheetId="12" name="taxa_18" vbProcedure="false">#REF!</definedName>
    <definedName function="false" hidden="false" localSheetId="12" name="taxa_19" vbProcedure="false">#REF!</definedName>
    <definedName function="false" hidden="false" localSheetId="12" name="taxa_20" vbProcedure="false">#REF!</definedName>
    <definedName function="false" hidden="false" localSheetId="12" name="taxa_21" vbProcedure="false">#REF!</definedName>
    <definedName function="false" hidden="false" localSheetId="12" name="taxa_22" vbProcedure="false">#REF!</definedName>
    <definedName function="false" hidden="false" localSheetId="12" name="taxa_23" vbProcedure="false">#REF!</definedName>
    <definedName function="false" hidden="false" localSheetId="12" name="taxa_24" vbProcedure="false">#REF!</definedName>
    <definedName function="false" hidden="false" localSheetId="12" name="taxa_25" vbProcedure="false">#REF!</definedName>
    <definedName function="false" hidden="false" localSheetId="12" name="taxa_26" vbProcedure="false">#REF!</definedName>
    <definedName function="false" hidden="false" localSheetId="12" name="taxa_27" vbProcedure="false">#REF!</definedName>
    <definedName function="false" hidden="false" localSheetId="12" name="taxa_28" vbProcedure="false">#REF!</definedName>
    <definedName function="false" hidden="false" localSheetId="12" name="taxa_29" vbProcedure="false">#REF!</definedName>
    <definedName function="false" hidden="false" localSheetId="12" name="taxa_30" vbProcedure="false">#REF!</definedName>
    <definedName function="false" hidden="false" localSheetId="12" name="taxa_31" vbProcedure="false">#REF!</definedName>
    <definedName function="false" hidden="false" localSheetId="12" name="taxa_32" vbProcedure="false">#REF!</definedName>
    <definedName function="false" hidden="false" localSheetId="12" name="taxa_33" vbProcedure="false">#REF!</definedName>
    <definedName function="false" hidden="false" localSheetId="12" name="taxa_34" vbProcedure="false">#REF!</definedName>
    <definedName function="false" hidden="false" localSheetId="12" name="taxa_35" vbProcedure="false">#REF!</definedName>
    <definedName function="false" hidden="false" localSheetId="12" name="taxa_36" vbProcedure="false">#REF!</definedName>
    <definedName function="false" hidden="false" localSheetId="12" name="taxa_37" vbProcedure="false">#REF!</definedName>
    <definedName function="false" hidden="false" localSheetId="12" name="taxa_38" vbProcedure="false">#REF!</definedName>
    <definedName function="false" hidden="false" localSheetId="12" name="taxa_39" vbProcedure="false">#REF!</definedName>
    <definedName function="false" hidden="false" localSheetId="12" name="taxa_40" vbProcedure="false">#REF!</definedName>
    <definedName function="false" hidden="false" localSheetId="12" name="taxa_41" vbProcedure="false">#REF!</definedName>
    <definedName function="false" hidden="false" localSheetId="12" name="taxa_42" vbProcedure="false">#REF!</definedName>
    <definedName function="false" hidden="false" localSheetId="12" name="taxa_43" vbProcedure="false">#REF!</definedName>
    <definedName function="false" hidden="false" localSheetId="12" name="taxa_44" vbProcedure="false">#REF!</definedName>
    <definedName function="false" hidden="false" localSheetId="12" name="taxa_45" vbProcedure="false">#REF!</definedName>
    <definedName function="false" hidden="false" localSheetId="12" name="taxa_5" vbProcedure="false">#REF!</definedName>
    <definedName function="false" hidden="false" localSheetId="12" name="taxa_6" vbProcedure="false">#REF!</definedName>
    <definedName function="false" hidden="false" localSheetId="12" name="taxa__44" vbProcedure="false">#REF!</definedName>
    <definedName function="false" hidden="false" localSheetId="12" name="_xlnm.Criteria" vbProcedure="false">'[1] urbano 2ª parte'!#ref!</definedName>
    <definedName function="false" hidden="false" localSheetId="12" name="_xlnm.Database" vbProcedure="false">'[1] urbano 2ª parte'!#ref!</definedName>
    <definedName function="false" hidden="false" localSheetId="12" name="_xlnm.Extract" vbProcedure="false">'[1] urbano 2ª parte'!#ref!</definedName>
    <definedName function="false" hidden="false" localSheetId="12" name="_xlnm.Print_Area" vbProcedure="false">'(12)Orçam.(FASE 1)'!$A$1:$M$121</definedName>
    <definedName function="false" hidden="false" localSheetId="13" name="ANOFROTA" vbProcedure="false">#REF!</definedName>
    <definedName function="false" hidden="false" localSheetId="13" name="aumentos_10" vbProcedure="false">#REF!</definedName>
    <definedName function="false" hidden="false" localSheetId="13" name="aumentos_11" vbProcedure="false">#REF!</definedName>
    <definedName function="false" hidden="false" localSheetId="13" name="aumentos_12" vbProcedure="false">#REF!</definedName>
    <definedName function="false" hidden="false" localSheetId="13" name="aumentos_18" vbProcedure="false">#REF!</definedName>
    <definedName function="false" hidden="false" localSheetId="13" name="aumentos_19" vbProcedure="false">#REF!</definedName>
    <definedName function="false" hidden="false" localSheetId="13" name="aumentos_20" vbProcedure="false">#REF!</definedName>
    <definedName function="false" hidden="false" localSheetId="13" name="aumentos_21" vbProcedure="false">#REF!</definedName>
    <definedName function="false" hidden="false" localSheetId="13" name="aumentos_22" vbProcedure="false">#REF!</definedName>
    <definedName function="false" hidden="false" localSheetId="13" name="aumentos_23" vbProcedure="false">#REF!</definedName>
    <definedName function="false" hidden="false" localSheetId="13" name="aumentos_24" vbProcedure="false">#REF!</definedName>
    <definedName function="false" hidden="false" localSheetId="13" name="aumentos_25" vbProcedure="false">#REF!</definedName>
    <definedName function="false" hidden="false" localSheetId="13" name="aumentos_26" vbProcedure="false">#REF!</definedName>
    <definedName function="false" hidden="false" localSheetId="13" name="aumentos_27" vbProcedure="false">#REF!</definedName>
    <definedName function="false" hidden="false" localSheetId="13" name="aumentos_28" vbProcedure="false">#REF!</definedName>
    <definedName function="false" hidden="false" localSheetId="13" name="aumentos_29" vbProcedure="false">#REF!</definedName>
    <definedName function="false" hidden="false" localSheetId="13" name="aumentos_30" vbProcedure="false">#REF!</definedName>
    <definedName function="false" hidden="false" localSheetId="13" name="aumentos_31" vbProcedure="false">#REF!</definedName>
    <definedName function="false" hidden="false" localSheetId="13" name="aumentos_32" vbProcedure="false">#REF!</definedName>
    <definedName function="false" hidden="false" localSheetId="13" name="aumentos_33" vbProcedure="false">#REF!</definedName>
    <definedName function="false" hidden="false" localSheetId="13" name="aumentos_34" vbProcedure="false">#REF!</definedName>
    <definedName function="false" hidden="false" localSheetId="13" name="aumentos_35" vbProcedure="false">#REF!</definedName>
    <definedName function="false" hidden="false" localSheetId="13" name="aumentos_36" vbProcedure="false">#REF!</definedName>
    <definedName function="false" hidden="false" localSheetId="13" name="aumentos_37" vbProcedure="false">#REF!</definedName>
    <definedName function="false" hidden="false" localSheetId="13" name="aumentos_38" vbProcedure="false">#REF!</definedName>
    <definedName function="false" hidden="false" localSheetId="13" name="aumentos_39" vbProcedure="false">#REF!</definedName>
    <definedName function="false" hidden="false" localSheetId="13" name="aumentos_43" vbProcedure="false">#REF!</definedName>
    <definedName function="false" hidden="false" localSheetId="13" name="aumentos_44" vbProcedure="false">#REF!</definedName>
    <definedName function="false" hidden="false" localSheetId="13" name="aumentos_45" vbProcedure="false">#REF!</definedName>
    <definedName function="false" hidden="false" localSheetId="13" name="aumentos_46" vbProcedure="false">#REF!</definedName>
    <definedName function="false" hidden="false" localSheetId="13" name="aumentos_47" vbProcedure="false">#REF!</definedName>
    <definedName function="false" hidden="false" localSheetId="13" name="aumentos_48" vbProcedure="false">#REF!</definedName>
    <definedName function="false" hidden="false" localSheetId="13" name="aumentos_49" vbProcedure="false">#REF!</definedName>
    <definedName function="false" hidden="false" localSheetId="13" name="aumentos_5" vbProcedure="false">#REF!</definedName>
    <definedName function="false" hidden="false" localSheetId="13" name="aumentos_50" vbProcedure="false">#REF!</definedName>
    <definedName function="false" hidden="false" localSheetId="13" name="aumentos_51" vbProcedure="false">#REF!</definedName>
    <definedName function="false" hidden="false" localSheetId="13" name="aumentos_52" vbProcedure="false">#REF!</definedName>
    <definedName function="false" hidden="false" localSheetId="13" name="aumentos_53" vbProcedure="false">#REF!</definedName>
    <definedName function="false" hidden="false" localSheetId="13" name="aumentos_54" vbProcedure="false">#REF!</definedName>
    <definedName function="false" hidden="false" localSheetId="13" name="aumentos_55" vbProcedure="false">#REF!</definedName>
    <definedName function="false" hidden="false" localSheetId="13" name="aumentos_56" vbProcedure="false">#REF!</definedName>
    <definedName function="false" hidden="false" localSheetId="13" name="aumentos_57" vbProcedure="false">#REF!</definedName>
    <definedName function="false" hidden="false" localSheetId="13" name="aumentos_58" vbProcedure="false">#REF!</definedName>
    <definedName function="false" hidden="false" localSheetId="13" name="aumentos_59" vbProcedure="false">#REF!</definedName>
    <definedName function="false" hidden="false" localSheetId="13" name="aumentos_6" vbProcedure="false">#REF!</definedName>
    <definedName function="false" hidden="false" localSheetId="13" name="aumentos_60" vbProcedure="false">#REF!</definedName>
    <definedName function="false" hidden="false" localSheetId="13" name="aumentos_61" vbProcedure="false">#REF!</definedName>
    <definedName function="false" hidden="false" localSheetId="13" name="aumentos_62" vbProcedure="false">#REF!</definedName>
    <definedName function="false" hidden="false" localSheetId="13" name="aumentos_70" vbProcedure="false">#REF!</definedName>
    <definedName function="false" hidden="false" localSheetId="13" name="aumentos_71" vbProcedure="false">#REF!</definedName>
    <definedName function="false" hidden="false" localSheetId="13" name="aumentos_72" vbProcedure="false">#REF!</definedName>
    <definedName function="false" hidden="false" localSheetId="13" name="aumentos_73" vbProcedure="false">#REF!</definedName>
    <definedName function="false" hidden="false" localSheetId="13" name="aumentos_74" vbProcedure="false">#REF!</definedName>
    <definedName function="false" hidden="false" localSheetId="13" name="aumentos_75" vbProcedure="false">#REF!</definedName>
    <definedName function="false" hidden="false" localSheetId="13" name="aumentos_76" vbProcedure="false">#REF!</definedName>
    <definedName function="false" hidden="false" localSheetId="13" name="aumentos_77" vbProcedure="false">#REF!</definedName>
    <definedName function="false" hidden="false" localSheetId="13" name="aumentos_78" vbProcedure="false">#REF!</definedName>
    <definedName function="false" hidden="false" localSheetId="13" name="aumentos_79" vbProcedure="false">#REF!</definedName>
    <definedName function="false" hidden="false" localSheetId="13" name="aumentos_80" vbProcedure="false">#REF!</definedName>
    <definedName function="false" hidden="false" localSheetId="13" name="aumentos_81" vbProcedure="false">#REF!</definedName>
    <definedName function="false" hidden="false" localSheetId="13" name="aumentos_82" vbProcedure="false">#REF!</definedName>
    <definedName function="false" hidden="false" localSheetId="13" name="aumentos_83" vbProcedure="false">#REF!</definedName>
    <definedName function="false" hidden="false" localSheetId="13" name="aumentos_84" vbProcedure="false">#REF!</definedName>
    <definedName function="false" hidden="false" localSheetId="13" name="aumentos_85" vbProcedure="false">#REF!</definedName>
    <definedName function="false" hidden="false" localSheetId="13" name="aumentos_86" vbProcedure="false">#REF!</definedName>
    <definedName function="false" hidden="false" localSheetId="13" name="aumentos_87" vbProcedure="false">#REF!</definedName>
    <definedName function="false" hidden="false" localSheetId="13" name="aumentos_88" vbProcedure="false">#REF!</definedName>
    <definedName function="false" hidden="false" localSheetId="13" name="aumentos_89" vbProcedure="false">#REF!</definedName>
    <definedName function="false" hidden="false" localSheetId="13" name="aumentos_90" vbProcedure="false">#REF!</definedName>
    <definedName function="false" hidden="false" localSheetId="13" name="aumentos_91" vbProcedure="false">#REF!</definedName>
    <definedName function="false" hidden="false" localSheetId="13" name="Banco_dados_IM" vbProcedure="false">'[1] urbano 2ª parte'!#ref!</definedName>
    <definedName function="false" hidden="false" localSheetId="13" name="CALC_TRF" vbProcedure="false">#REF!</definedName>
    <definedName function="false" hidden="false" localSheetId="13" name="carencia_41" vbProcedure="false">#REF!</definedName>
    <definedName function="false" hidden="false" localSheetId="13" name="carencia_42" vbProcedure="false">#REF!</definedName>
    <definedName function="false" hidden="false" localSheetId="13" name="carencia_43" vbProcedure="false">#REF!</definedName>
    <definedName function="false" hidden="false" localSheetId="13" name="carencia_salario_40" vbProcedure="false">#REF!</definedName>
    <definedName function="false" hidden="false" localSheetId="13" name="carencia_salario_41" vbProcedure="false">#REF!</definedName>
    <definedName function="false" hidden="false" localSheetId="13" name="carencia_salario_42" vbProcedure="false">#REF!</definedName>
    <definedName function="false" hidden="false" localSheetId="13" name="carencia_salario_43" vbProcedure="false">#REF!</definedName>
    <definedName function="false" hidden="false" localSheetId="13" name="carencia_salario_44" vbProcedure="false">#REF!</definedName>
    <definedName function="false" hidden="false" localSheetId="13" name="carencia_salario_45" vbProcedure="false">#REF!</definedName>
    <definedName function="false" hidden="false" localSheetId="13" name="carencia_salario_46" vbProcedure="false">#REF!</definedName>
    <definedName function="false" hidden="false" localSheetId="13" name="carencia_salario_47" vbProcedure="false">#REF!</definedName>
    <definedName function="false" hidden="false" localSheetId="13" name="carencia_salario_48" vbProcedure="false">#REF!</definedName>
    <definedName function="false" hidden="false" localSheetId="13" name="carencia_salario_49" vbProcedure="false">#REF!</definedName>
    <definedName function="false" hidden="false" localSheetId="13" name="carencia_salario_50" vbProcedure="false">#REF!</definedName>
    <definedName function="false" hidden="false" localSheetId="13" name="carencia_salario_51" vbProcedure="false">#REF!</definedName>
    <definedName function="false" hidden="false" localSheetId="13" name="carencia_salario_52" vbProcedure="false">#REF!</definedName>
    <definedName function="false" hidden="false" localSheetId="13" name="carencia_salario_53" vbProcedure="false">#REF!</definedName>
    <definedName function="false" hidden="false" localSheetId="13" name="carencia_salario_54" vbProcedure="false">#REF!</definedName>
    <definedName function="false" hidden="false" localSheetId="13" name="carencia_salario_55" vbProcedure="false">#REF!</definedName>
    <definedName function="false" hidden="false" localSheetId="13" name="carencia_salario_56" vbProcedure="false">#REF!</definedName>
    <definedName function="false" hidden="false" localSheetId="13" name="carencia_salario_57" vbProcedure="false">#REF!</definedName>
    <definedName function="false" hidden="false" localSheetId="13" name="carencia_salario_58" vbProcedure="false">#REF!</definedName>
    <definedName function="false" hidden="false" localSheetId="13" name="carencia_salario_59" vbProcedure="false">#REF!</definedName>
    <definedName function="false" hidden="false" localSheetId="13" name="carencia_sd_41" vbProcedure="false">#REF!</definedName>
    <definedName function="false" hidden="false" localSheetId="13" name="carencia_sd_42" vbProcedure="false">#REF!</definedName>
    <definedName function="false" hidden="false" localSheetId="13" name="carencia_sd_43" vbProcedure="false">#REF!</definedName>
    <definedName function="false" hidden="false" localSheetId="13" name="carência_10" vbProcedure="false">#REF!</definedName>
    <definedName function="false" hidden="false" localSheetId="13" name="carência_11" vbProcedure="false">#REF!</definedName>
    <definedName function="false" hidden="false" localSheetId="13" name="carência_12" vbProcedure="false">#REF!</definedName>
    <definedName function="false" hidden="false" localSheetId="13" name="carência_18" vbProcedure="false">#REF!</definedName>
    <definedName function="false" hidden="false" localSheetId="13" name="carência_19" vbProcedure="false">#REF!</definedName>
    <definedName function="false" hidden="false" localSheetId="13" name="carência_20" vbProcedure="false">#REF!</definedName>
    <definedName function="false" hidden="false" localSheetId="13" name="carência_21" vbProcedure="false">#REF!</definedName>
    <definedName function="false" hidden="false" localSheetId="13" name="carência_22" vbProcedure="false">#REF!</definedName>
    <definedName function="false" hidden="false" localSheetId="13" name="carência_23" vbProcedure="false">#REF!</definedName>
    <definedName function="false" hidden="false" localSheetId="13" name="carência_24" vbProcedure="false">#REF!</definedName>
    <definedName function="false" hidden="false" localSheetId="13" name="carência_25" vbProcedure="false">#REF!</definedName>
    <definedName function="false" hidden="false" localSheetId="13" name="carência_26" vbProcedure="false">#REF!</definedName>
    <definedName function="false" hidden="false" localSheetId="13" name="carência_27" vbProcedure="false">#REF!</definedName>
    <definedName function="false" hidden="false" localSheetId="13" name="carência_28" vbProcedure="false">#REF!</definedName>
    <definedName function="false" hidden="false" localSheetId="13" name="carência_29" vbProcedure="false">#REF!</definedName>
    <definedName function="false" hidden="false" localSheetId="13" name="carência_30" vbProcedure="false">#REF!</definedName>
    <definedName function="false" hidden="false" localSheetId="13" name="carência_31" vbProcedure="false">#REF!</definedName>
    <definedName function="false" hidden="false" localSheetId="13" name="carência_32" vbProcedure="false">#REF!</definedName>
    <definedName function="false" hidden="false" localSheetId="13" name="carência_33" vbProcedure="false">#REF!</definedName>
    <definedName function="false" hidden="false" localSheetId="13" name="carência_34" vbProcedure="false">#REF!</definedName>
    <definedName function="false" hidden="false" localSheetId="13" name="carência_35" vbProcedure="false">#REF!</definedName>
    <definedName function="false" hidden="false" localSheetId="13" name="carência_36" vbProcedure="false">#REF!</definedName>
    <definedName function="false" hidden="false" localSheetId="13" name="carência_37" vbProcedure="false">#REF!</definedName>
    <definedName function="false" hidden="false" localSheetId="13" name="carência_38" vbProcedure="false">#REF!</definedName>
    <definedName function="false" hidden="false" localSheetId="13" name="carência_39" vbProcedure="false">#REF!</definedName>
    <definedName function="false" hidden="false" localSheetId="13" name="carência_40" vbProcedure="false">#REF!</definedName>
    <definedName function="false" hidden="false" localSheetId="13" name="carência_44" vbProcedure="false">#REF!</definedName>
    <definedName function="false" hidden="false" localSheetId="13" name="carência_45" vbProcedure="false">#REF!</definedName>
    <definedName function="false" hidden="false" localSheetId="13" name="carência_5" vbProcedure="false">#REF!</definedName>
    <definedName function="false" hidden="false" localSheetId="13" name="carência_6" vbProcedure="false">#REF!</definedName>
    <definedName function="false" hidden="false" localSheetId="13" name="carência_salário_10" vbProcedure="false">#REF!</definedName>
    <definedName function="false" hidden="false" localSheetId="13" name="carência_salário_11" vbProcedure="false">#REF!</definedName>
    <definedName function="false" hidden="false" localSheetId="13" name="carência_salário_12" vbProcedure="false">#REF!</definedName>
    <definedName function="false" hidden="false" localSheetId="13" name="carência_salário_18" vbProcedure="false">#REF!</definedName>
    <definedName function="false" hidden="false" localSheetId="13" name="carência_salário_19" vbProcedure="false">#REF!</definedName>
    <definedName function="false" hidden="false" localSheetId="13" name="carência_salário_20" vbProcedure="false">#REF!</definedName>
    <definedName function="false" hidden="false" localSheetId="13" name="carência_salário_21" vbProcedure="false">#REF!</definedName>
    <definedName function="false" hidden="false" localSheetId="13" name="carência_salário_22" vbProcedure="false">#REF!</definedName>
    <definedName function="false" hidden="false" localSheetId="13" name="carência_salário_23" vbProcedure="false">#REF!</definedName>
    <definedName function="false" hidden="false" localSheetId="13" name="carência_salário_24" vbProcedure="false">#REF!</definedName>
    <definedName function="false" hidden="false" localSheetId="13" name="carência_salário_25" vbProcedure="false">#REF!</definedName>
    <definedName function="false" hidden="false" localSheetId="13" name="carência_salário_26" vbProcedure="false">#REF!</definedName>
    <definedName function="false" hidden="false" localSheetId="13" name="carência_salário_27" vbProcedure="false">#REF!</definedName>
    <definedName function="false" hidden="false" localSheetId="13" name="carência_salário_28" vbProcedure="false">#REF!</definedName>
    <definedName function="false" hidden="false" localSheetId="13" name="carência_salário_29" vbProcedure="false">#REF!</definedName>
    <definedName function="false" hidden="false" localSheetId="13" name="carência_salário_30" vbProcedure="false">#REF!</definedName>
    <definedName function="false" hidden="false" localSheetId="13" name="carência_salário_31" vbProcedure="false">#REF!</definedName>
    <definedName function="false" hidden="false" localSheetId="13" name="carência_salário_32" vbProcedure="false">#REF!</definedName>
    <definedName function="false" hidden="false" localSheetId="13" name="carência_salário_33" vbProcedure="false">#REF!</definedName>
    <definedName function="false" hidden="false" localSheetId="13" name="carência_salário_34" vbProcedure="false">#REF!</definedName>
    <definedName function="false" hidden="false" localSheetId="13" name="carência_salário_35" vbProcedure="false">#REF!</definedName>
    <definedName function="false" hidden="false" localSheetId="13" name="carência_salário_36" vbProcedure="false">#REF!</definedName>
    <definedName function="false" hidden="false" localSheetId="13" name="carência_salário_37" vbProcedure="false">#REF!</definedName>
    <definedName function="false" hidden="false" localSheetId="13" name="carência_salário_38" vbProcedure="false">#REF!</definedName>
    <definedName function="false" hidden="false" localSheetId="13" name="carência_salário_39" vbProcedure="false">#REF!</definedName>
    <definedName function="false" hidden="false" localSheetId="13" name="carência_salário_5" vbProcedure="false">#REF!</definedName>
    <definedName function="false" hidden="false" localSheetId="13" name="carência_salário_6" vbProcedure="false">#REF!</definedName>
    <definedName function="false" hidden="false" localSheetId="13" name="carência_sd_10" vbProcedure="false">#REF!</definedName>
    <definedName function="false" hidden="false" localSheetId="13" name="carência_sd_11" vbProcedure="false">#REF!</definedName>
    <definedName function="false" hidden="false" localSheetId="13" name="carência_sd_12" vbProcedure="false">#REF!</definedName>
    <definedName function="false" hidden="false" localSheetId="13" name="carência_sd_18" vbProcedure="false">#REF!</definedName>
    <definedName function="false" hidden="false" localSheetId="13" name="carência_sd_19" vbProcedure="false">#REF!</definedName>
    <definedName function="false" hidden="false" localSheetId="13" name="carência_sd_20" vbProcedure="false">#REF!</definedName>
    <definedName function="false" hidden="false" localSheetId="13" name="carência_sd_21" vbProcedure="false">#REF!</definedName>
    <definedName function="false" hidden="false" localSheetId="13" name="carência_sd_22" vbProcedure="false">#REF!</definedName>
    <definedName function="false" hidden="false" localSheetId="13" name="carência_sd_23" vbProcedure="false">#REF!</definedName>
    <definedName function="false" hidden="false" localSheetId="13" name="carência_sd_24" vbProcedure="false">#REF!</definedName>
    <definedName function="false" hidden="false" localSheetId="13" name="carência_sd_25" vbProcedure="false">#REF!</definedName>
    <definedName function="false" hidden="false" localSheetId="13" name="carência_sd_26" vbProcedure="false">#REF!</definedName>
    <definedName function="false" hidden="false" localSheetId="13" name="carência_sd_27" vbProcedure="false">#REF!</definedName>
    <definedName function="false" hidden="false" localSheetId="13" name="carência_sd_28" vbProcedure="false">#REF!</definedName>
    <definedName function="false" hidden="false" localSheetId="13" name="carência_sd_29" vbProcedure="false">#REF!</definedName>
    <definedName function="false" hidden="false" localSheetId="13" name="carência_sd_30" vbProcedure="false">#REF!</definedName>
    <definedName function="false" hidden="false" localSheetId="13" name="carência_sd_31" vbProcedure="false">#REF!</definedName>
    <definedName function="false" hidden="false" localSheetId="13" name="carência_sd_32" vbProcedure="false">#REF!</definedName>
    <definedName function="false" hidden="false" localSheetId="13" name="carência_sd_33" vbProcedure="false">#REF!</definedName>
    <definedName function="false" hidden="false" localSheetId="13" name="carência_sd_34" vbProcedure="false">#REF!</definedName>
    <definedName function="false" hidden="false" localSheetId="13" name="carência_sd_35" vbProcedure="false">#REF!</definedName>
    <definedName function="false" hidden="false" localSheetId="13" name="carência_sd_36" vbProcedure="false">#REF!</definedName>
    <definedName function="false" hidden="false" localSheetId="13" name="carência_sd_37" vbProcedure="false">#REF!</definedName>
    <definedName function="false" hidden="false" localSheetId="13" name="carência_sd_38" vbProcedure="false">#REF!</definedName>
    <definedName function="false" hidden="false" localSheetId="13" name="carência_sd_39" vbProcedure="false">#REF!</definedName>
    <definedName function="false" hidden="false" localSheetId="13" name="carência_sd_40" vbProcedure="false">#REF!</definedName>
    <definedName function="false" hidden="false" localSheetId="13" name="carência_sd_44" vbProcedure="false">#REF!</definedName>
    <definedName function="false" hidden="false" localSheetId="13" name="carência_sd_45" vbProcedure="false">#REF!</definedName>
    <definedName function="false" hidden="false" localSheetId="13" name="carência_sd_5" vbProcedure="false">#REF!</definedName>
    <definedName function="false" hidden="false" localSheetId="13" name="carência_sd_6" vbProcedure="false">#REF!</definedName>
    <definedName function="false" hidden="false" localSheetId="13" name="COMUM" vbProcedure="false">#REF!</definedName>
    <definedName function="false" hidden="false" localSheetId="13" name="Critérios_IM" vbProcedure="false">'[1] urbano 2ª parte'!#ref!</definedName>
    <definedName function="false" hidden="false" localSheetId="13" name="DADOS" vbProcedure="false">#REF!</definedName>
    <definedName function="false" hidden="false" localSheetId="13" name="DADOS2" vbProcedure="false">#REF!</definedName>
    <definedName function="false" hidden="false" localSheetId="13" name="DADOS3" vbProcedure="false">#REF!</definedName>
    <definedName function="false" hidden="false" localSheetId="13" name="DADOS5" vbProcedure="false">#REF!</definedName>
    <definedName function="false" hidden="false" localSheetId="13" name="DADOS6" vbProcedure="false">#REF!</definedName>
    <definedName function="false" hidden="false" localSheetId="13" name="DADOS7" vbProcedure="false">#REF!</definedName>
    <definedName function="false" hidden="false" localSheetId="13" name="ee" vbProcedure="false">#REF!</definedName>
    <definedName function="false" hidden="false" localSheetId="13" name="emprestimo_41" vbProcedure="false">#REF!</definedName>
    <definedName function="false" hidden="false" localSheetId="13" name="emprestimo_42" vbProcedure="false">#REF!</definedName>
    <definedName function="false" hidden="false" localSheetId="13" name="emprestimo_43" vbProcedure="false">#REF!</definedName>
    <definedName function="false" hidden="false" localSheetId="13" name="empréstimo_10" vbProcedure="false">#REF!</definedName>
    <definedName function="false" hidden="false" localSheetId="13" name="empréstimo_11" vbProcedure="false">#REF!</definedName>
    <definedName function="false" hidden="false" localSheetId="13" name="empréstimo_12" vbProcedure="false">#REF!</definedName>
    <definedName function="false" hidden="false" localSheetId="13" name="empréstimo_18" vbProcedure="false">#REF!</definedName>
    <definedName function="false" hidden="false" localSheetId="13" name="empréstimo_19" vbProcedure="false">#REF!</definedName>
    <definedName function="false" hidden="false" localSheetId="13" name="empréstimo_20" vbProcedure="false">#REF!</definedName>
    <definedName function="false" hidden="false" localSheetId="13" name="empréstimo_21" vbProcedure="false">#REF!</definedName>
    <definedName function="false" hidden="false" localSheetId="13" name="empréstimo_22" vbProcedure="false">#REF!</definedName>
    <definedName function="false" hidden="false" localSheetId="13" name="empréstimo_23" vbProcedure="false">#REF!</definedName>
    <definedName function="false" hidden="false" localSheetId="13" name="empréstimo_24" vbProcedure="false">#REF!</definedName>
    <definedName function="false" hidden="false" localSheetId="13" name="empréstimo_25" vbProcedure="false">#REF!</definedName>
    <definedName function="false" hidden="false" localSheetId="13" name="empréstimo_26" vbProcedure="false">#REF!</definedName>
    <definedName function="false" hidden="false" localSheetId="13" name="empréstimo_27" vbProcedure="false">#REF!</definedName>
    <definedName function="false" hidden="false" localSheetId="13" name="empréstimo_28" vbProcedure="false">#REF!</definedName>
    <definedName function="false" hidden="false" localSheetId="13" name="empréstimo_29" vbProcedure="false">#REF!</definedName>
    <definedName function="false" hidden="false" localSheetId="13" name="empréstimo_30" vbProcedure="false">#REF!</definedName>
    <definedName function="false" hidden="false" localSheetId="13" name="empréstimo_31" vbProcedure="false">#REF!</definedName>
    <definedName function="false" hidden="false" localSheetId="13" name="empréstimo_32" vbProcedure="false">#REF!</definedName>
    <definedName function="false" hidden="false" localSheetId="13" name="empréstimo_33" vbProcedure="false">#REF!</definedName>
    <definedName function="false" hidden="false" localSheetId="13" name="empréstimo_34" vbProcedure="false">#REF!</definedName>
    <definedName function="false" hidden="false" localSheetId="13" name="empréstimo_35" vbProcedure="false">#REF!</definedName>
    <definedName function="false" hidden="false" localSheetId="13" name="empréstimo_36" vbProcedure="false">#REF!</definedName>
    <definedName function="false" hidden="false" localSheetId="13" name="empréstimo_37" vbProcedure="false">#REF!</definedName>
    <definedName function="false" hidden="false" localSheetId="13" name="empréstimo_38" vbProcedure="false">#REF!</definedName>
    <definedName function="false" hidden="false" localSheetId="13" name="empréstimo_39" vbProcedure="false">#REF!</definedName>
    <definedName function="false" hidden="false" localSheetId="13" name="empréstimo_40" vbProcedure="false">#REF!</definedName>
    <definedName function="false" hidden="false" localSheetId="13" name="empréstimo_41" vbProcedure="false">#REF!</definedName>
    <definedName function="false" hidden="false" localSheetId="13" name="empréstimo_44" vbProcedure="false">#REF!</definedName>
    <definedName function="false" hidden="false" localSheetId="13" name="empréstimo_45" vbProcedure="false">#REF!</definedName>
    <definedName function="false" hidden="false" localSheetId="13" name="empréstimo_5" vbProcedure="false">#REF!</definedName>
    <definedName function="false" hidden="false" localSheetId="13" name="empréstimo_6" vbProcedure="false">#REF!</definedName>
    <definedName function="false" hidden="false" localSheetId="13" name="empréstimo__44" vbProcedure="false">#REF!</definedName>
    <definedName function="false" hidden="false" localSheetId="13" name="Extrair_IM" vbProcedure="false">'[1] urbano 2ª parte'!#ref!</definedName>
    <definedName function="false" hidden="false" localSheetId="13" name="frota" vbProcedure="false">#REF!</definedName>
    <definedName function="false" hidden="false" localSheetId="13" name="Frota2" vbProcedure="false">#REF!</definedName>
    <definedName function="false" hidden="false" localSheetId="13" name="FROTACHAS" vbProcedure="false">#REF!</definedName>
    <definedName function="false" hidden="false" localSheetId="13" name="FROTAG" vbProcedure="false">#REF!</definedName>
    <definedName function="false" hidden="false" localSheetId="13" name="frotas" vbProcedure="false">#REF!</definedName>
    <definedName function="false" hidden="false" localSheetId="13" name="frota_16" vbProcedure="false">#REF!</definedName>
    <definedName function="false" hidden="false" localSheetId="13" name="frota_17" vbProcedure="false">#REF!</definedName>
    <definedName function="false" hidden="false" localSheetId="13" name="frota_2" vbProcedure="false">#REF!</definedName>
    <definedName function="false" hidden="false" localSheetId="13" name="frota_4" vbProcedure="false">#REF!</definedName>
    <definedName function="false" hidden="false" localSheetId="13" name="frota_5" vbProcedure="false">#REF!</definedName>
    <definedName function="false" hidden="false" localSheetId="13" name="frota_6" vbProcedure="false">#REF!</definedName>
    <definedName function="false" hidden="false" localSheetId="13" name="frota_7" vbProcedure="false">#REF!</definedName>
    <definedName function="false" hidden="false" localSheetId="13" name="frota_8" vbProcedure="false">#REF!</definedName>
    <definedName function="false" hidden="false" localSheetId="13" name="FUADMINI" vbProcedure="false">#REF!</definedName>
    <definedName function="false" hidden="false" localSheetId="13" name="FUCOBRAD" vbProcedure="false">#REF!</definedName>
    <definedName function="false" hidden="false" localSheetId="13" name="FUFISCAL" vbProcedure="false">#REF!</definedName>
    <definedName function="false" hidden="false" localSheetId="13" name="FUMANUTE" vbProcedure="false">#REF!</definedName>
    <definedName function="false" hidden="false" localSheetId="13" name="inflaçao_41" vbProcedure="false">#REF!</definedName>
    <definedName function="false" hidden="false" localSheetId="13" name="inflaçao_42" vbProcedure="false">#REF!</definedName>
    <definedName function="false" hidden="false" localSheetId="13" name="inflaçao_43" vbProcedure="false">#REF!</definedName>
    <definedName function="false" hidden="false" localSheetId="13" name="inflação_10" vbProcedure="false">#REF!</definedName>
    <definedName function="false" hidden="false" localSheetId="13" name="inflação_11" vbProcedure="false">#REF!</definedName>
    <definedName function="false" hidden="false" localSheetId="13" name="inflação_12" vbProcedure="false">#REF!</definedName>
    <definedName function="false" hidden="false" localSheetId="13" name="inflação_18" vbProcedure="false">#REF!</definedName>
    <definedName function="false" hidden="false" localSheetId="13" name="inflação_19" vbProcedure="false">#REF!</definedName>
    <definedName function="false" hidden="false" localSheetId="13" name="inflação_20" vbProcedure="false">#REF!</definedName>
    <definedName function="false" hidden="false" localSheetId="13" name="inflação_21" vbProcedure="false">#REF!</definedName>
    <definedName function="false" hidden="false" localSheetId="13" name="inflação_22" vbProcedure="false">#REF!</definedName>
    <definedName function="false" hidden="false" localSheetId="13" name="inflação_23" vbProcedure="false">#REF!</definedName>
    <definedName function="false" hidden="false" localSheetId="13" name="inflação_24" vbProcedure="false">#REF!</definedName>
    <definedName function="false" hidden="false" localSheetId="13" name="inflação_25" vbProcedure="false">#REF!</definedName>
    <definedName function="false" hidden="false" localSheetId="13" name="inflação_26" vbProcedure="false">#REF!</definedName>
    <definedName function="false" hidden="false" localSheetId="13" name="inflação_27" vbProcedure="false">#REF!</definedName>
    <definedName function="false" hidden="false" localSheetId="13" name="inflação_28" vbProcedure="false">#REF!</definedName>
    <definedName function="false" hidden="false" localSheetId="13" name="inflação_29" vbProcedure="false">#REF!</definedName>
    <definedName function="false" hidden="false" localSheetId="13" name="inflação_30" vbProcedure="false">#REF!</definedName>
    <definedName function="false" hidden="false" localSheetId="13" name="inflação_31" vbProcedure="false">#REF!</definedName>
    <definedName function="false" hidden="false" localSheetId="13" name="inflação_32" vbProcedure="false">#REF!</definedName>
    <definedName function="false" hidden="false" localSheetId="13" name="inflação_33" vbProcedure="false">#REF!</definedName>
    <definedName function="false" hidden="false" localSheetId="13" name="inflação_34" vbProcedure="false">#REF!</definedName>
    <definedName function="false" hidden="false" localSheetId="13" name="inflação_35" vbProcedure="false">#REF!</definedName>
    <definedName function="false" hidden="false" localSheetId="13" name="inflação_36" vbProcedure="false">#REF!</definedName>
    <definedName function="false" hidden="false" localSheetId="13" name="inflação_37" vbProcedure="false">#REF!</definedName>
    <definedName function="false" hidden="false" localSheetId="13" name="inflação_38" vbProcedure="false">#REF!</definedName>
    <definedName function="false" hidden="false" localSheetId="13" name="inflação_39" vbProcedure="false">#REF!</definedName>
    <definedName function="false" hidden="false" localSheetId="13" name="inflação_40" vbProcedure="false">#REF!</definedName>
    <definedName function="false" hidden="false" localSheetId="13" name="inflação_44" vbProcedure="false">#REF!</definedName>
    <definedName function="false" hidden="false" localSheetId="13" name="inflação_45" vbProcedure="false">#REF!</definedName>
    <definedName function="false" hidden="false" localSheetId="13" name="inflação_5" vbProcedure="false">#REF!</definedName>
    <definedName function="false" hidden="false" localSheetId="13" name="inflação_6" vbProcedure="false">#REF!</definedName>
    <definedName function="false" hidden="false" localSheetId="13" name="IPK_E_PMM" vbProcedure="false">#REF!</definedName>
    <definedName function="false" hidden="false" localSheetId="13" name="mar" vbProcedure="false">#REF!</definedName>
    <definedName function="false" hidden="false" localSheetId="13" name="PASSAG" vbProcedure="false">#REF!</definedName>
    <definedName function="false" hidden="false" localSheetId="13" name="prazo_10" vbProcedure="false">#REF!</definedName>
    <definedName function="false" hidden="false" localSheetId="13" name="prazo_11" vbProcedure="false">#REF!</definedName>
    <definedName function="false" hidden="false" localSheetId="13" name="prazo_12" vbProcedure="false">#REF!</definedName>
    <definedName function="false" hidden="false" localSheetId="13" name="prazo_18" vbProcedure="false">#REF!</definedName>
    <definedName function="false" hidden="false" localSheetId="13" name="prazo_19" vbProcedure="false">#REF!</definedName>
    <definedName function="false" hidden="false" localSheetId="13" name="prazo_20" vbProcedure="false">#REF!</definedName>
    <definedName function="false" hidden="false" localSheetId="13" name="prazo_21" vbProcedure="false">#REF!</definedName>
    <definedName function="false" hidden="false" localSheetId="13" name="prazo_22" vbProcedure="false">#REF!</definedName>
    <definedName function="false" hidden="false" localSheetId="13" name="prazo_23" vbProcedure="false">#REF!</definedName>
    <definedName function="false" hidden="false" localSheetId="13" name="prazo_24" vbProcedure="false">#REF!</definedName>
    <definedName function="false" hidden="false" localSheetId="13" name="prazo_25" vbProcedure="false">#REF!</definedName>
    <definedName function="false" hidden="false" localSheetId="13" name="prazo_26" vbProcedure="false">#REF!</definedName>
    <definedName function="false" hidden="false" localSheetId="13" name="prazo_27" vbProcedure="false">#REF!</definedName>
    <definedName function="false" hidden="false" localSheetId="13" name="prazo_28" vbProcedure="false">#REF!</definedName>
    <definedName function="false" hidden="false" localSheetId="13" name="prazo_29" vbProcedure="false">#REF!</definedName>
    <definedName function="false" hidden="false" localSheetId="13" name="prazo_30" vbProcedure="false">#REF!</definedName>
    <definedName function="false" hidden="false" localSheetId="13" name="prazo_31" vbProcedure="false">#REF!</definedName>
    <definedName function="false" hidden="false" localSheetId="13" name="prazo_32" vbProcedure="false">#REF!</definedName>
    <definedName function="false" hidden="false" localSheetId="13" name="prazo_33" vbProcedure="false">#REF!</definedName>
    <definedName function="false" hidden="false" localSheetId="13" name="prazo_34" vbProcedure="false">#REF!</definedName>
    <definedName function="false" hidden="false" localSheetId="13" name="prazo_35" vbProcedure="false">#REF!</definedName>
    <definedName function="false" hidden="false" localSheetId="13" name="prazo_36" vbProcedure="false">#REF!</definedName>
    <definedName function="false" hidden="false" localSheetId="13" name="prazo_37" vbProcedure="false">#REF!</definedName>
    <definedName function="false" hidden="false" localSheetId="13" name="prazo_38" vbProcedure="false">#REF!</definedName>
    <definedName function="false" hidden="false" localSheetId="13" name="prazo_39" vbProcedure="false">#REF!</definedName>
    <definedName function="false" hidden="false" localSheetId="13" name="prazo_40" vbProcedure="false">#REF!</definedName>
    <definedName function="false" hidden="false" localSheetId="13" name="prazo_41" vbProcedure="false">#REF!</definedName>
    <definedName function="false" hidden="false" localSheetId="13" name="prazo_42" vbProcedure="false">#REF!</definedName>
    <definedName function="false" hidden="false" localSheetId="13" name="prazo_43" vbProcedure="false">#REF!</definedName>
    <definedName function="false" hidden="false" localSheetId="13" name="prazo_44" vbProcedure="false">#REF!</definedName>
    <definedName function="false" hidden="false" localSheetId="13" name="prazo_5" vbProcedure="false">#REF!</definedName>
    <definedName function="false" hidden="false" localSheetId="13" name="prazo_6" vbProcedure="false">#REF!</definedName>
    <definedName function="false" hidden="false" localSheetId="13" name="prazo__44" vbProcedure="false">#REF!</definedName>
    <definedName function="false" hidden="false" localSheetId="13" name="PR_VEIUC_NOVO" vbProcedure="false">#REF!</definedName>
    <definedName function="false" hidden="false" localSheetId="13" name="salario_40" vbProcedure="false">#REF!</definedName>
    <definedName function="false" hidden="false" localSheetId="13" name="salario_41" vbProcedure="false">#REF!</definedName>
    <definedName function="false" hidden="false" localSheetId="13" name="salário_10" vbProcedure="false">#REF!</definedName>
    <definedName function="false" hidden="false" localSheetId="13" name="salário_11" vbProcedure="false">#REF!</definedName>
    <definedName function="false" hidden="false" localSheetId="13" name="salário_12" vbProcedure="false">#REF!</definedName>
    <definedName function="false" hidden="false" localSheetId="13" name="salário_18" vbProcedure="false">#REF!</definedName>
    <definedName function="false" hidden="false" localSheetId="13" name="salário_19" vbProcedure="false">#REF!</definedName>
    <definedName function="false" hidden="false" localSheetId="13" name="salário_20" vbProcedure="false">#REF!</definedName>
    <definedName function="false" hidden="false" localSheetId="13" name="salário_21" vbProcedure="false">#REF!</definedName>
    <definedName function="false" hidden="false" localSheetId="13" name="salário_22" vbProcedure="false">#REF!</definedName>
    <definedName function="false" hidden="false" localSheetId="13" name="salário_23" vbProcedure="false">#REF!</definedName>
    <definedName function="false" hidden="false" localSheetId="13" name="salário_24" vbProcedure="false">#REF!</definedName>
    <definedName function="false" hidden="false" localSheetId="13" name="salário_25" vbProcedure="false">#REF!</definedName>
    <definedName function="false" hidden="false" localSheetId="13" name="salário_26" vbProcedure="false">#REF!</definedName>
    <definedName function="false" hidden="false" localSheetId="13" name="salário_27" vbProcedure="false">#REF!</definedName>
    <definedName function="false" hidden="false" localSheetId="13" name="salário_28" vbProcedure="false">#REF!</definedName>
    <definedName function="false" hidden="false" localSheetId="13" name="salário_29" vbProcedure="false">#REF!</definedName>
    <definedName function="false" hidden="false" localSheetId="13" name="salário_30" vbProcedure="false">#REF!</definedName>
    <definedName function="false" hidden="false" localSheetId="13" name="salário_31" vbProcedure="false">#REF!</definedName>
    <definedName function="false" hidden="false" localSheetId="13" name="salário_32" vbProcedure="false">#REF!</definedName>
    <definedName function="false" hidden="false" localSheetId="13" name="salário_33" vbProcedure="false">#REF!</definedName>
    <definedName function="false" hidden="false" localSheetId="13" name="salário_34" vbProcedure="false">#REF!</definedName>
    <definedName function="false" hidden="false" localSheetId="13" name="salário_35" vbProcedure="false">#REF!</definedName>
    <definedName function="false" hidden="false" localSheetId="13" name="salário_36" vbProcedure="false">#REF!</definedName>
    <definedName function="false" hidden="false" localSheetId="13" name="salário_37" vbProcedure="false">#REF!</definedName>
    <definedName function="false" hidden="false" localSheetId="13" name="salário_38" vbProcedure="false">#REF!</definedName>
    <definedName function="false" hidden="false" localSheetId="13" name="salário_39" vbProcedure="false">#REF!</definedName>
    <definedName function="false" hidden="false" localSheetId="13" name="salário_42" vbProcedure="false">#REF!</definedName>
    <definedName function="false" hidden="false" localSheetId="13" name="salário_43" vbProcedure="false">#REF!</definedName>
    <definedName function="false" hidden="false" localSheetId="13" name="salário_44" vbProcedure="false">#REF!</definedName>
    <definedName function="false" hidden="false" localSheetId="13" name="salário_45" vbProcedure="false">#REF!</definedName>
    <definedName function="false" hidden="false" localSheetId="13" name="salário_46" vbProcedure="false">#REF!</definedName>
    <definedName function="false" hidden="false" localSheetId="13" name="salário_47" vbProcedure="false">#REF!</definedName>
    <definedName function="false" hidden="false" localSheetId="13" name="salário_48" vbProcedure="false">#REF!</definedName>
    <definedName function="false" hidden="false" localSheetId="13" name="salário_49" vbProcedure="false">#REF!</definedName>
    <definedName function="false" hidden="false" localSheetId="13" name="salário_5" vbProcedure="false">#REF!</definedName>
    <definedName function="false" hidden="false" localSheetId="13" name="salário_50" vbProcedure="false">#REF!</definedName>
    <definedName function="false" hidden="false" localSheetId="13" name="salário_51" vbProcedure="false">#REF!</definedName>
    <definedName function="false" hidden="false" localSheetId="13" name="salário_52" vbProcedure="false">#REF!</definedName>
    <definedName function="false" hidden="false" localSheetId="13" name="salário_53" vbProcedure="false">#REF!</definedName>
    <definedName function="false" hidden="false" localSheetId="13" name="salário_54" vbProcedure="false">#REF!</definedName>
    <definedName function="false" hidden="false" localSheetId="13" name="salário_55" vbProcedure="false">#REF!</definedName>
    <definedName function="false" hidden="false" localSheetId="13" name="salário_56" vbProcedure="false">#REF!</definedName>
    <definedName function="false" hidden="false" localSheetId="13" name="salário_57" vbProcedure="false">#REF!</definedName>
    <definedName function="false" hidden="false" localSheetId="13" name="salário_58" vbProcedure="false">#REF!</definedName>
    <definedName function="false" hidden="false" localSheetId="13" name="salário_59" vbProcedure="false">#REF!</definedName>
    <definedName function="false" hidden="false" localSheetId="13" name="salário_6" vbProcedure="false">#REF!</definedName>
    <definedName function="false" hidden="false" localSheetId="13" name="sss" vbProcedure="false">'[1] urbano 2ª parte'!#ref!</definedName>
    <definedName function="false" hidden="false" localSheetId="13" name="TARIFA" vbProcedure="false">#REF!</definedName>
    <definedName function="false" hidden="false" localSheetId="13" name="taxa_10" vbProcedure="false">#REF!</definedName>
    <definedName function="false" hidden="false" localSheetId="13" name="taxa_11" vbProcedure="false">#REF!</definedName>
    <definedName function="false" hidden="false" localSheetId="13" name="taxa_12" vbProcedure="false">#REF!</definedName>
    <definedName function="false" hidden="false" localSheetId="13" name="taxa_18" vbProcedure="false">#REF!</definedName>
    <definedName function="false" hidden="false" localSheetId="13" name="taxa_19" vbProcedure="false">#REF!</definedName>
    <definedName function="false" hidden="false" localSheetId="13" name="taxa_20" vbProcedure="false">#REF!</definedName>
    <definedName function="false" hidden="false" localSheetId="13" name="taxa_21" vbProcedure="false">#REF!</definedName>
    <definedName function="false" hidden="false" localSheetId="13" name="taxa_22" vbProcedure="false">#REF!</definedName>
    <definedName function="false" hidden="false" localSheetId="13" name="taxa_23" vbProcedure="false">#REF!</definedName>
    <definedName function="false" hidden="false" localSheetId="13" name="taxa_24" vbProcedure="false">#REF!</definedName>
    <definedName function="false" hidden="false" localSheetId="13" name="taxa_25" vbProcedure="false">#REF!</definedName>
    <definedName function="false" hidden="false" localSheetId="13" name="taxa_26" vbProcedure="false">#REF!</definedName>
    <definedName function="false" hidden="false" localSheetId="13" name="taxa_27" vbProcedure="false">#REF!</definedName>
    <definedName function="false" hidden="false" localSheetId="13" name="taxa_28" vbProcedure="false">#REF!</definedName>
    <definedName function="false" hidden="false" localSheetId="13" name="taxa_29" vbProcedure="false">#REF!</definedName>
    <definedName function="false" hidden="false" localSheetId="13" name="taxa_30" vbProcedure="false">#REF!</definedName>
    <definedName function="false" hidden="false" localSheetId="13" name="taxa_31" vbProcedure="false">#REF!</definedName>
    <definedName function="false" hidden="false" localSheetId="13" name="taxa_32" vbProcedure="false">#REF!</definedName>
    <definedName function="false" hidden="false" localSheetId="13" name="taxa_33" vbProcedure="false">#REF!</definedName>
    <definedName function="false" hidden="false" localSheetId="13" name="taxa_34" vbProcedure="false">#REF!</definedName>
    <definedName function="false" hidden="false" localSheetId="13" name="taxa_35" vbProcedure="false">#REF!</definedName>
    <definedName function="false" hidden="false" localSheetId="13" name="taxa_36" vbProcedure="false">#REF!</definedName>
    <definedName function="false" hidden="false" localSheetId="13" name="taxa_37" vbProcedure="false">#REF!</definedName>
    <definedName function="false" hidden="false" localSheetId="13" name="taxa_38" vbProcedure="false">#REF!</definedName>
    <definedName function="false" hidden="false" localSheetId="13" name="taxa_39" vbProcedure="false">#REF!</definedName>
    <definedName function="false" hidden="false" localSheetId="13" name="taxa_40" vbProcedure="false">#REF!</definedName>
    <definedName function="false" hidden="false" localSheetId="13" name="taxa_41" vbProcedure="false">#REF!</definedName>
    <definedName function="false" hidden="false" localSheetId="13" name="taxa_42" vbProcedure="false">#REF!</definedName>
    <definedName function="false" hidden="false" localSheetId="13" name="taxa_43" vbProcedure="false">#REF!</definedName>
    <definedName function="false" hidden="false" localSheetId="13" name="taxa_44" vbProcedure="false">#REF!</definedName>
    <definedName function="false" hidden="false" localSheetId="13" name="taxa_45" vbProcedure="false">#REF!</definedName>
    <definedName function="false" hidden="false" localSheetId="13" name="taxa_5" vbProcedure="false">#REF!</definedName>
    <definedName function="false" hidden="false" localSheetId="13" name="taxa_6" vbProcedure="false">#REF!</definedName>
    <definedName function="false" hidden="false" localSheetId="13" name="taxa__44" vbProcedure="false">#REF!</definedName>
    <definedName function="false" hidden="false" localSheetId="13" name="_xlnm.Criteria" vbProcedure="false">'[1] urbano 2ª parte'!#ref!</definedName>
    <definedName function="false" hidden="false" localSheetId="13" name="_xlnm.Database" vbProcedure="false">'[1] urbano 2ª parte'!#ref!</definedName>
    <definedName function="false" hidden="false" localSheetId="13" name="_xlnm.Extract" vbProcedure="false">'[1] urbano 2ª parte'!#ref!</definedName>
    <definedName function="false" hidden="false" localSheetId="13" name="_xlnm.Print_Area" vbProcedure="false">'(13)Orçam.(FASE 2)'!$A$1:$M$121</definedName>
    <definedName function="false" hidden="false" localSheetId="14" name="aumentos_70" vbProcedure="false">#REF!</definedName>
    <definedName function="false" hidden="false" localSheetId="14" name="aumentos_80" vbProcedure="false">#REF!</definedName>
    <definedName function="false" hidden="false" localSheetId="14" name="aumentos_90" vbProcedure="false">#REF!</definedName>
    <definedName function="false" hidden="false" localSheetId="14" name="empréstimo__44" vbProcedure="false">#REF!</definedName>
    <definedName function="false" hidden="false" localSheetId="14" name="frota" vbProcedure="false">#REF!</definedName>
    <definedName function="false" hidden="false" localSheetId="14" name="prazo__44" vbProcedure="false">#REF!</definedName>
    <definedName function="false" hidden="false" localSheetId="14" name="taxa__44" vbProcedure="false">#REF!</definedName>
    <definedName function="false" hidden="false" localSheetId="14" name="_xlnm.Extract" vbProcedure="false">'[1] urbano 2ª parte'!#ref!</definedName>
    <definedName function="false" hidden="false" localSheetId="14" name="_xlnm.Print_Area" vbProcedure="false">'(14)Fluxo_Caixa'!$A$1:$Z$125</definedName>
    <definedName function="false" hidden="false" localSheetId="14" name="_xlnm.Print_Titles" vbProcedure="false">'(14)Fluxo_Caixa'!$3:$4</definedName>
    <definedName function="false" hidden="false" localSheetId="15" name="ANOFROTA" vbProcedure="false">#REF!</definedName>
    <definedName function="false" hidden="false" localSheetId="15" name="aumentos_10" vbProcedure="false">#REF!</definedName>
    <definedName function="false" hidden="false" localSheetId="15" name="aumentos_11" vbProcedure="false">#REF!</definedName>
    <definedName function="false" hidden="false" localSheetId="15" name="aumentos_12" vbProcedure="false">#REF!</definedName>
    <definedName function="false" hidden="false" localSheetId="15" name="aumentos_18" vbProcedure="false">#REF!</definedName>
    <definedName function="false" hidden="false" localSheetId="15" name="aumentos_19" vbProcedure="false">#REF!</definedName>
    <definedName function="false" hidden="false" localSheetId="15" name="aumentos_20" vbProcedure="false">#REF!</definedName>
    <definedName function="false" hidden="false" localSheetId="15" name="aumentos_21" vbProcedure="false">#REF!</definedName>
    <definedName function="false" hidden="false" localSheetId="15" name="aumentos_22" vbProcedure="false">#REF!</definedName>
    <definedName function="false" hidden="false" localSheetId="15" name="aumentos_23" vbProcedure="false">#REF!</definedName>
    <definedName function="false" hidden="false" localSheetId="15" name="aumentos_24" vbProcedure="false">#REF!</definedName>
    <definedName function="false" hidden="false" localSheetId="15" name="aumentos_25" vbProcedure="false">#REF!</definedName>
    <definedName function="false" hidden="false" localSheetId="15" name="aumentos_26" vbProcedure="false">#REF!</definedName>
    <definedName function="false" hidden="false" localSheetId="15" name="aumentos_27" vbProcedure="false">#REF!</definedName>
    <definedName function="false" hidden="false" localSheetId="15" name="aumentos_28" vbProcedure="false">#REF!</definedName>
    <definedName function="false" hidden="false" localSheetId="15" name="aumentos_29" vbProcedure="false">#REF!</definedName>
    <definedName function="false" hidden="false" localSheetId="15" name="aumentos_30" vbProcedure="false">#REF!</definedName>
    <definedName function="false" hidden="false" localSheetId="15" name="aumentos_31" vbProcedure="false">#REF!</definedName>
    <definedName function="false" hidden="false" localSheetId="15" name="aumentos_32" vbProcedure="false">#REF!</definedName>
    <definedName function="false" hidden="false" localSheetId="15" name="aumentos_33" vbProcedure="false">#REF!</definedName>
    <definedName function="false" hidden="false" localSheetId="15" name="aumentos_34" vbProcedure="false">#REF!</definedName>
    <definedName function="false" hidden="false" localSheetId="15" name="aumentos_35" vbProcedure="false">#REF!</definedName>
    <definedName function="false" hidden="false" localSheetId="15" name="aumentos_36" vbProcedure="false">#REF!</definedName>
    <definedName function="false" hidden="false" localSheetId="15" name="aumentos_37" vbProcedure="false">#REF!</definedName>
    <definedName function="false" hidden="false" localSheetId="15" name="aumentos_38" vbProcedure="false">#REF!</definedName>
    <definedName function="false" hidden="false" localSheetId="15" name="aumentos_39" vbProcedure="false">#REF!</definedName>
    <definedName function="false" hidden="false" localSheetId="15" name="aumentos_43" vbProcedure="false">#REF!</definedName>
    <definedName function="false" hidden="false" localSheetId="15" name="aumentos_44" vbProcedure="false">#REF!</definedName>
    <definedName function="false" hidden="false" localSheetId="15" name="aumentos_45" vbProcedure="false">#REF!</definedName>
    <definedName function="false" hidden="false" localSheetId="15" name="aumentos_46" vbProcedure="false">#REF!</definedName>
    <definedName function="false" hidden="false" localSheetId="15" name="aumentos_47" vbProcedure="false">#REF!</definedName>
    <definedName function="false" hidden="false" localSheetId="15" name="aumentos_48" vbProcedure="false">#REF!</definedName>
    <definedName function="false" hidden="false" localSheetId="15" name="aumentos_49" vbProcedure="false">#REF!</definedName>
    <definedName function="false" hidden="false" localSheetId="15" name="aumentos_5" vbProcedure="false">#REF!</definedName>
    <definedName function="false" hidden="false" localSheetId="15" name="aumentos_50" vbProcedure="false">#REF!</definedName>
    <definedName function="false" hidden="false" localSheetId="15" name="aumentos_51" vbProcedure="false">#REF!</definedName>
    <definedName function="false" hidden="false" localSheetId="15" name="aumentos_52" vbProcedure="false">#REF!</definedName>
    <definedName function="false" hidden="false" localSheetId="15" name="aumentos_53" vbProcedure="false">#REF!</definedName>
    <definedName function="false" hidden="false" localSheetId="15" name="aumentos_54" vbProcedure="false">#REF!</definedName>
    <definedName function="false" hidden="false" localSheetId="15" name="aumentos_55" vbProcedure="false">#REF!</definedName>
    <definedName function="false" hidden="false" localSheetId="15" name="aumentos_56" vbProcedure="false">#REF!</definedName>
    <definedName function="false" hidden="false" localSheetId="15" name="aumentos_57" vbProcedure="false">#REF!</definedName>
    <definedName function="false" hidden="false" localSheetId="15" name="aumentos_58" vbProcedure="false">#REF!</definedName>
    <definedName function="false" hidden="false" localSheetId="15" name="aumentos_59" vbProcedure="false">#REF!</definedName>
    <definedName function="false" hidden="false" localSheetId="15" name="aumentos_6" vbProcedure="false">#REF!</definedName>
    <definedName function="false" hidden="false" localSheetId="15" name="aumentos_60" vbProcedure="false">#REF!</definedName>
    <definedName function="false" hidden="false" localSheetId="15" name="aumentos_61" vbProcedure="false">#REF!</definedName>
    <definedName function="false" hidden="false" localSheetId="15" name="aumentos_62" vbProcedure="false">#REF!</definedName>
    <definedName function="false" hidden="false" localSheetId="15" name="aumentos_70" vbProcedure="false">#REF!</definedName>
    <definedName function="false" hidden="false" localSheetId="15" name="aumentos_71" vbProcedure="false">#REF!</definedName>
    <definedName function="false" hidden="false" localSheetId="15" name="aumentos_72" vbProcedure="false">#REF!</definedName>
    <definedName function="false" hidden="false" localSheetId="15" name="aumentos_73" vbProcedure="false">#REF!</definedName>
    <definedName function="false" hidden="false" localSheetId="15" name="aumentos_74" vbProcedure="false">#REF!</definedName>
    <definedName function="false" hidden="false" localSheetId="15" name="aumentos_75" vbProcedure="false">#REF!</definedName>
    <definedName function="false" hidden="false" localSheetId="15" name="aumentos_76" vbProcedure="false">#REF!</definedName>
    <definedName function="false" hidden="false" localSheetId="15" name="aumentos_77" vbProcedure="false">#REF!</definedName>
    <definedName function="false" hidden="false" localSheetId="15" name="aumentos_78" vbProcedure="false">#REF!</definedName>
    <definedName function="false" hidden="false" localSheetId="15" name="aumentos_79" vbProcedure="false">#REF!</definedName>
    <definedName function="false" hidden="false" localSheetId="15" name="aumentos_80" vbProcedure="false">#REF!</definedName>
    <definedName function="false" hidden="false" localSheetId="15" name="aumentos_81" vbProcedure="false">#REF!</definedName>
    <definedName function="false" hidden="false" localSheetId="15" name="aumentos_82" vbProcedure="false">#REF!</definedName>
    <definedName function="false" hidden="false" localSheetId="15" name="aumentos_83" vbProcedure="false">#REF!</definedName>
    <definedName function="false" hidden="false" localSheetId="15" name="aumentos_84" vbProcedure="false">#REF!</definedName>
    <definedName function="false" hidden="false" localSheetId="15" name="aumentos_85" vbProcedure="false">#REF!</definedName>
    <definedName function="false" hidden="false" localSheetId="15" name="aumentos_86" vbProcedure="false">#REF!</definedName>
    <definedName function="false" hidden="false" localSheetId="15" name="aumentos_87" vbProcedure="false">#REF!</definedName>
    <definedName function="false" hidden="false" localSheetId="15" name="aumentos_88" vbProcedure="false">#REF!</definedName>
    <definedName function="false" hidden="false" localSheetId="15" name="aumentos_89" vbProcedure="false">#REF!</definedName>
    <definedName function="false" hidden="false" localSheetId="15" name="aumentos_90" vbProcedure="false">#REF!</definedName>
    <definedName function="false" hidden="false" localSheetId="15" name="aumentos_91" vbProcedure="false">#REF!</definedName>
    <definedName function="false" hidden="false" localSheetId="15" name="CALC_TRF" vbProcedure="false">#REF!</definedName>
    <definedName function="false" hidden="false" localSheetId="15" name="carencia_41" vbProcedure="false">#REF!</definedName>
    <definedName function="false" hidden="false" localSheetId="15" name="carencia_42" vbProcedure="false">#REF!</definedName>
    <definedName function="false" hidden="false" localSheetId="15" name="carencia_43" vbProcedure="false">#REF!</definedName>
    <definedName function="false" hidden="false" localSheetId="15" name="carencia_salario_40" vbProcedure="false">#REF!</definedName>
    <definedName function="false" hidden="false" localSheetId="15" name="carencia_salario_41" vbProcedure="false">#REF!</definedName>
    <definedName function="false" hidden="false" localSheetId="15" name="carencia_salario_42" vbProcedure="false">#REF!</definedName>
    <definedName function="false" hidden="false" localSheetId="15" name="carencia_salario_43" vbProcedure="false">#REF!</definedName>
    <definedName function="false" hidden="false" localSheetId="15" name="carencia_salario_44" vbProcedure="false">#REF!</definedName>
    <definedName function="false" hidden="false" localSheetId="15" name="carencia_salario_45" vbProcedure="false">#REF!</definedName>
    <definedName function="false" hidden="false" localSheetId="15" name="carencia_salario_46" vbProcedure="false">#REF!</definedName>
    <definedName function="false" hidden="false" localSheetId="15" name="carencia_salario_47" vbProcedure="false">#REF!</definedName>
    <definedName function="false" hidden="false" localSheetId="15" name="carencia_salario_48" vbProcedure="false">#REF!</definedName>
    <definedName function="false" hidden="false" localSheetId="15" name="carencia_salario_49" vbProcedure="false">#REF!</definedName>
    <definedName function="false" hidden="false" localSheetId="15" name="carencia_salario_50" vbProcedure="false">#REF!</definedName>
    <definedName function="false" hidden="false" localSheetId="15" name="carencia_salario_51" vbProcedure="false">#REF!</definedName>
    <definedName function="false" hidden="false" localSheetId="15" name="carencia_salario_52" vbProcedure="false">#REF!</definedName>
    <definedName function="false" hidden="false" localSheetId="15" name="carencia_salario_53" vbProcedure="false">#REF!</definedName>
    <definedName function="false" hidden="false" localSheetId="15" name="carencia_salario_54" vbProcedure="false">#REF!</definedName>
    <definedName function="false" hidden="false" localSheetId="15" name="carencia_salario_55" vbProcedure="false">#REF!</definedName>
    <definedName function="false" hidden="false" localSheetId="15" name="carencia_salario_56" vbProcedure="false">#REF!</definedName>
    <definedName function="false" hidden="false" localSheetId="15" name="carencia_salario_57" vbProcedure="false">#REF!</definedName>
    <definedName function="false" hidden="false" localSheetId="15" name="carencia_salario_58" vbProcedure="false">#REF!</definedName>
    <definedName function="false" hidden="false" localSheetId="15" name="carencia_salario_59" vbProcedure="false">#REF!</definedName>
    <definedName function="false" hidden="false" localSheetId="15" name="carencia_sd_41" vbProcedure="false">#REF!</definedName>
    <definedName function="false" hidden="false" localSheetId="15" name="carencia_sd_42" vbProcedure="false">#REF!</definedName>
    <definedName function="false" hidden="false" localSheetId="15" name="carencia_sd_43" vbProcedure="false">#REF!</definedName>
    <definedName function="false" hidden="false" localSheetId="15" name="carência_10" vbProcedure="false">#REF!</definedName>
    <definedName function="false" hidden="false" localSheetId="15" name="carência_11" vbProcedure="false">#REF!</definedName>
    <definedName function="false" hidden="false" localSheetId="15" name="carência_12" vbProcedure="false">#REF!</definedName>
    <definedName function="false" hidden="false" localSheetId="15" name="carência_18" vbProcedure="false">#REF!</definedName>
    <definedName function="false" hidden="false" localSheetId="15" name="carência_19" vbProcedure="false">#REF!</definedName>
    <definedName function="false" hidden="false" localSheetId="15" name="carência_20" vbProcedure="false">#REF!</definedName>
    <definedName function="false" hidden="false" localSheetId="15" name="carência_21" vbProcedure="false">#REF!</definedName>
    <definedName function="false" hidden="false" localSheetId="15" name="carência_22" vbProcedure="false">#REF!</definedName>
    <definedName function="false" hidden="false" localSheetId="15" name="carência_23" vbProcedure="false">#REF!</definedName>
    <definedName function="false" hidden="false" localSheetId="15" name="carência_24" vbProcedure="false">#REF!</definedName>
    <definedName function="false" hidden="false" localSheetId="15" name="carência_25" vbProcedure="false">#REF!</definedName>
    <definedName function="false" hidden="false" localSheetId="15" name="carência_26" vbProcedure="false">#REF!</definedName>
    <definedName function="false" hidden="false" localSheetId="15" name="carência_27" vbProcedure="false">#REF!</definedName>
    <definedName function="false" hidden="false" localSheetId="15" name="carência_28" vbProcedure="false">#REF!</definedName>
    <definedName function="false" hidden="false" localSheetId="15" name="carência_29" vbProcedure="false">#REF!</definedName>
    <definedName function="false" hidden="false" localSheetId="15" name="carência_30" vbProcedure="false">#REF!</definedName>
    <definedName function="false" hidden="false" localSheetId="15" name="carência_31" vbProcedure="false">#REF!</definedName>
    <definedName function="false" hidden="false" localSheetId="15" name="carência_32" vbProcedure="false">#REF!</definedName>
    <definedName function="false" hidden="false" localSheetId="15" name="carência_33" vbProcedure="false">#REF!</definedName>
    <definedName function="false" hidden="false" localSheetId="15" name="carência_34" vbProcedure="false">#REF!</definedName>
    <definedName function="false" hidden="false" localSheetId="15" name="carência_35" vbProcedure="false">#REF!</definedName>
    <definedName function="false" hidden="false" localSheetId="15" name="carência_36" vbProcedure="false">#REF!</definedName>
    <definedName function="false" hidden="false" localSheetId="15" name="carência_37" vbProcedure="false">#REF!</definedName>
    <definedName function="false" hidden="false" localSheetId="15" name="carência_38" vbProcedure="false">#REF!</definedName>
    <definedName function="false" hidden="false" localSheetId="15" name="carência_39" vbProcedure="false">#REF!</definedName>
    <definedName function="false" hidden="false" localSheetId="15" name="carência_40" vbProcedure="false">#REF!</definedName>
    <definedName function="false" hidden="false" localSheetId="15" name="carência_44" vbProcedure="false">#REF!</definedName>
    <definedName function="false" hidden="false" localSheetId="15" name="carência_45" vbProcedure="false">#REF!</definedName>
    <definedName function="false" hidden="false" localSheetId="15" name="carência_5" vbProcedure="false">#REF!</definedName>
    <definedName function="false" hidden="false" localSheetId="15" name="carência_6" vbProcedure="false">#REF!</definedName>
    <definedName function="false" hidden="false" localSheetId="15" name="carência_salário_10" vbProcedure="false">#REF!</definedName>
    <definedName function="false" hidden="false" localSheetId="15" name="carência_salário_11" vbProcedure="false">#REF!</definedName>
    <definedName function="false" hidden="false" localSheetId="15" name="carência_salário_12" vbProcedure="false">#REF!</definedName>
    <definedName function="false" hidden="false" localSheetId="15" name="carência_salário_18" vbProcedure="false">#REF!</definedName>
    <definedName function="false" hidden="false" localSheetId="15" name="carência_salário_19" vbProcedure="false">#REF!</definedName>
    <definedName function="false" hidden="false" localSheetId="15" name="carência_salário_20" vbProcedure="false">#REF!</definedName>
    <definedName function="false" hidden="false" localSheetId="15" name="carência_salário_21" vbProcedure="false">#REF!</definedName>
    <definedName function="false" hidden="false" localSheetId="15" name="carência_salário_22" vbProcedure="false">#REF!</definedName>
    <definedName function="false" hidden="false" localSheetId="15" name="carência_salário_23" vbProcedure="false">#REF!</definedName>
    <definedName function="false" hidden="false" localSheetId="15" name="carência_salário_24" vbProcedure="false">#REF!</definedName>
    <definedName function="false" hidden="false" localSheetId="15" name="carência_salário_25" vbProcedure="false">#REF!</definedName>
    <definedName function="false" hidden="false" localSheetId="15" name="carência_salário_26" vbProcedure="false">#REF!</definedName>
    <definedName function="false" hidden="false" localSheetId="15" name="carência_salário_27" vbProcedure="false">#REF!</definedName>
    <definedName function="false" hidden="false" localSheetId="15" name="carência_salário_28" vbProcedure="false">#REF!</definedName>
    <definedName function="false" hidden="false" localSheetId="15" name="carência_salário_29" vbProcedure="false">#REF!</definedName>
    <definedName function="false" hidden="false" localSheetId="15" name="carência_salário_30" vbProcedure="false">#REF!</definedName>
    <definedName function="false" hidden="false" localSheetId="15" name="carência_salário_31" vbProcedure="false">#REF!</definedName>
    <definedName function="false" hidden="false" localSheetId="15" name="carência_salário_32" vbProcedure="false">#REF!</definedName>
    <definedName function="false" hidden="false" localSheetId="15" name="carência_salário_33" vbProcedure="false">#REF!</definedName>
    <definedName function="false" hidden="false" localSheetId="15" name="carência_salário_34" vbProcedure="false">#REF!</definedName>
    <definedName function="false" hidden="false" localSheetId="15" name="carência_salário_35" vbProcedure="false">#REF!</definedName>
    <definedName function="false" hidden="false" localSheetId="15" name="carência_salário_36" vbProcedure="false">#REF!</definedName>
    <definedName function="false" hidden="false" localSheetId="15" name="carência_salário_37" vbProcedure="false">#REF!</definedName>
    <definedName function="false" hidden="false" localSheetId="15" name="carência_salário_38" vbProcedure="false">#REF!</definedName>
    <definedName function="false" hidden="false" localSheetId="15" name="carência_salário_39" vbProcedure="false">#REF!</definedName>
    <definedName function="false" hidden="false" localSheetId="15" name="carência_salário_5" vbProcedure="false">#REF!</definedName>
    <definedName function="false" hidden="false" localSheetId="15" name="carência_salário_6" vbProcedure="false">#REF!</definedName>
    <definedName function="false" hidden="false" localSheetId="15" name="carência_sd_10" vbProcedure="false">#REF!</definedName>
    <definedName function="false" hidden="false" localSheetId="15" name="carência_sd_11" vbProcedure="false">#REF!</definedName>
    <definedName function="false" hidden="false" localSheetId="15" name="carência_sd_12" vbProcedure="false">#REF!</definedName>
    <definedName function="false" hidden="false" localSheetId="15" name="carência_sd_18" vbProcedure="false">#REF!</definedName>
    <definedName function="false" hidden="false" localSheetId="15" name="carência_sd_19" vbProcedure="false">#REF!</definedName>
    <definedName function="false" hidden="false" localSheetId="15" name="carência_sd_20" vbProcedure="false">#REF!</definedName>
    <definedName function="false" hidden="false" localSheetId="15" name="carência_sd_21" vbProcedure="false">#REF!</definedName>
    <definedName function="false" hidden="false" localSheetId="15" name="carência_sd_22" vbProcedure="false">#REF!</definedName>
    <definedName function="false" hidden="false" localSheetId="15" name="carência_sd_23" vbProcedure="false">#REF!</definedName>
    <definedName function="false" hidden="false" localSheetId="15" name="carência_sd_24" vbProcedure="false">#REF!</definedName>
    <definedName function="false" hidden="false" localSheetId="15" name="carência_sd_25" vbProcedure="false">#REF!</definedName>
    <definedName function="false" hidden="false" localSheetId="15" name="carência_sd_26" vbProcedure="false">#REF!</definedName>
    <definedName function="false" hidden="false" localSheetId="15" name="carência_sd_27" vbProcedure="false">#REF!</definedName>
    <definedName function="false" hidden="false" localSheetId="15" name="carência_sd_28" vbProcedure="false">#REF!</definedName>
    <definedName function="false" hidden="false" localSheetId="15" name="carência_sd_29" vbProcedure="false">#REF!</definedName>
    <definedName function="false" hidden="false" localSheetId="15" name="carência_sd_30" vbProcedure="false">#REF!</definedName>
    <definedName function="false" hidden="false" localSheetId="15" name="carência_sd_31" vbProcedure="false">#REF!</definedName>
    <definedName function="false" hidden="false" localSheetId="15" name="carência_sd_32" vbProcedure="false">#REF!</definedName>
    <definedName function="false" hidden="false" localSheetId="15" name="carência_sd_33" vbProcedure="false">#REF!</definedName>
    <definedName function="false" hidden="false" localSheetId="15" name="carência_sd_34" vbProcedure="false">#REF!</definedName>
    <definedName function="false" hidden="false" localSheetId="15" name="carência_sd_35" vbProcedure="false">#REF!</definedName>
    <definedName function="false" hidden="false" localSheetId="15" name="carência_sd_36" vbProcedure="false">#REF!</definedName>
    <definedName function="false" hidden="false" localSheetId="15" name="carência_sd_37" vbProcedure="false">#REF!</definedName>
    <definedName function="false" hidden="false" localSheetId="15" name="carência_sd_38" vbProcedure="false">#REF!</definedName>
    <definedName function="false" hidden="false" localSheetId="15" name="carência_sd_39" vbProcedure="false">#REF!</definedName>
    <definedName function="false" hidden="false" localSheetId="15" name="carência_sd_40" vbProcedure="false">#REF!</definedName>
    <definedName function="false" hidden="false" localSheetId="15" name="carência_sd_44" vbProcedure="false">#REF!</definedName>
    <definedName function="false" hidden="false" localSheetId="15" name="carência_sd_45" vbProcedure="false">#REF!</definedName>
    <definedName function="false" hidden="false" localSheetId="15" name="carência_sd_5" vbProcedure="false">#REF!</definedName>
    <definedName function="false" hidden="false" localSheetId="15" name="carência_sd_6" vbProcedure="false">#REF!</definedName>
    <definedName function="false" hidden="false" localSheetId="15" name="COMUM" vbProcedure="false">#REF!</definedName>
    <definedName function="false" hidden="false" localSheetId="15" name="DADOS" vbProcedure="false">#REF!</definedName>
    <definedName function="false" hidden="false" localSheetId="15" name="DADOS2" vbProcedure="false">#REF!</definedName>
    <definedName function="false" hidden="false" localSheetId="15" name="DADOS3" vbProcedure="false">#REF!</definedName>
    <definedName function="false" hidden="false" localSheetId="15" name="DADOS5" vbProcedure="false">#REF!</definedName>
    <definedName function="false" hidden="false" localSheetId="15" name="DADOS6" vbProcedure="false">#REF!</definedName>
    <definedName function="false" hidden="false" localSheetId="15" name="DADOS7" vbProcedure="false">#REF!</definedName>
    <definedName function="false" hidden="false" localSheetId="15" name="emprestimo_41" vbProcedure="false">#REF!</definedName>
    <definedName function="false" hidden="false" localSheetId="15" name="emprestimo_42" vbProcedure="false">#REF!</definedName>
    <definedName function="false" hidden="false" localSheetId="15" name="emprestimo_43" vbProcedure="false">#REF!</definedName>
    <definedName function="false" hidden="false" localSheetId="15" name="empréstimo_10" vbProcedure="false">#REF!</definedName>
    <definedName function="false" hidden="false" localSheetId="15" name="empréstimo_11" vbProcedure="false">#REF!</definedName>
    <definedName function="false" hidden="false" localSheetId="15" name="empréstimo_12" vbProcedure="false">#REF!</definedName>
    <definedName function="false" hidden="false" localSheetId="15" name="empréstimo_18" vbProcedure="false">#REF!</definedName>
    <definedName function="false" hidden="false" localSheetId="15" name="empréstimo_19" vbProcedure="false">#REF!</definedName>
    <definedName function="false" hidden="false" localSheetId="15" name="empréstimo_20" vbProcedure="false">#REF!</definedName>
    <definedName function="false" hidden="false" localSheetId="15" name="empréstimo_21" vbProcedure="false">#REF!</definedName>
    <definedName function="false" hidden="false" localSheetId="15" name="empréstimo_22" vbProcedure="false">#REF!</definedName>
    <definedName function="false" hidden="false" localSheetId="15" name="empréstimo_23" vbProcedure="false">#REF!</definedName>
    <definedName function="false" hidden="false" localSheetId="15" name="empréstimo_24" vbProcedure="false">#REF!</definedName>
    <definedName function="false" hidden="false" localSheetId="15" name="empréstimo_25" vbProcedure="false">#REF!</definedName>
    <definedName function="false" hidden="false" localSheetId="15" name="empréstimo_26" vbProcedure="false">#REF!</definedName>
    <definedName function="false" hidden="false" localSheetId="15" name="empréstimo_27" vbProcedure="false">#REF!</definedName>
    <definedName function="false" hidden="false" localSheetId="15" name="empréstimo_28" vbProcedure="false">#REF!</definedName>
    <definedName function="false" hidden="false" localSheetId="15" name="empréstimo_29" vbProcedure="false">#REF!</definedName>
    <definedName function="false" hidden="false" localSheetId="15" name="empréstimo_30" vbProcedure="false">#REF!</definedName>
    <definedName function="false" hidden="false" localSheetId="15" name="empréstimo_31" vbProcedure="false">#REF!</definedName>
    <definedName function="false" hidden="false" localSheetId="15" name="empréstimo_32" vbProcedure="false">#REF!</definedName>
    <definedName function="false" hidden="false" localSheetId="15" name="empréstimo_33" vbProcedure="false">#REF!</definedName>
    <definedName function="false" hidden="false" localSheetId="15" name="empréstimo_34" vbProcedure="false">#REF!</definedName>
    <definedName function="false" hidden="false" localSheetId="15" name="empréstimo_35" vbProcedure="false">#REF!</definedName>
    <definedName function="false" hidden="false" localSheetId="15" name="empréstimo_36" vbProcedure="false">#REF!</definedName>
    <definedName function="false" hidden="false" localSheetId="15" name="empréstimo_37" vbProcedure="false">#REF!</definedName>
    <definedName function="false" hidden="false" localSheetId="15" name="empréstimo_38" vbProcedure="false">#REF!</definedName>
    <definedName function="false" hidden="false" localSheetId="15" name="empréstimo_39" vbProcedure="false">#REF!</definedName>
    <definedName function="false" hidden="false" localSheetId="15" name="empréstimo_40" vbProcedure="false">#REF!</definedName>
    <definedName function="false" hidden="false" localSheetId="15" name="empréstimo_44" vbProcedure="false">#REF!</definedName>
    <definedName function="false" hidden="false" localSheetId="15" name="empréstimo_45" vbProcedure="false">#REF!</definedName>
    <definedName function="false" hidden="false" localSheetId="15" name="empréstimo_5" vbProcedure="false">#REF!</definedName>
    <definedName function="false" hidden="false" localSheetId="15" name="empréstimo_6" vbProcedure="false">#REF!</definedName>
    <definedName function="false" hidden="false" localSheetId="15" name="empréstimo__44" vbProcedure="false">#REF!</definedName>
    <definedName function="false" hidden="false" localSheetId="15" name="frota" vbProcedure="false">#REF!</definedName>
    <definedName function="false" hidden="false" localSheetId="15" name="Frota2" vbProcedure="false">#REF!</definedName>
    <definedName function="false" hidden="false" localSheetId="15" name="FROTACHAS" vbProcedure="false">#REF!</definedName>
    <definedName function="false" hidden="false" localSheetId="15" name="FROTAG" vbProcedure="false">#REF!</definedName>
    <definedName function="false" hidden="false" localSheetId="15" name="frotas" vbProcedure="false">#REF!</definedName>
    <definedName function="false" hidden="false" localSheetId="15" name="frota_16" vbProcedure="false">#REF!</definedName>
    <definedName function="false" hidden="false" localSheetId="15" name="frota_17" vbProcedure="false">#REF!</definedName>
    <definedName function="false" hidden="false" localSheetId="15" name="frota_2" vbProcedure="false">#REF!</definedName>
    <definedName function="false" hidden="false" localSheetId="15" name="frota_4" vbProcedure="false">#REF!</definedName>
    <definedName function="false" hidden="false" localSheetId="15" name="frota_5" vbProcedure="false">#REF!</definedName>
    <definedName function="false" hidden="false" localSheetId="15" name="frota_6" vbProcedure="false">#REF!</definedName>
    <definedName function="false" hidden="false" localSheetId="15" name="frota_7" vbProcedure="false">#REF!</definedName>
    <definedName function="false" hidden="false" localSheetId="15" name="frota_8" vbProcedure="false">#REF!</definedName>
    <definedName function="false" hidden="false" localSheetId="15" name="FUADMINI" vbProcedure="false">#REF!</definedName>
    <definedName function="false" hidden="false" localSheetId="15" name="FUCOBRAD" vbProcedure="false">#REF!</definedName>
    <definedName function="false" hidden="false" localSheetId="15" name="FUFISCAL" vbProcedure="false">#REF!</definedName>
    <definedName function="false" hidden="false" localSheetId="15" name="FUMANUTE" vbProcedure="false">#REF!</definedName>
    <definedName function="false" hidden="false" localSheetId="15" name="inflaçao_41" vbProcedure="false">#REF!</definedName>
    <definedName function="false" hidden="false" localSheetId="15" name="inflaçao_42" vbProcedure="false">#REF!</definedName>
    <definedName function="false" hidden="false" localSheetId="15" name="inflaçao_43" vbProcedure="false">#REF!</definedName>
    <definedName function="false" hidden="false" localSheetId="15" name="inflação_10" vbProcedure="false">#REF!</definedName>
    <definedName function="false" hidden="false" localSheetId="15" name="inflação_11" vbProcedure="false">#REF!</definedName>
    <definedName function="false" hidden="false" localSheetId="15" name="inflação_12" vbProcedure="false">#REF!</definedName>
    <definedName function="false" hidden="false" localSheetId="15" name="inflação_18" vbProcedure="false">#REF!</definedName>
    <definedName function="false" hidden="false" localSheetId="15" name="inflação_19" vbProcedure="false">#REF!</definedName>
    <definedName function="false" hidden="false" localSheetId="15" name="inflação_20" vbProcedure="false">#REF!</definedName>
    <definedName function="false" hidden="false" localSheetId="15" name="inflação_21" vbProcedure="false">#REF!</definedName>
    <definedName function="false" hidden="false" localSheetId="15" name="inflação_22" vbProcedure="false">#REF!</definedName>
    <definedName function="false" hidden="false" localSheetId="15" name="inflação_23" vbProcedure="false">#REF!</definedName>
    <definedName function="false" hidden="false" localSheetId="15" name="inflação_24" vbProcedure="false">#REF!</definedName>
    <definedName function="false" hidden="false" localSheetId="15" name="inflação_25" vbProcedure="false">#REF!</definedName>
    <definedName function="false" hidden="false" localSheetId="15" name="inflação_26" vbProcedure="false">#REF!</definedName>
    <definedName function="false" hidden="false" localSheetId="15" name="inflação_27" vbProcedure="false">#REF!</definedName>
    <definedName function="false" hidden="false" localSheetId="15" name="inflação_28" vbProcedure="false">#REF!</definedName>
    <definedName function="false" hidden="false" localSheetId="15" name="inflação_29" vbProcedure="false">#REF!</definedName>
    <definedName function="false" hidden="false" localSheetId="15" name="inflação_30" vbProcedure="false">#REF!</definedName>
    <definedName function="false" hidden="false" localSheetId="15" name="inflação_31" vbProcedure="false">#REF!</definedName>
    <definedName function="false" hidden="false" localSheetId="15" name="inflação_32" vbProcedure="false">#REF!</definedName>
    <definedName function="false" hidden="false" localSheetId="15" name="inflação_33" vbProcedure="false">#REF!</definedName>
    <definedName function="false" hidden="false" localSheetId="15" name="inflação_34" vbProcedure="false">#REF!</definedName>
    <definedName function="false" hidden="false" localSheetId="15" name="inflação_35" vbProcedure="false">#REF!</definedName>
    <definedName function="false" hidden="false" localSheetId="15" name="inflação_36" vbProcedure="false">#REF!</definedName>
    <definedName function="false" hidden="false" localSheetId="15" name="inflação_37" vbProcedure="false">#REF!</definedName>
    <definedName function="false" hidden="false" localSheetId="15" name="inflação_38" vbProcedure="false">#REF!</definedName>
    <definedName function="false" hidden="false" localSheetId="15" name="inflação_39" vbProcedure="false">#REF!</definedName>
    <definedName function="false" hidden="false" localSheetId="15" name="inflação_40" vbProcedure="false">#REF!</definedName>
    <definedName function="false" hidden="false" localSheetId="15" name="inflação_44" vbProcedure="false">#REF!</definedName>
    <definedName function="false" hidden="false" localSheetId="15" name="inflação_45" vbProcedure="false">#REF!</definedName>
    <definedName function="false" hidden="false" localSheetId="15" name="inflação_5" vbProcedure="false">#REF!</definedName>
    <definedName function="false" hidden="false" localSheetId="15" name="inflação_6" vbProcedure="false">#REF!</definedName>
    <definedName function="false" hidden="false" localSheetId="15" name="IPK_E_PMM" vbProcedure="false">#REF!</definedName>
    <definedName function="false" hidden="false" localSheetId="15" name="PASSAG" vbProcedure="false">#REF!</definedName>
    <definedName function="false" hidden="false" localSheetId="15" name="prazo_10" vbProcedure="false">#REF!</definedName>
    <definedName function="false" hidden="false" localSheetId="15" name="prazo_11" vbProcedure="false">#REF!</definedName>
    <definedName function="false" hidden="false" localSheetId="15" name="prazo_12" vbProcedure="false">#REF!</definedName>
    <definedName function="false" hidden="false" localSheetId="15" name="prazo_18" vbProcedure="false">#REF!</definedName>
    <definedName function="false" hidden="false" localSheetId="15" name="prazo_19" vbProcedure="false">#REF!</definedName>
    <definedName function="false" hidden="false" localSheetId="15" name="prazo_20" vbProcedure="false">#REF!</definedName>
    <definedName function="false" hidden="false" localSheetId="15" name="prazo_21" vbProcedure="false">#REF!</definedName>
    <definedName function="false" hidden="false" localSheetId="15" name="prazo_22" vbProcedure="false">#REF!</definedName>
    <definedName function="false" hidden="false" localSheetId="15" name="prazo_23" vbProcedure="false">#REF!</definedName>
    <definedName function="false" hidden="false" localSheetId="15" name="prazo_24" vbProcedure="false">#REF!</definedName>
    <definedName function="false" hidden="false" localSheetId="15" name="prazo_25" vbProcedure="false">#REF!</definedName>
    <definedName function="false" hidden="false" localSheetId="15" name="prazo_26" vbProcedure="false">#REF!</definedName>
    <definedName function="false" hidden="false" localSheetId="15" name="prazo_27" vbProcedure="false">#REF!</definedName>
    <definedName function="false" hidden="false" localSheetId="15" name="prazo_28" vbProcedure="false">#REF!</definedName>
    <definedName function="false" hidden="false" localSheetId="15" name="prazo_29" vbProcedure="false">#REF!</definedName>
    <definedName function="false" hidden="false" localSheetId="15" name="prazo_30" vbProcedure="false">#REF!</definedName>
    <definedName function="false" hidden="false" localSheetId="15" name="prazo_31" vbProcedure="false">#REF!</definedName>
    <definedName function="false" hidden="false" localSheetId="15" name="prazo_32" vbProcedure="false">#REF!</definedName>
    <definedName function="false" hidden="false" localSheetId="15" name="prazo_33" vbProcedure="false">#REF!</definedName>
    <definedName function="false" hidden="false" localSheetId="15" name="prazo_34" vbProcedure="false">#REF!</definedName>
    <definedName function="false" hidden="false" localSheetId="15" name="prazo_35" vbProcedure="false">#REF!</definedName>
    <definedName function="false" hidden="false" localSheetId="15" name="prazo_36" vbProcedure="false">#REF!</definedName>
    <definedName function="false" hidden="false" localSheetId="15" name="prazo_37" vbProcedure="false">#REF!</definedName>
    <definedName function="false" hidden="false" localSheetId="15" name="prazo_38" vbProcedure="false">#REF!</definedName>
    <definedName function="false" hidden="false" localSheetId="15" name="prazo_39" vbProcedure="false">#REF!</definedName>
    <definedName function="false" hidden="false" localSheetId="15" name="prazo_40" vbProcedure="false">#REF!</definedName>
    <definedName function="false" hidden="false" localSheetId="15" name="prazo_41" vbProcedure="false">#REF!</definedName>
    <definedName function="false" hidden="false" localSheetId="15" name="prazo_42" vbProcedure="false">#REF!</definedName>
    <definedName function="false" hidden="false" localSheetId="15" name="prazo_43" vbProcedure="false">#REF!</definedName>
    <definedName function="false" hidden="false" localSheetId="15" name="prazo_44" vbProcedure="false">#REF!</definedName>
    <definedName function="false" hidden="false" localSheetId="15" name="prazo_5" vbProcedure="false">#REF!</definedName>
    <definedName function="false" hidden="false" localSheetId="15" name="prazo_6" vbProcedure="false">#REF!</definedName>
    <definedName function="false" hidden="false" localSheetId="15" name="prazo__44" vbProcedure="false">#REF!</definedName>
    <definedName function="false" hidden="false" localSheetId="15" name="PR_VEIUC_NOVO" vbProcedure="false">#REF!</definedName>
    <definedName function="false" hidden="false" localSheetId="15" name="salario_40" vbProcedure="false">#REF!</definedName>
    <definedName function="false" hidden="false" localSheetId="15" name="salario_41" vbProcedure="false">#REF!</definedName>
    <definedName function="false" hidden="false" localSheetId="15" name="salário_10" vbProcedure="false">#REF!</definedName>
    <definedName function="false" hidden="false" localSheetId="15" name="salário_11" vbProcedure="false">#REF!</definedName>
    <definedName function="false" hidden="false" localSheetId="15" name="salário_12" vbProcedure="false">#REF!</definedName>
    <definedName function="false" hidden="false" localSheetId="15" name="salário_18" vbProcedure="false">#REF!</definedName>
    <definedName function="false" hidden="false" localSheetId="15" name="salário_19" vbProcedure="false">#REF!</definedName>
    <definedName function="false" hidden="false" localSheetId="15" name="salário_20" vbProcedure="false">#REF!</definedName>
    <definedName function="false" hidden="false" localSheetId="15" name="salário_21" vbProcedure="false">#REF!</definedName>
    <definedName function="false" hidden="false" localSheetId="15" name="salário_22" vbProcedure="false">#REF!</definedName>
    <definedName function="false" hidden="false" localSheetId="15" name="salário_23" vbProcedure="false">#REF!</definedName>
    <definedName function="false" hidden="false" localSheetId="15" name="salário_24" vbProcedure="false">#REF!</definedName>
    <definedName function="false" hidden="false" localSheetId="15" name="salário_25" vbProcedure="false">#REF!</definedName>
    <definedName function="false" hidden="false" localSheetId="15" name="salário_26" vbProcedure="false">#REF!</definedName>
    <definedName function="false" hidden="false" localSheetId="15" name="salário_27" vbProcedure="false">#REF!</definedName>
    <definedName function="false" hidden="false" localSheetId="15" name="salário_28" vbProcedure="false">#REF!</definedName>
    <definedName function="false" hidden="false" localSheetId="15" name="salário_29" vbProcedure="false">#REF!</definedName>
    <definedName function="false" hidden="false" localSheetId="15" name="salário_30" vbProcedure="false">#REF!</definedName>
    <definedName function="false" hidden="false" localSheetId="15" name="salário_31" vbProcedure="false">#REF!</definedName>
    <definedName function="false" hidden="false" localSheetId="15" name="salário_32" vbProcedure="false">#REF!</definedName>
    <definedName function="false" hidden="false" localSheetId="15" name="salário_33" vbProcedure="false">#REF!</definedName>
    <definedName function="false" hidden="false" localSheetId="15" name="salário_34" vbProcedure="false">#REF!</definedName>
    <definedName function="false" hidden="false" localSheetId="15" name="salário_35" vbProcedure="false">#REF!</definedName>
    <definedName function="false" hidden="false" localSheetId="15" name="salário_36" vbProcedure="false">#REF!</definedName>
    <definedName function="false" hidden="false" localSheetId="15" name="salário_37" vbProcedure="false">#REF!</definedName>
    <definedName function="false" hidden="false" localSheetId="15" name="salário_38" vbProcedure="false">#REF!</definedName>
    <definedName function="false" hidden="false" localSheetId="15" name="salário_39" vbProcedure="false">#REF!</definedName>
    <definedName function="false" hidden="false" localSheetId="15" name="salário_42" vbProcedure="false">#REF!</definedName>
    <definedName function="false" hidden="false" localSheetId="15" name="salário_43" vbProcedure="false">#REF!</definedName>
    <definedName function="false" hidden="false" localSheetId="15" name="salário_44" vbProcedure="false">#REF!</definedName>
    <definedName function="false" hidden="false" localSheetId="15" name="salário_45" vbProcedure="false">#REF!</definedName>
    <definedName function="false" hidden="false" localSheetId="15" name="salário_46" vbProcedure="false">#REF!</definedName>
    <definedName function="false" hidden="false" localSheetId="15" name="salário_47" vbProcedure="false">#REF!</definedName>
    <definedName function="false" hidden="false" localSheetId="15" name="salário_48" vbProcedure="false">#REF!</definedName>
    <definedName function="false" hidden="false" localSheetId="15" name="salário_49" vbProcedure="false">#REF!</definedName>
    <definedName function="false" hidden="false" localSheetId="15" name="salário_5" vbProcedure="false">#REF!</definedName>
    <definedName function="false" hidden="false" localSheetId="15" name="salário_50" vbProcedure="false">#REF!</definedName>
    <definedName function="false" hidden="false" localSheetId="15" name="salário_51" vbProcedure="false">#REF!</definedName>
    <definedName function="false" hidden="false" localSheetId="15" name="salário_52" vbProcedure="false">#REF!</definedName>
    <definedName function="false" hidden="false" localSheetId="15" name="salário_53" vbProcedure="false">#REF!</definedName>
    <definedName function="false" hidden="false" localSheetId="15" name="salário_54" vbProcedure="false">#REF!</definedName>
    <definedName function="false" hidden="false" localSheetId="15" name="salário_55" vbProcedure="false">#REF!</definedName>
    <definedName function="false" hidden="false" localSheetId="15" name="salário_56" vbProcedure="false">#REF!</definedName>
    <definedName function="false" hidden="false" localSheetId="15" name="salário_57" vbProcedure="false">#REF!</definedName>
    <definedName function="false" hidden="false" localSheetId="15" name="salário_58" vbProcedure="false">#REF!</definedName>
    <definedName function="false" hidden="false" localSheetId="15" name="salário_59" vbProcedure="false">#REF!</definedName>
    <definedName function="false" hidden="false" localSheetId="15" name="salário_6" vbProcedure="false">#REF!</definedName>
    <definedName function="false" hidden="false" localSheetId="15" name="TARIFA" vbProcedure="false">#REF!</definedName>
    <definedName function="false" hidden="false" localSheetId="15" name="taxa_10" vbProcedure="false">#REF!</definedName>
    <definedName function="false" hidden="false" localSheetId="15" name="taxa_11" vbProcedure="false">#REF!</definedName>
    <definedName function="false" hidden="false" localSheetId="15" name="taxa_12" vbProcedure="false">#REF!</definedName>
    <definedName function="false" hidden="false" localSheetId="15" name="taxa_18" vbProcedure="false">#REF!</definedName>
    <definedName function="false" hidden="false" localSheetId="15" name="taxa_19" vbProcedure="false">#REF!</definedName>
    <definedName function="false" hidden="false" localSheetId="15" name="taxa_20" vbProcedure="false">#REF!</definedName>
    <definedName function="false" hidden="false" localSheetId="15" name="taxa_21" vbProcedure="false">#REF!</definedName>
    <definedName function="false" hidden="false" localSheetId="15" name="taxa_22" vbProcedure="false">#REF!</definedName>
    <definedName function="false" hidden="false" localSheetId="15" name="taxa_23" vbProcedure="false">#REF!</definedName>
    <definedName function="false" hidden="false" localSheetId="15" name="taxa_24" vbProcedure="false">#REF!</definedName>
    <definedName function="false" hidden="false" localSheetId="15" name="taxa_25" vbProcedure="false">#REF!</definedName>
    <definedName function="false" hidden="false" localSheetId="15" name="taxa_26" vbProcedure="false">#REF!</definedName>
    <definedName function="false" hidden="false" localSheetId="15" name="taxa_27" vbProcedure="false">#REF!</definedName>
    <definedName function="false" hidden="false" localSheetId="15" name="taxa_28" vbProcedure="false">#REF!</definedName>
    <definedName function="false" hidden="false" localSheetId="15" name="taxa_29" vbProcedure="false">#REF!</definedName>
    <definedName function="false" hidden="false" localSheetId="15" name="taxa_30" vbProcedure="false">#REF!</definedName>
    <definedName function="false" hidden="false" localSheetId="15" name="taxa_31" vbProcedure="false">#REF!</definedName>
    <definedName function="false" hidden="false" localSheetId="15" name="taxa_32" vbProcedure="false">#REF!</definedName>
    <definedName function="false" hidden="false" localSheetId="15" name="taxa_33" vbProcedure="false">#REF!</definedName>
    <definedName function="false" hidden="false" localSheetId="15" name="taxa_34" vbProcedure="false">#REF!</definedName>
    <definedName function="false" hidden="false" localSheetId="15" name="taxa_35" vbProcedure="false">#REF!</definedName>
    <definedName function="false" hidden="false" localSheetId="15" name="taxa_36" vbProcedure="false">#REF!</definedName>
    <definedName function="false" hidden="false" localSheetId="15" name="taxa_37" vbProcedure="false">#REF!</definedName>
    <definedName function="false" hidden="false" localSheetId="15" name="taxa_38" vbProcedure="false">#REF!</definedName>
    <definedName function="false" hidden="false" localSheetId="15" name="taxa_39" vbProcedure="false">#REF!</definedName>
    <definedName function="false" hidden="false" localSheetId="15" name="taxa_40" vbProcedure="false">#REF!</definedName>
    <definedName function="false" hidden="false" localSheetId="15" name="taxa_41" vbProcedure="false">#REF!</definedName>
    <definedName function="false" hidden="false" localSheetId="15" name="taxa_42" vbProcedure="false">#REF!</definedName>
    <definedName function="false" hidden="false" localSheetId="15" name="taxa_43" vbProcedure="false">#REF!</definedName>
    <definedName function="false" hidden="false" localSheetId="15" name="taxa_44" vbProcedure="false">#REF!</definedName>
    <definedName function="false" hidden="false" localSheetId="15" name="taxa_45" vbProcedure="false">#REF!</definedName>
    <definedName function="false" hidden="false" localSheetId="15" name="taxa_5" vbProcedure="false">#REF!</definedName>
    <definedName function="false" hidden="false" localSheetId="15" name="taxa_6" vbProcedure="false">#REF!</definedName>
    <definedName function="false" hidden="false" localSheetId="15" name="taxa__44" vbProcedure="false">#REF!</definedName>
    <definedName function="false" hidden="false" localSheetId="15" name="_xlnm.Print_Area" vbProcedure="false">'(15)WACC'!$A$1:$H$73</definedName>
    <definedName function="false" hidden="false" localSheetId="17" name="_xlnm.Print_Area" vbProcedure="false">'(17)Taxa_Ocup.'!$A$1:$AC$114</definedName>
    <definedName function="false" hidden="false" localSheetId="18" name="_xlnm.Print_Area" vbProcedure="false">'(18)Receita'!$A$1:$R$72</definedName>
    <definedName function="false" hidden="false" localSheetId="19" name="_xlnm.Print_Area" vbProcedure="false">Memoria!$A$1:$H$23</definedName>
    <definedName function="false" hidden="false" localSheetId="20" name="ANOFROTA" vbProcedure="false">#REF!</definedName>
    <definedName function="false" hidden="false" localSheetId="20" name="aumentos" vbProcedure="false">#REF!</definedName>
    <definedName function="false" hidden="false" localSheetId="20" name="aumentos_1" vbProcedure="false">#REF!</definedName>
    <definedName function="false" hidden="false" localSheetId="20" name="aumentos_10" vbProcedure="false">#REF!</definedName>
    <definedName function="false" hidden="false" localSheetId="20" name="aumentos_11" vbProcedure="false">#REF!</definedName>
    <definedName function="false" hidden="false" localSheetId="20" name="aumentos_12" vbProcedure="false">#REF!</definedName>
    <definedName function="false" hidden="false" localSheetId="20" name="aumentos_18" vbProcedure="false">#REF!</definedName>
    <definedName function="false" hidden="false" localSheetId="20" name="aumentos_19" vbProcedure="false">#REF!</definedName>
    <definedName function="false" hidden="false" localSheetId="20" name="aumentos_20" vbProcedure="false">#REF!</definedName>
    <definedName function="false" hidden="false" localSheetId="20" name="aumentos_21" vbProcedure="false">#REF!</definedName>
    <definedName function="false" hidden="false" localSheetId="20" name="aumentos_22" vbProcedure="false">#REF!</definedName>
    <definedName function="false" hidden="false" localSheetId="20" name="aumentos_23" vbProcedure="false">#REF!</definedName>
    <definedName function="false" hidden="false" localSheetId="20" name="aumentos_24" vbProcedure="false">#REF!</definedName>
    <definedName function="false" hidden="false" localSheetId="20" name="aumentos_25" vbProcedure="false">#REF!</definedName>
    <definedName function="false" hidden="false" localSheetId="20" name="aumentos_26" vbProcedure="false">#REF!</definedName>
    <definedName function="false" hidden="false" localSheetId="20" name="aumentos_27" vbProcedure="false">#REF!</definedName>
    <definedName function="false" hidden="false" localSheetId="20" name="aumentos_28" vbProcedure="false">#REF!</definedName>
    <definedName function="false" hidden="false" localSheetId="20" name="aumentos_29" vbProcedure="false">#REF!</definedName>
    <definedName function="false" hidden="false" localSheetId="20" name="aumentos_30" vbProcedure="false">#REF!</definedName>
    <definedName function="false" hidden="false" localSheetId="20" name="aumentos_31" vbProcedure="false">#REF!</definedName>
    <definedName function="false" hidden="false" localSheetId="20" name="aumentos_32" vbProcedure="false">#REF!</definedName>
    <definedName function="false" hidden="false" localSheetId="20" name="aumentos_33" vbProcedure="false">#REF!</definedName>
    <definedName function="false" hidden="false" localSheetId="20" name="aumentos_34" vbProcedure="false">#REF!</definedName>
    <definedName function="false" hidden="false" localSheetId="20" name="aumentos_35" vbProcedure="false">#REF!</definedName>
    <definedName function="false" hidden="false" localSheetId="20" name="aumentos_36" vbProcedure="false">#REF!</definedName>
    <definedName function="false" hidden="false" localSheetId="20" name="aumentos_37" vbProcedure="false">#REF!</definedName>
    <definedName function="false" hidden="false" localSheetId="20" name="aumentos_38" vbProcedure="false">#REF!</definedName>
    <definedName function="false" hidden="false" localSheetId="20" name="aumentos_39" vbProcedure="false">#REF!</definedName>
    <definedName function="false" hidden="false" localSheetId="20" name="aumentos_43" vbProcedure="false">#REF!</definedName>
    <definedName function="false" hidden="false" localSheetId="20" name="aumentos_44" vbProcedure="false">#REF!</definedName>
    <definedName function="false" hidden="false" localSheetId="20" name="aumentos_45" vbProcedure="false">#REF!</definedName>
    <definedName function="false" hidden="false" localSheetId="20" name="aumentos_46" vbProcedure="false">#REF!</definedName>
    <definedName function="false" hidden="false" localSheetId="20" name="aumentos_47" vbProcedure="false">#REF!</definedName>
    <definedName function="false" hidden="false" localSheetId="20" name="aumentos_48" vbProcedure="false">#REF!</definedName>
    <definedName function="false" hidden="false" localSheetId="20" name="aumentos_49" vbProcedure="false">#REF!</definedName>
    <definedName function="false" hidden="false" localSheetId="20" name="aumentos_5" vbProcedure="false">#REF!</definedName>
    <definedName function="false" hidden="false" localSheetId="20" name="aumentos_50" vbProcedure="false">#REF!</definedName>
    <definedName function="false" hidden="false" localSheetId="20" name="aumentos_51" vbProcedure="false">#REF!</definedName>
    <definedName function="false" hidden="false" localSheetId="20" name="aumentos_52" vbProcedure="false">#REF!</definedName>
    <definedName function="false" hidden="false" localSheetId="20" name="aumentos_53" vbProcedure="false">#REF!</definedName>
    <definedName function="false" hidden="false" localSheetId="20" name="aumentos_54" vbProcedure="false">#REF!</definedName>
    <definedName function="false" hidden="false" localSheetId="20" name="aumentos_55" vbProcedure="false">#REF!</definedName>
    <definedName function="false" hidden="false" localSheetId="20" name="aumentos_56" vbProcedure="false">#REF!</definedName>
    <definedName function="false" hidden="false" localSheetId="20" name="aumentos_57" vbProcedure="false">#REF!</definedName>
    <definedName function="false" hidden="false" localSheetId="20" name="aumentos_58" vbProcedure="false">#REF!</definedName>
    <definedName function="false" hidden="false" localSheetId="20" name="aumentos_59" vbProcedure="false">#REF!</definedName>
    <definedName function="false" hidden="false" localSheetId="20" name="aumentos_6" vbProcedure="false">#REF!</definedName>
    <definedName function="false" hidden="false" localSheetId="20" name="aumentos_60" vbProcedure="false">#REF!</definedName>
    <definedName function="false" hidden="false" localSheetId="20" name="aumentos_61" vbProcedure="false">#REF!</definedName>
    <definedName function="false" hidden="false" localSheetId="20" name="aumentos_62" vbProcedure="false">#REF!</definedName>
    <definedName function="false" hidden="false" localSheetId="20" name="aumentos_7" vbProcedure="false">#REF!</definedName>
    <definedName function="false" hidden="false" localSheetId="20" name="aumentos_70" vbProcedure="false">#REF!</definedName>
    <definedName function="false" hidden="false" localSheetId="20" name="aumentos_71" vbProcedure="false">#REF!</definedName>
    <definedName function="false" hidden="false" localSheetId="20" name="aumentos_72" vbProcedure="false">#REF!</definedName>
    <definedName function="false" hidden="false" localSheetId="20" name="aumentos_73" vbProcedure="false">#REF!</definedName>
    <definedName function="false" hidden="false" localSheetId="20" name="aumentos_74" vbProcedure="false">#REF!</definedName>
    <definedName function="false" hidden="false" localSheetId="20" name="aumentos_75" vbProcedure="false">#REF!</definedName>
    <definedName function="false" hidden="false" localSheetId="20" name="aumentos_76" vbProcedure="false">#REF!</definedName>
    <definedName function="false" hidden="false" localSheetId="20" name="aumentos_77" vbProcedure="false">#REF!</definedName>
    <definedName function="false" hidden="false" localSheetId="20" name="aumentos_78" vbProcedure="false">#REF!</definedName>
    <definedName function="false" hidden="false" localSheetId="20" name="aumentos_79" vbProcedure="false">#REF!</definedName>
    <definedName function="false" hidden="false" localSheetId="20" name="aumentos_8" vbProcedure="false">#REF!</definedName>
    <definedName function="false" hidden="false" localSheetId="20" name="aumentos_80" vbProcedure="false">#REF!</definedName>
    <definedName function="false" hidden="false" localSheetId="20" name="aumentos_81" vbProcedure="false">#REF!</definedName>
    <definedName function="false" hidden="false" localSheetId="20" name="aumentos_82" vbProcedure="false">#REF!</definedName>
    <definedName function="false" hidden="false" localSheetId="20" name="aumentos_83" vbProcedure="false">#REF!</definedName>
    <definedName function="false" hidden="false" localSheetId="20" name="aumentos_84" vbProcedure="false">#REF!</definedName>
    <definedName function="false" hidden="false" localSheetId="20" name="aumentos_85" vbProcedure="false">#REF!</definedName>
    <definedName function="false" hidden="false" localSheetId="20" name="aumentos_86" vbProcedure="false">#REF!</definedName>
    <definedName function="false" hidden="false" localSheetId="20" name="aumentos_87" vbProcedure="false">#REF!</definedName>
    <definedName function="false" hidden="false" localSheetId="20" name="aumentos_88" vbProcedure="false">#REF!</definedName>
    <definedName function="false" hidden="false" localSheetId="20" name="aumentos_89" vbProcedure="false">#REF!</definedName>
    <definedName function="false" hidden="false" localSheetId="20" name="aumentos_9" vbProcedure="false">#REF!</definedName>
    <definedName function="false" hidden="false" localSheetId="20" name="aumentos_90" vbProcedure="false">#REF!</definedName>
    <definedName function="false" hidden="false" localSheetId="20" name="aumentos_91" vbProcedure="false">#REF!</definedName>
    <definedName function="false" hidden="false" localSheetId="20" name="Banco_dados_IM" vbProcedure="false">'[2] urbano 2ª parte'!#ref!</definedName>
    <definedName function="false" hidden="false" localSheetId="20" name="CALC_TRF" vbProcedure="false">#REF!</definedName>
    <definedName function="false" hidden="false" localSheetId="20" name="carencia_41" vbProcedure="false">#REF!</definedName>
    <definedName function="false" hidden="false" localSheetId="20" name="carencia_42" vbProcedure="false">#REF!</definedName>
    <definedName function="false" hidden="false" localSheetId="20" name="carencia_43" vbProcedure="false">#REF!</definedName>
    <definedName function="false" hidden="false" localSheetId="20" name="carencia_salario_40" vbProcedure="false">#REF!</definedName>
    <definedName function="false" hidden="false" localSheetId="20" name="carencia_salario_41" vbProcedure="false">#REF!</definedName>
    <definedName function="false" hidden="false" localSheetId="20" name="carencia_salario_42" vbProcedure="false">#REF!</definedName>
    <definedName function="false" hidden="false" localSheetId="20" name="carencia_salario_43" vbProcedure="false">#REF!</definedName>
    <definedName function="false" hidden="false" localSheetId="20" name="carencia_salario_44" vbProcedure="false">#REF!</definedName>
    <definedName function="false" hidden="false" localSheetId="20" name="carencia_salario_45" vbProcedure="false">#REF!</definedName>
    <definedName function="false" hidden="false" localSheetId="20" name="carencia_salario_46" vbProcedure="false">#REF!</definedName>
    <definedName function="false" hidden="false" localSheetId="20" name="carencia_salario_47" vbProcedure="false">#REF!</definedName>
    <definedName function="false" hidden="false" localSheetId="20" name="carencia_salario_48" vbProcedure="false">#REF!</definedName>
    <definedName function="false" hidden="false" localSheetId="20" name="carencia_salario_49" vbProcedure="false">#REF!</definedName>
    <definedName function="false" hidden="false" localSheetId="20" name="carencia_salario_50" vbProcedure="false">#REF!</definedName>
    <definedName function="false" hidden="false" localSheetId="20" name="carencia_salario_51" vbProcedure="false">#REF!</definedName>
    <definedName function="false" hidden="false" localSheetId="20" name="carencia_salario_52" vbProcedure="false">#REF!</definedName>
    <definedName function="false" hidden="false" localSheetId="20" name="carencia_salario_53" vbProcedure="false">#REF!</definedName>
    <definedName function="false" hidden="false" localSheetId="20" name="carencia_salario_54" vbProcedure="false">#REF!</definedName>
    <definedName function="false" hidden="false" localSheetId="20" name="carencia_salario_55" vbProcedure="false">#REF!</definedName>
    <definedName function="false" hidden="false" localSheetId="20" name="carencia_salario_56" vbProcedure="false">#REF!</definedName>
    <definedName function="false" hidden="false" localSheetId="20" name="carencia_salario_57" vbProcedure="false">#REF!</definedName>
    <definedName function="false" hidden="false" localSheetId="20" name="carencia_salario_58" vbProcedure="false">#REF!</definedName>
    <definedName function="false" hidden="false" localSheetId="20" name="carencia_salario_59" vbProcedure="false">#REF!</definedName>
    <definedName function="false" hidden="false" localSheetId="20" name="carencia_sd_41" vbProcedure="false">#REF!</definedName>
    <definedName function="false" hidden="false" localSheetId="20" name="carencia_sd_42" vbProcedure="false">#REF!</definedName>
    <definedName function="false" hidden="false" localSheetId="20" name="carencia_sd_43" vbProcedure="false">#REF!</definedName>
    <definedName function="false" hidden="false" localSheetId="20" name="carência" vbProcedure="false">#REF!</definedName>
    <definedName function="false" hidden="false" localSheetId="20" name="carência_10" vbProcedure="false">#REF!</definedName>
    <definedName function="false" hidden="false" localSheetId="20" name="carência_11" vbProcedure="false">#REF!</definedName>
    <definedName function="false" hidden="false" localSheetId="20" name="carência_12" vbProcedure="false">#REF!</definedName>
    <definedName function="false" hidden="false" localSheetId="20" name="carência_18" vbProcedure="false">#REF!</definedName>
    <definedName function="false" hidden="false" localSheetId="20" name="carência_19" vbProcedure="false">#REF!</definedName>
    <definedName function="false" hidden="false" localSheetId="20" name="carência_20" vbProcedure="false">#REF!</definedName>
    <definedName function="false" hidden="false" localSheetId="20" name="carência_21" vbProcedure="false">#REF!</definedName>
    <definedName function="false" hidden="false" localSheetId="20" name="carência_22" vbProcedure="false">#REF!</definedName>
    <definedName function="false" hidden="false" localSheetId="20" name="carência_23" vbProcedure="false">#REF!</definedName>
    <definedName function="false" hidden="false" localSheetId="20" name="carência_24" vbProcedure="false">#REF!</definedName>
    <definedName function="false" hidden="false" localSheetId="20" name="carência_25" vbProcedure="false">#REF!</definedName>
    <definedName function="false" hidden="false" localSheetId="20" name="carência_26" vbProcedure="false">#REF!</definedName>
    <definedName function="false" hidden="false" localSheetId="20" name="carência_27" vbProcedure="false">#REF!</definedName>
    <definedName function="false" hidden="false" localSheetId="20" name="carência_28" vbProcedure="false">#REF!</definedName>
    <definedName function="false" hidden="false" localSheetId="20" name="carência_29" vbProcedure="false">#REF!</definedName>
    <definedName function="false" hidden="false" localSheetId="20" name="carência_30" vbProcedure="false">#REF!</definedName>
    <definedName function="false" hidden="false" localSheetId="20" name="carência_31" vbProcedure="false">#REF!</definedName>
    <definedName function="false" hidden="false" localSheetId="20" name="carência_32" vbProcedure="false">#REF!</definedName>
    <definedName function="false" hidden="false" localSheetId="20" name="carência_33" vbProcedure="false">#REF!</definedName>
    <definedName function="false" hidden="false" localSheetId="20" name="carência_34" vbProcedure="false">#REF!</definedName>
    <definedName function="false" hidden="false" localSheetId="20" name="carência_35" vbProcedure="false">#REF!</definedName>
    <definedName function="false" hidden="false" localSheetId="20" name="carência_36" vbProcedure="false">#REF!</definedName>
    <definedName function="false" hidden="false" localSheetId="20" name="carência_37" vbProcedure="false">#REF!</definedName>
    <definedName function="false" hidden="false" localSheetId="20" name="carência_38" vbProcedure="false">#REF!</definedName>
    <definedName function="false" hidden="false" localSheetId="20" name="carência_39" vbProcedure="false">#REF!</definedName>
    <definedName function="false" hidden="false" localSheetId="20" name="carência_40" vbProcedure="false">#REF!</definedName>
    <definedName function="false" hidden="false" localSheetId="20" name="carência_44" vbProcedure="false">#REF!</definedName>
    <definedName function="false" hidden="false" localSheetId="20" name="carência_45" vbProcedure="false">#REF!</definedName>
    <definedName function="false" hidden="false" localSheetId="20" name="carência_5" vbProcedure="false">#REF!</definedName>
    <definedName function="false" hidden="false" localSheetId="20" name="carência_6" vbProcedure="false">#REF!</definedName>
    <definedName function="false" hidden="false" localSheetId="20" name="carência_7" vbProcedure="false">#REF!</definedName>
    <definedName function="false" hidden="false" localSheetId="20" name="carência_8" vbProcedure="false">#REF!</definedName>
    <definedName function="false" hidden="false" localSheetId="20" name="carência_9" vbProcedure="false">#REF!</definedName>
    <definedName function="false" hidden="false" localSheetId="20" name="carência_salário" vbProcedure="false">#REF!</definedName>
    <definedName function="false" hidden="false" localSheetId="20" name="carência_salário_1" vbProcedure="false">#REF!</definedName>
    <definedName function="false" hidden="false" localSheetId="20" name="carência_salário_10" vbProcedure="false">#REF!</definedName>
    <definedName function="false" hidden="false" localSheetId="20" name="carência_salário_11" vbProcedure="false">#REF!</definedName>
    <definedName function="false" hidden="false" localSheetId="20" name="carência_salário_12" vbProcedure="false">#REF!</definedName>
    <definedName function="false" hidden="false" localSheetId="20" name="carência_salário_18" vbProcedure="false">#REF!</definedName>
    <definedName function="false" hidden="false" localSheetId="20" name="carência_salário_19" vbProcedure="false">#REF!</definedName>
    <definedName function="false" hidden="false" localSheetId="20" name="carência_salário_20" vbProcedure="false">#REF!</definedName>
    <definedName function="false" hidden="false" localSheetId="20" name="carência_salário_21" vbProcedure="false">#REF!</definedName>
    <definedName function="false" hidden="false" localSheetId="20" name="carência_salário_22" vbProcedure="false">#REF!</definedName>
    <definedName function="false" hidden="false" localSheetId="20" name="carência_salário_23" vbProcedure="false">#REF!</definedName>
    <definedName function="false" hidden="false" localSheetId="20" name="carência_salário_24" vbProcedure="false">#REF!</definedName>
    <definedName function="false" hidden="false" localSheetId="20" name="carência_salário_25" vbProcedure="false">#REF!</definedName>
    <definedName function="false" hidden="false" localSheetId="20" name="carência_salário_26" vbProcedure="false">#REF!</definedName>
    <definedName function="false" hidden="false" localSheetId="20" name="carência_salário_27" vbProcedure="false">#REF!</definedName>
    <definedName function="false" hidden="false" localSheetId="20" name="carência_salário_28" vbProcedure="false">#REF!</definedName>
    <definedName function="false" hidden="false" localSheetId="20" name="carência_salário_29" vbProcedure="false">#REF!</definedName>
    <definedName function="false" hidden="false" localSheetId="20" name="carência_salário_30" vbProcedure="false">#REF!</definedName>
    <definedName function="false" hidden="false" localSheetId="20" name="carência_salário_31" vbProcedure="false">#REF!</definedName>
    <definedName function="false" hidden="false" localSheetId="20" name="carência_salário_32" vbProcedure="false">#REF!</definedName>
    <definedName function="false" hidden="false" localSheetId="20" name="carência_salário_33" vbProcedure="false">#REF!</definedName>
    <definedName function="false" hidden="false" localSheetId="20" name="carência_salário_34" vbProcedure="false">#REF!</definedName>
    <definedName function="false" hidden="false" localSheetId="20" name="carência_salário_35" vbProcedure="false">#REF!</definedName>
    <definedName function="false" hidden="false" localSheetId="20" name="carência_salário_36" vbProcedure="false">#REF!</definedName>
    <definedName function="false" hidden="false" localSheetId="20" name="carência_salário_37" vbProcedure="false">#REF!</definedName>
    <definedName function="false" hidden="false" localSheetId="20" name="carência_salário_38" vbProcedure="false">#REF!</definedName>
    <definedName function="false" hidden="false" localSheetId="20" name="carência_salário_39" vbProcedure="false">#REF!</definedName>
    <definedName function="false" hidden="false" localSheetId="20" name="carência_salário_5" vbProcedure="false">#REF!</definedName>
    <definedName function="false" hidden="false" localSheetId="20" name="carência_salário_6" vbProcedure="false">#REF!</definedName>
    <definedName function="false" hidden="false" localSheetId="20" name="carência_salário_7" vbProcedure="false">#REF!</definedName>
    <definedName function="false" hidden="false" localSheetId="20" name="carência_salário_8" vbProcedure="false">#REF!</definedName>
    <definedName function="false" hidden="false" localSheetId="20" name="carência_salário_9" vbProcedure="false">#REF!</definedName>
    <definedName function="false" hidden="false" localSheetId="20" name="carência_sd" vbProcedure="false">#REF!</definedName>
    <definedName function="false" hidden="false" localSheetId="20" name="carência_sd_10" vbProcedure="false">#REF!</definedName>
    <definedName function="false" hidden="false" localSheetId="20" name="carência_sd_11" vbProcedure="false">#REF!</definedName>
    <definedName function="false" hidden="false" localSheetId="20" name="carência_sd_12" vbProcedure="false">#REF!</definedName>
    <definedName function="false" hidden="false" localSheetId="20" name="carência_sd_18" vbProcedure="false">#REF!</definedName>
    <definedName function="false" hidden="false" localSheetId="20" name="carência_sd_19" vbProcedure="false">#REF!</definedName>
    <definedName function="false" hidden="false" localSheetId="20" name="carência_sd_20" vbProcedure="false">#REF!</definedName>
    <definedName function="false" hidden="false" localSheetId="20" name="carência_sd_21" vbProcedure="false">#REF!</definedName>
    <definedName function="false" hidden="false" localSheetId="20" name="carência_sd_22" vbProcedure="false">#REF!</definedName>
    <definedName function="false" hidden="false" localSheetId="20" name="carência_sd_23" vbProcedure="false">#REF!</definedName>
    <definedName function="false" hidden="false" localSheetId="20" name="carência_sd_24" vbProcedure="false">#REF!</definedName>
    <definedName function="false" hidden="false" localSheetId="20" name="carência_sd_25" vbProcedure="false">#REF!</definedName>
    <definedName function="false" hidden="false" localSheetId="20" name="carência_sd_26" vbProcedure="false">#REF!</definedName>
    <definedName function="false" hidden="false" localSheetId="20" name="carência_sd_27" vbProcedure="false">#REF!</definedName>
    <definedName function="false" hidden="false" localSheetId="20" name="carência_sd_28" vbProcedure="false">#REF!</definedName>
    <definedName function="false" hidden="false" localSheetId="20" name="carência_sd_29" vbProcedure="false">#REF!</definedName>
    <definedName function="false" hidden="false" localSheetId="20" name="carência_sd_30" vbProcedure="false">#REF!</definedName>
    <definedName function="false" hidden="false" localSheetId="20" name="carência_sd_31" vbProcedure="false">#REF!</definedName>
    <definedName function="false" hidden="false" localSheetId="20" name="carência_sd_32" vbProcedure="false">#REF!</definedName>
    <definedName function="false" hidden="false" localSheetId="20" name="carência_sd_33" vbProcedure="false">#REF!</definedName>
    <definedName function="false" hidden="false" localSheetId="20" name="carência_sd_34" vbProcedure="false">#REF!</definedName>
    <definedName function="false" hidden="false" localSheetId="20" name="carência_sd_35" vbProcedure="false">#REF!</definedName>
    <definedName function="false" hidden="false" localSheetId="20" name="carência_sd_36" vbProcedure="false">#REF!</definedName>
    <definedName function="false" hidden="false" localSheetId="20" name="carência_sd_37" vbProcedure="false">#REF!</definedName>
    <definedName function="false" hidden="false" localSheetId="20" name="carência_sd_38" vbProcedure="false">#REF!</definedName>
    <definedName function="false" hidden="false" localSheetId="20" name="carência_sd_39" vbProcedure="false">#REF!</definedName>
    <definedName function="false" hidden="false" localSheetId="20" name="carência_sd_40" vbProcedure="false">#REF!</definedName>
    <definedName function="false" hidden="false" localSheetId="20" name="carência_sd_44" vbProcedure="false">#REF!</definedName>
    <definedName function="false" hidden="false" localSheetId="20" name="carência_sd_45" vbProcedure="false">#REF!</definedName>
    <definedName function="false" hidden="false" localSheetId="20" name="carência_sd_5" vbProcedure="false">#REF!</definedName>
    <definedName function="false" hidden="false" localSheetId="20" name="carência_sd_6" vbProcedure="false">#REF!</definedName>
    <definedName function="false" hidden="false" localSheetId="20" name="carência_sd_7" vbProcedure="false">#REF!</definedName>
    <definedName function="false" hidden="false" localSheetId="20" name="carência_sd_8" vbProcedure="false">#REF!</definedName>
    <definedName function="false" hidden="false" localSheetId="20" name="carência_sd_9" vbProcedure="false">#REF!</definedName>
    <definedName function="false" hidden="false" localSheetId="20" name="COMUM" vbProcedure="false">#REF!</definedName>
    <definedName function="false" hidden="false" localSheetId="20" name="Critérios_IM" vbProcedure="false">'[2] urbano 2ª parte'!#ref!</definedName>
    <definedName function="false" hidden="false" localSheetId="20" name="DADOS" vbProcedure="false">#REF!</definedName>
    <definedName function="false" hidden="false" localSheetId="20" name="DADOS2" vbProcedure="false">#REF!</definedName>
    <definedName function="false" hidden="false" localSheetId="20" name="DADOS3" vbProcedure="false">#REF!</definedName>
    <definedName function="false" hidden="false" localSheetId="20" name="DADOS5" vbProcedure="false">#REF!</definedName>
    <definedName function="false" hidden="false" localSheetId="20" name="DADOS6" vbProcedure="false">#REF!</definedName>
    <definedName function="false" hidden="false" localSheetId="20" name="DADOS7" vbProcedure="false">#REF!</definedName>
    <definedName function="false" hidden="false" localSheetId="20" name="emprestimo_41" vbProcedure="false">#REF!</definedName>
    <definedName function="false" hidden="false" localSheetId="20" name="emprestimo_42" vbProcedure="false">#REF!</definedName>
    <definedName function="false" hidden="false" localSheetId="20" name="emprestimo_43" vbProcedure="false">#REF!</definedName>
    <definedName function="false" hidden="false" localSheetId="20" name="empréstimo" vbProcedure="false">#REF!</definedName>
    <definedName function="false" hidden="false" localSheetId="20" name="empréstimo_10" vbProcedure="false">#REF!</definedName>
    <definedName function="false" hidden="false" localSheetId="20" name="empréstimo_11" vbProcedure="false">#REF!</definedName>
    <definedName function="false" hidden="false" localSheetId="20" name="empréstimo_12" vbProcedure="false">#REF!</definedName>
    <definedName function="false" hidden="false" localSheetId="20" name="empréstimo_18" vbProcedure="false">#REF!</definedName>
    <definedName function="false" hidden="false" localSheetId="20" name="empréstimo_19" vbProcedure="false">#REF!</definedName>
    <definedName function="false" hidden="false" localSheetId="20" name="empréstimo_20" vbProcedure="false">#REF!</definedName>
    <definedName function="false" hidden="false" localSheetId="20" name="empréstimo_21" vbProcedure="false">#REF!</definedName>
    <definedName function="false" hidden="false" localSheetId="20" name="empréstimo_22" vbProcedure="false">#REF!</definedName>
    <definedName function="false" hidden="false" localSheetId="20" name="empréstimo_23" vbProcedure="false">#REF!</definedName>
    <definedName function="false" hidden="false" localSheetId="20" name="empréstimo_24" vbProcedure="false">#REF!</definedName>
    <definedName function="false" hidden="false" localSheetId="20" name="empréstimo_25" vbProcedure="false">#REF!</definedName>
    <definedName function="false" hidden="false" localSheetId="20" name="empréstimo_26" vbProcedure="false">#REF!</definedName>
    <definedName function="false" hidden="false" localSheetId="20" name="empréstimo_27" vbProcedure="false">#REF!</definedName>
    <definedName function="false" hidden="false" localSheetId="20" name="empréstimo_28" vbProcedure="false">#REF!</definedName>
    <definedName function="false" hidden="false" localSheetId="20" name="empréstimo_29" vbProcedure="false">#REF!</definedName>
    <definedName function="false" hidden="false" localSheetId="20" name="empréstimo_30" vbProcedure="false">#REF!</definedName>
    <definedName function="false" hidden="false" localSheetId="20" name="empréstimo_31" vbProcedure="false">#REF!</definedName>
    <definedName function="false" hidden="false" localSheetId="20" name="empréstimo_32" vbProcedure="false">#REF!</definedName>
    <definedName function="false" hidden="false" localSheetId="20" name="empréstimo_33" vbProcedure="false">#REF!</definedName>
    <definedName function="false" hidden="false" localSheetId="20" name="empréstimo_34" vbProcedure="false">#REF!</definedName>
    <definedName function="false" hidden="false" localSheetId="20" name="empréstimo_35" vbProcedure="false">#REF!</definedName>
    <definedName function="false" hidden="false" localSheetId="20" name="empréstimo_36" vbProcedure="false">#REF!</definedName>
    <definedName function="false" hidden="false" localSheetId="20" name="empréstimo_37" vbProcedure="false">#REF!</definedName>
    <definedName function="false" hidden="false" localSheetId="20" name="empréstimo_38" vbProcedure="false">#REF!</definedName>
    <definedName function="false" hidden="false" localSheetId="20" name="empréstimo_39" vbProcedure="false">#REF!</definedName>
    <definedName function="false" hidden="false" localSheetId="20" name="empréstimo_40" vbProcedure="false">#REF!</definedName>
    <definedName function="false" hidden="false" localSheetId="20" name="empréstimo_41" vbProcedure="false">#REF!</definedName>
    <definedName function="false" hidden="false" localSheetId="20" name="empréstimo_44" vbProcedure="false">#REF!</definedName>
    <definedName function="false" hidden="false" localSheetId="20" name="empréstimo_45" vbProcedure="false">#REF!</definedName>
    <definedName function="false" hidden="false" localSheetId="20" name="empréstimo_5" vbProcedure="false">#REF!</definedName>
    <definedName function="false" hidden="false" localSheetId="20" name="empréstimo_6" vbProcedure="false">#REF!</definedName>
    <definedName function="false" hidden="false" localSheetId="20" name="empréstimo_7" vbProcedure="false">#REF!</definedName>
    <definedName function="false" hidden="false" localSheetId="20" name="empréstimo_8" vbProcedure="false">#REF!</definedName>
    <definedName function="false" hidden="false" localSheetId="20" name="empréstimo_9" vbProcedure="false">#REF!</definedName>
    <definedName function="false" hidden="false" localSheetId="20" name="empréstimo__44" vbProcedure="false">#REF!</definedName>
    <definedName function="false" hidden="false" localSheetId="20" name="Extrair_IM" vbProcedure="false">'[2] urbano 2ª parte'!#ref!</definedName>
    <definedName function="false" hidden="false" localSheetId="20" name="frota" vbProcedure="false">'[3]FIN-01'!$D$11</definedName>
    <definedName function="false" hidden="false" localSheetId="20" name="Frota2" vbProcedure="false">#REF!</definedName>
    <definedName function="false" hidden="false" localSheetId="20" name="FROTACHAS" vbProcedure="false">#REF!</definedName>
    <definedName function="false" hidden="false" localSheetId="20" name="FROTAG" vbProcedure="false">#REF!</definedName>
    <definedName function="false" hidden="false" localSheetId="20" name="frotas" vbProcedure="false">'[4]FIN-01'!$D$11</definedName>
    <definedName function="false" hidden="false" localSheetId="20" name="frota_16" vbProcedure="false">#REF!</definedName>
    <definedName function="false" hidden="false" localSheetId="20" name="frota_17" vbProcedure="false">#REF!</definedName>
    <definedName function="false" hidden="false" localSheetId="20" name="frota_2" vbProcedure="false">#REF!</definedName>
    <definedName function="false" hidden="false" localSheetId="20" name="frota_4" vbProcedure="false">#REF!</definedName>
    <definedName function="false" hidden="false" localSheetId="20" name="frota_5" vbProcedure="false">#REF!</definedName>
    <definedName function="false" hidden="false" localSheetId="20" name="frota_6" vbProcedure="false">#REF!</definedName>
    <definedName function="false" hidden="false" localSheetId="20" name="frota_7" vbProcedure="false">#REF!</definedName>
    <definedName function="false" hidden="false" localSheetId="20" name="frota_8" vbProcedure="false">#REF!</definedName>
    <definedName function="false" hidden="false" localSheetId="20" name="FUADMINI" vbProcedure="false">#REF!</definedName>
    <definedName function="false" hidden="false" localSheetId="20" name="FUCOBRAD" vbProcedure="false">#REF!</definedName>
    <definedName function="false" hidden="false" localSheetId="20" name="FUFISCAL" vbProcedure="false">#REF!</definedName>
    <definedName function="false" hidden="false" localSheetId="20" name="FUMANUTE" vbProcedure="false">#REF!</definedName>
    <definedName function="false" hidden="false" localSheetId="20" name="inflaçao_41" vbProcedure="false">#REF!</definedName>
    <definedName function="false" hidden="false" localSheetId="20" name="inflaçao_42" vbProcedure="false">#REF!</definedName>
    <definedName function="false" hidden="false" localSheetId="20" name="inflaçao_43" vbProcedure="false">#REF!</definedName>
    <definedName function="false" hidden="false" localSheetId="20" name="inflação" vbProcedure="false">#REF!</definedName>
    <definedName function="false" hidden="false" localSheetId="20" name="inflação_10" vbProcedure="false">#REF!</definedName>
    <definedName function="false" hidden="false" localSheetId="20" name="inflação_11" vbProcedure="false">#REF!</definedName>
    <definedName function="false" hidden="false" localSheetId="20" name="inflação_12" vbProcedure="false">#REF!</definedName>
    <definedName function="false" hidden="false" localSheetId="20" name="inflação_18" vbProcedure="false">#REF!</definedName>
    <definedName function="false" hidden="false" localSheetId="20" name="inflação_19" vbProcedure="false">#REF!</definedName>
    <definedName function="false" hidden="false" localSheetId="20" name="inflação_20" vbProcedure="false">#REF!</definedName>
    <definedName function="false" hidden="false" localSheetId="20" name="inflação_21" vbProcedure="false">#REF!</definedName>
    <definedName function="false" hidden="false" localSheetId="20" name="inflação_22" vbProcedure="false">#REF!</definedName>
    <definedName function="false" hidden="false" localSheetId="20" name="inflação_23" vbProcedure="false">#REF!</definedName>
    <definedName function="false" hidden="false" localSheetId="20" name="inflação_24" vbProcedure="false">#REF!</definedName>
    <definedName function="false" hidden="false" localSheetId="20" name="inflação_25" vbProcedure="false">#REF!</definedName>
    <definedName function="false" hidden="false" localSheetId="20" name="inflação_26" vbProcedure="false">#REF!</definedName>
    <definedName function="false" hidden="false" localSheetId="20" name="inflação_27" vbProcedure="false">#REF!</definedName>
    <definedName function="false" hidden="false" localSheetId="20" name="inflação_28" vbProcedure="false">#REF!</definedName>
    <definedName function="false" hidden="false" localSheetId="20" name="inflação_29" vbProcedure="false">#REF!</definedName>
    <definedName function="false" hidden="false" localSheetId="20" name="inflação_30" vbProcedure="false">#REF!</definedName>
    <definedName function="false" hidden="false" localSheetId="20" name="inflação_31" vbProcedure="false">#REF!</definedName>
    <definedName function="false" hidden="false" localSheetId="20" name="inflação_32" vbProcedure="false">#REF!</definedName>
    <definedName function="false" hidden="false" localSheetId="20" name="inflação_33" vbProcedure="false">#REF!</definedName>
    <definedName function="false" hidden="false" localSheetId="20" name="inflação_34" vbProcedure="false">#REF!</definedName>
    <definedName function="false" hidden="false" localSheetId="20" name="inflação_35" vbProcedure="false">#REF!</definedName>
    <definedName function="false" hidden="false" localSheetId="20" name="inflação_36" vbProcedure="false">#REF!</definedName>
    <definedName function="false" hidden="false" localSheetId="20" name="inflação_37" vbProcedure="false">#REF!</definedName>
    <definedName function="false" hidden="false" localSheetId="20" name="inflação_38" vbProcedure="false">#REF!</definedName>
    <definedName function="false" hidden="false" localSheetId="20" name="inflação_39" vbProcedure="false">#REF!</definedName>
    <definedName function="false" hidden="false" localSheetId="20" name="inflação_40" vbProcedure="false">#REF!</definedName>
    <definedName function="false" hidden="false" localSheetId="20" name="inflação_44" vbProcedure="false">#REF!</definedName>
    <definedName function="false" hidden="false" localSheetId="20" name="inflação_45" vbProcedure="false">#REF!</definedName>
    <definedName function="false" hidden="false" localSheetId="20" name="inflação_5" vbProcedure="false">#REF!</definedName>
    <definedName function="false" hidden="false" localSheetId="20" name="inflação_6" vbProcedure="false">#REF!</definedName>
    <definedName function="false" hidden="false" localSheetId="20" name="inflação_7" vbProcedure="false">#REF!</definedName>
    <definedName function="false" hidden="false" localSheetId="20" name="inflação_8" vbProcedure="false">#REF!</definedName>
    <definedName function="false" hidden="false" localSheetId="20" name="inflação_9" vbProcedure="false">#REF!</definedName>
    <definedName function="false" hidden="false" localSheetId="20" name="IPK_E_PMM" vbProcedure="false">#REF!</definedName>
    <definedName function="false" hidden="false" localSheetId="20" name="PASSAG" vbProcedure="false">#REF!</definedName>
    <definedName function="false" hidden="false" localSheetId="20" name="prazo" vbProcedure="false">#REF!</definedName>
    <definedName function="false" hidden="false" localSheetId="20" name="prazo_10" vbProcedure="false">#REF!</definedName>
    <definedName function="false" hidden="false" localSheetId="20" name="prazo_11" vbProcedure="false">#REF!</definedName>
    <definedName function="false" hidden="false" localSheetId="20" name="prazo_12" vbProcedure="false">#REF!</definedName>
    <definedName function="false" hidden="false" localSheetId="20" name="prazo_18" vbProcedure="false">#REF!</definedName>
    <definedName function="false" hidden="false" localSheetId="20" name="prazo_19" vbProcedure="false">#REF!</definedName>
    <definedName function="false" hidden="false" localSheetId="20" name="prazo_20" vbProcedure="false">#REF!</definedName>
    <definedName function="false" hidden="false" localSheetId="20" name="prazo_21" vbProcedure="false">#REF!</definedName>
    <definedName function="false" hidden="false" localSheetId="20" name="prazo_22" vbProcedure="false">#REF!</definedName>
    <definedName function="false" hidden="false" localSheetId="20" name="prazo_23" vbProcedure="false">#REF!</definedName>
    <definedName function="false" hidden="false" localSheetId="20" name="prazo_24" vbProcedure="false">#REF!</definedName>
    <definedName function="false" hidden="false" localSheetId="20" name="prazo_25" vbProcedure="false">#REF!</definedName>
    <definedName function="false" hidden="false" localSheetId="20" name="prazo_26" vbProcedure="false">#REF!</definedName>
    <definedName function="false" hidden="false" localSheetId="20" name="prazo_27" vbProcedure="false">#REF!</definedName>
    <definedName function="false" hidden="false" localSheetId="20" name="prazo_28" vbProcedure="false">#REF!</definedName>
    <definedName function="false" hidden="false" localSheetId="20" name="prazo_29" vbProcedure="false">#REF!</definedName>
    <definedName function="false" hidden="false" localSheetId="20" name="prazo_30" vbProcedure="false">#REF!</definedName>
    <definedName function="false" hidden="false" localSheetId="20" name="prazo_31" vbProcedure="false">#REF!</definedName>
    <definedName function="false" hidden="false" localSheetId="20" name="prazo_32" vbProcedure="false">#REF!</definedName>
    <definedName function="false" hidden="false" localSheetId="20" name="prazo_33" vbProcedure="false">#REF!</definedName>
    <definedName function="false" hidden="false" localSheetId="20" name="prazo_34" vbProcedure="false">#REF!</definedName>
    <definedName function="false" hidden="false" localSheetId="20" name="prazo_35" vbProcedure="false">#REF!</definedName>
    <definedName function="false" hidden="false" localSheetId="20" name="prazo_36" vbProcedure="false">#REF!</definedName>
    <definedName function="false" hidden="false" localSheetId="20" name="prazo_37" vbProcedure="false">#REF!</definedName>
    <definedName function="false" hidden="false" localSheetId="20" name="prazo_38" vbProcedure="false">#REF!</definedName>
    <definedName function="false" hidden="false" localSheetId="20" name="prazo_39" vbProcedure="false">#REF!</definedName>
    <definedName function="false" hidden="false" localSheetId="20" name="prazo_40" vbProcedure="false">#REF!</definedName>
    <definedName function="false" hidden="false" localSheetId="20" name="prazo_41" vbProcedure="false">#REF!</definedName>
    <definedName function="false" hidden="false" localSheetId="20" name="prazo_42" vbProcedure="false">#REF!</definedName>
    <definedName function="false" hidden="false" localSheetId="20" name="prazo_43" vbProcedure="false">#REF!</definedName>
    <definedName function="false" hidden="false" localSheetId="20" name="prazo_44" vbProcedure="false">#REF!</definedName>
    <definedName function="false" hidden="false" localSheetId="20" name="prazo_5" vbProcedure="false">#REF!</definedName>
    <definedName function="false" hidden="false" localSheetId="20" name="prazo_6" vbProcedure="false">#REF!</definedName>
    <definedName function="false" hidden="false" localSheetId="20" name="prazo_7" vbProcedure="false">#REF!</definedName>
    <definedName function="false" hidden="false" localSheetId="20" name="prazo_8" vbProcedure="false">#REF!</definedName>
    <definedName function="false" hidden="false" localSheetId="20" name="prazo_9" vbProcedure="false">#REF!</definedName>
    <definedName function="false" hidden="false" localSheetId="20" name="prazo__44" vbProcedure="false">#REF!</definedName>
    <definedName function="false" hidden="false" localSheetId="20" name="PR_VEIUC_NOVO" vbProcedure="false">#REF!</definedName>
    <definedName function="false" hidden="false" localSheetId="20" name="salario_40" vbProcedure="false">#REF!</definedName>
    <definedName function="false" hidden="false" localSheetId="20" name="salario_41" vbProcedure="false">#REF!</definedName>
    <definedName function="false" hidden="false" localSheetId="20" name="salário" vbProcedure="false">#REF!</definedName>
    <definedName function="false" hidden="false" localSheetId="20" name="salário_1" vbProcedure="false">#REF!</definedName>
    <definedName function="false" hidden="false" localSheetId="20" name="salário_10" vbProcedure="false">#REF!</definedName>
    <definedName function="false" hidden="false" localSheetId="20" name="salário_11" vbProcedure="false">#REF!</definedName>
    <definedName function="false" hidden="false" localSheetId="20" name="salário_12" vbProcedure="false">#REF!</definedName>
    <definedName function="false" hidden="false" localSheetId="20" name="salário_18" vbProcedure="false">#REF!</definedName>
    <definedName function="false" hidden="false" localSheetId="20" name="salário_19" vbProcedure="false">#REF!</definedName>
    <definedName function="false" hidden="false" localSheetId="20" name="salário_20" vbProcedure="false">#REF!</definedName>
    <definedName function="false" hidden="false" localSheetId="20" name="salário_21" vbProcedure="false">#REF!</definedName>
    <definedName function="false" hidden="false" localSheetId="20" name="salário_22" vbProcedure="false">#REF!</definedName>
    <definedName function="false" hidden="false" localSheetId="20" name="salário_23" vbProcedure="false">#REF!</definedName>
    <definedName function="false" hidden="false" localSheetId="20" name="salário_24" vbProcedure="false">#REF!</definedName>
    <definedName function="false" hidden="false" localSheetId="20" name="salário_25" vbProcedure="false">#REF!</definedName>
    <definedName function="false" hidden="false" localSheetId="20" name="salário_26" vbProcedure="false">#REF!</definedName>
    <definedName function="false" hidden="false" localSheetId="20" name="salário_27" vbProcedure="false">#REF!</definedName>
    <definedName function="false" hidden="false" localSheetId="20" name="salário_28" vbProcedure="false">#REF!</definedName>
    <definedName function="false" hidden="false" localSheetId="20" name="salário_29" vbProcedure="false">#REF!</definedName>
    <definedName function="false" hidden="false" localSheetId="20" name="salário_30" vbProcedure="false">#REF!</definedName>
    <definedName function="false" hidden="false" localSheetId="20" name="salário_31" vbProcedure="false">#REF!</definedName>
    <definedName function="false" hidden="false" localSheetId="20" name="salário_32" vbProcedure="false">#REF!</definedName>
    <definedName function="false" hidden="false" localSheetId="20" name="salário_33" vbProcedure="false">#REF!</definedName>
    <definedName function="false" hidden="false" localSheetId="20" name="salário_34" vbProcedure="false">#REF!</definedName>
    <definedName function="false" hidden="false" localSheetId="20" name="salário_35" vbProcedure="false">#REF!</definedName>
    <definedName function="false" hidden="false" localSheetId="20" name="salário_36" vbProcedure="false">#REF!</definedName>
    <definedName function="false" hidden="false" localSheetId="20" name="salário_37" vbProcedure="false">#REF!</definedName>
    <definedName function="false" hidden="false" localSheetId="20" name="salário_38" vbProcedure="false">#REF!</definedName>
    <definedName function="false" hidden="false" localSheetId="20" name="salário_39" vbProcedure="false">#REF!</definedName>
    <definedName function="false" hidden="false" localSheetId="20" name="salário_42" vbProcedure="false">#REF!</definedName>
    <definedName function="false" hidden="false" localSheetId="20" name="salário_43" vbProcedure="false">#REF!</definedName>
    <definedName function="false" hidden="false" localSheetId="20" name="salário_44" vbProcedure="false">#REF!</definedName>
    <definedName function="false" hidden="false" localSheetId="20" name="salário_45" vbProcedure="false">#REF!</definedName>
    <definedName function="false" hidden="false" localSheetId="20" name="salário_46" vbProcedure="false">#REF!</definedName>
    <definedName function="false" hidden="false" localSheetId="20" name="salário_47" vbProcedure="false">#REF!</definedName>
    <definedName function="false" hidden="false" localSheetId="20" name="salário_48" vbProcedure="false">#REF!</definedName>
    <definedName function="false" hidden="false" localSheetId="20" name="salário_49" vbProcedure="false">#REF!</definedName>
    <definedName function="false" hidden="false" localSheetId="20" name="salário_5" vbProcedure="false">#REF!</definedName>
    <definedName function="false" hidden="false" localSheetId="20" name="salário_50" vbProcedure="false">#REF!</definedName>
    <definedName function="false" hidden="false" localSheetId="20" name="salário_51" vbProcedure="false">#REF!</definedName>
    <definedName function="false" hidden="false" localSheetId="20" name="salário_52" vbProcedure="false">#REF!</definedName>
    <definedName function="false" hidden="false" localSheetId="20" name="salário_53" vbProcedure="false">#REF!</definedName>
    <definedName function="false" hidden="false" localSheetId="20" name="salário_54" vbProcedure="false">#REF!</definedName>
    <definedName function="false" hidden="false" localSheetId="20" name="salário_55" vbProcedure="false">#REF!</definedName>
    <definedName function="false" hidden="false" localSheetId="20" name="salário_56" vbProcedure="false">#REF!</definedName>
    <definedName function="false" hidden="false" localSheetId="20" name="salário_57" vbProcedure="false">#REF!</definedName>
    <definedName function="false" hidden="false" localSheetId="20" name="salário_58" vbProcedure="false">#REF!</definedName>
    <definedName function="false" hidden="false" localSheetId="20" name="salário_59" vbProcedure="false">#REF!</definedName>
    <definedName function="false" hidden="false" localSheetId="20" name="salário_6" vbProcedure="false">#REF!</definedName>
    <definedName function="false" hidden="false" localSheetId="20" name="salário_7" vbProcedure="false">#REF!</definedName>
    <definedName function="false" hidden="false" localSheetId="20" name="salário_8" vbProcedure="false">#REF!</definedName>
    <definedName function="false" hidden="false" localSheetId="20" name="salário_9" vbProcedure="false">#REF!</definedName>
    <definedName function="false" hidden="false" localSheetId="20" name="Selecionar1_2" vbProcedure="false">#REF!</definedName>
    <definedName function="false" hidden="false" localSheetId="20" name="Selecionar2_2" vbProcedure="false">#REF!</definedName>
    <definedName function="false" hidden="false" localSheetId="20" name="Selecionar3_2" vbProcedure="false">#REF!</definedName>
    <definedName function="false" hidden="false" localSheetId="20" name="Selecionar4_2" vbProcedure="false">#REF!</definedName>
    <definedName function="false" hidden="false" localSheetId="20" name="sss" vbProcedure="false">'[2] urbano 2ª parte'!#ref!</definedName>
    <definedName function="false" hidden="false" localSheetId="20" name="TARIFA" vbProcedure="false">#REF!</definedName>
    <definedName function="false" hidden="false" localSheetId="20" name="taxa" vbProcedure="false">#REF!</definedName>
    <definedName function="false" hidden="false" localSheetId="20" name="taxa_10" vbProcedure="false">#REF!</definedName>
    <definedName function="false" hidden="false" localSheetId="20" name="taxa_11" vbProcedure="false">#REF!</definedName>
    <definedName function="false" hidden="false" localSheetId="20" name="taxa_12" vbProcedure="false">#REF!</definedName>
    <definedName function="false" hidden="false" localSheetId="20" name="taxa_18" vbProcedure="false">#REF!</definedName>
    <definedName function="false" hidden="false" localSheetId="20" name="taxa_19" vbProcedure="false">#REF!</definedName>
    <definedName function="false" hidden="false" localSheetId="20" name="taxa_20" vbProcedure="false">#REF!</definedName>
    <definedName function="false" hidden="false" localSheetId="20" name="taxa_21" vbProcedure="false">#REF!</definedName>
    <definedName function="false" hidden="false" localSheetId="20" name="taxa_22" vbProcedure="false">#REF!</definedName>
    <definedName function="false" hidden="false" localSheetId="20" name="taxa_23" vbProcedure="false">#REF!</definedName>
    <definedName function="false" hidden="false" localSheetId="20" name="taxa_24" vbProcedure="false">#REF!</definedName>
    <definedName function="false" hidden="false" localSheetId="20" name="taxa_25" vbProcedure="false">#REF!</definedName>
    <definedName function="false" hidden="false" localSheetId="20" name="taxa_26" vbProcedure="false">#REF!</definedName>
    <definedName function="false" hidden="false" localSheetId="20" name="taxa_27" vbProcedure="false">#REF!</definedName>
    <definedName function="false" hidden="false" localSheetId="20" name="taxa_28" vbProcedure="false">#REF!</definedName>
    <definedName function="false" hidden="false" localSheetId="20" name="taxa_29" vbProcedure="false">#REF!</definedName>
    <definedName function="false" hidden="false" localSheetId="20" name="taxa_30" vbProcedure="false">#REF!</definedName>
    <definedName function="false" hidden="false" localSheetId="20" name="taxa_31" vbProcedure="false">#REF!</definedName>
    <definedName function="false" hidden="false" localSheetId="20" name="taxa_32" vbProcedure="false">#REF!</definedName>
    <definedName function="false" hidden="false" localSheetId="20" name="taxa_33" vbProcedure="false">#REF!</definedName>
    <definedName function="false" hidden="false" localSheetId="20" name="taxa_34" vbProcedure="false">#REF!</definedName>
    <definedName function="false" hidden="false" localSheetId="20" name="taxa_35" vbProcedure="false">#REF!</definedName>
    <definedName function="false" hidden="false" localSheetId="20" name="taxa_36" vbProcedure="false">#REF!</definedName>
    <definedName function="false" hidden="false" localSheetId="20" name="taxa_37" vbProcedure="false">#REF!</definedName>
    <definedName function="false" hidden="false" localSheetId="20" name="taxa_38" vbProcedure="false">#REF!</definedName>
    <definedName function="false" hidden="false" localSheetId="20" name="taxa_39" vbProcedure="false">#REF!</definedName>
    <definedName function="false" hidden="false" localSheetId="20" name="taxa_40" vbProcedure="false">#REF!</definedName>
    <definedName function="false" hidden="false" localSheetId="20" name="taxa_41" vbProcedure="false">#REF!</definedName>
    <definedName function="false" hidden="false" localSheetId="20" name="taxa_42" vbProcedure="false">#REF!</definedName>
    <definedName function="false" hidden="false" localSheetId="20" name="taxa_43" vbProcedure="false">#REF!</definedName>
    <definedName function="false" hidden="false" localSheetId="20" name="taxa_44" vbProcedure="false">#REF!</definedName>
    <definedName function="false" hidden="false" localSheetId="20" name="taxa_45" vbProcedure="false">#REF!</definedName>
    <definedName function="false" hidden="false" localSheetId="20" name="taxa_5" vbProcedure="false">#REF!</definedName>
    <definedName function="false" hidden="false" localSheetId="20" name="taxa_6" vbProcedure="false">#REF!</definedName>
    <definedName function="false" hidden="false" localSheetId="20" name="taxa_7" vbProcedure="false">#REF!</definedName>
    <definedName function="false" hidden="false" localSheetId="20" name="taxa_8" vbProcedure="false">#REF!</definedName>
    <definedName function="false" hidden="false" localSheetId="20" name="taxa_9" vbProcedure="false">#REF!</definedName>
    <definedName function="false" hidden="false" localSheetId="20" name="taxa__44" vbProcedure="false">#REF!</definedName>
    <definedName function="false" hidden="false" localSheetId="20" name="_xlnm.Criteria" vbProcedure="false">'[2] urbano 2ª parte'!#ref!</definedName>
    <definedName function="false" hidden="false" localSheetId="20" name="_xlnm.Database" vbProcedure="false">'[2] urbano 2ª parte'!#ref!</definedName>
    <definedName function="false" hidden="false" localSheetId="20" name="_xlnm.Extract" vbProcedure="false">'[2] urbano 2ª parte'!#ref!</definedName>
    <definedName function="false" hidden="false" localSheetId="20" name="_xlnm.Print_Area" vbProcedure="false">CMPC!$A$1:$F$42</definedName>
    <definedName function="false" hidden="false" localSheetId="20" name="_xlnm.Print_Titles" vbProcedure="false">CMPC!$1:$2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1.xml><?xml version="1.0" encoding="utf-8"?>
<comments xmlns="http://schemas.openxmlformats.org/spreadsheetml/2006/main" xmlns:xdr="http://schemas.openxmlformats.org/drawingml/2006/spreadsheetDrawing">
  <authors>
    <author/>
  </authors>
  <commentList>
    <comment ref="F12" authorId="0">
      <text>
        <r>
          <rPr>
            <sz val="8"/>
            <color rgb="FF000000"/>
            <rFont val="Calibri"/>
            <family val="2"/>
            <charset val="1"/>
          </rPr>
          <t xml:space="preserve">Rentabilidade de títulos públicos dos USA mais Taxa do Banco Central - USA</t>
        </r>
      </text>
    </comment>
    <comment ref="F13" authorId="0">
      <text>
        <r>
          <rPr>
            <sz val="8"/>
            <color rgb="FF000000"/>
            <rFont val="Calibri"/>
            <family val="2"/>
            <charset val="1"/>
          </rPr>
          <t xml:space="preserve">Taxa do Banco Central do Brasil</t>
        </r>
      </text>
    </comment>
    <comment ref="F14" authorId="0">
      <text>
        <r>
          <rPr>
            <sz val="8"/>
            <color rgb="FF000000"/>
            <rFont val="Calibri"/>
            <family val="2"/>
            <charset val="1"/>
          </rPr>
          <t xml:space="preserve">EMBI+Risco-Brasil </t>
        </r>
      </text>
    </comment>
    <comment ref="F22" authorId="0">
      <text>
        <r>
          <rPr>
            <sz val="8"/>
            <color rgb="FF000000"/>
            <rFont val="Calibri"/>
            <family val="2"/>
            <charset val="1"/>
          </rPr>
          <t xml:space="preserve">Rentabilidade de títulos públicos dos USA mais Taxa do Banco Central - USA</t>
        </r>
      </text>
    </comment>
    <comment ref="F24" authorId="0">
      <text>
        <r>
          <rPr>
            <sz val="8"/>
            <color rgb="FF000000"/>
            <rFont val="Calibri"/>
            <family val="2"/>
            <charset val="1"/>
          </rPr>
          <t xml:space="preserve">SELIC</t>
        </r>
      </text>
    </comment>
    <comment ref="F25" authorId="0">
      <text>
        <r>
          <rPr>
            <sz val="8"/>
            <color rgb="FF000000"/>
            <rFont val="Calibri"/>
            <family val="2"/>
            <charset val="1"/>
          </rPr>
          <t xml:space="preserve">EMBI+BR</t>
        </r>
      </text>
    </comment>
  </commentList>
</comments>
</file>

<file path=xl/sharedStrings.xml><?xml version="1.0" encoding="utf-8"?>
<sst xmlns="http://schemas.openxmlformats.org/spreadsheetml/2006/main" count="2385" uniqueCount="942">
  <si>
    <r>
      <rPr>
        <b val="true"/>
        <sz val="20"/>
        <color rgb="FF595959"/>
        <rFont val="Calibri"/>
        <family val="2"/>
        <charset val="1"/>
      </rPr>
      <t xml:space="preserve">RELATÓRIO TÉCNICO
</t>
    </r>
    <r>
      <rPr>
        <i val="true"/>
        <sz val="9"/>
        <color rgb="FF595959"/>
        <rFont val="Calibri"/>
        <family val="2"/>
        <charset val="1"/>
      </rPr>
      <t xml:space="preserve">Serviço de Estacionamento Rotativo Público de Veículos no Município de Joinville - SC</t>
    </r>
  </si>
  <si>
    <r>
      <rPr>
        <b val="true"/>
        <sz val="14"/>
        <color rgb="FFFFFFFF"/>
        <rFont val="Calibri"/>
        <family val="2"/>
        <charset val="1"/>
      </rPr>
      <t xml:space="preserve">ANEXO III.2
Estudo de Viabilidade Econômico-Financeira
</t>
    </r>
    <r>
      <rPr>
        <i val="true"/>
        <sz val="10"/>
        <color rgb="FFFFFFFF"/>
        <rFont val="Calibri"/>
        <family val="2"/>
        <charset val="1"/>
      </rPr>
      <t xml:space="preserve"> Tarifa Básica de Utilização Máxima</t>
    </r>
  </si>
  <si>
    <t xml:space="preserve">Sumário:</t>
  </si>
  <si>
    <t xml:space="preserve">Planilha 15 - Demonstrativo de Cálculo do Custo Médio Ponderado de Capital (WACC)</t>
  </si>
  <si>
    <t xml:space="preserve">Prefeitura Municipal de Joinville – SC</t>
  </si>
  <si>
    <t xml:space="preserve">Planilha 1 - Premissas Básicas para Determinação do Custo do Serviço</t>
  </si>
  <si>
    <t xml:space="preserve">Ordem</t>
  </si>
  <si>
    <t xml:space="preserve">Dados</t>
  </si>
  <si>
    <t xml:space="preserve">Descrição</t>
  </si>
  <si>
    <t xml:space="preserve">Ano Base 2017</t>
  </si>
  <si>
    <t xml:space="preserve">Referência anual para a estimativa dos preços dos insumos e base de cálculo. Os valores estão baseados nos dados e informações do Projeto Básico.</t>
  </si>
  <si>
    <t xml:space="preserve">Qtd.de parquímetros</t>
  </si>
  <si>
    <t xml:space="preserve">Fase 1 - 67 parquímetros   Fase 2 - 28 parquímetros ( 10% de reserva )</t>
  </si>
  <si>
    <t xml:space="preserve">Nº de vagas</t>
  </si>
  <si>
    <t xml:space="preserve">Fase 1 – 2.111   Fase 2 – 1.165</t>
  </si>
  <si>
    <t xml:space="preserve">Despesa de pessoal</t>
  </si>
  <si>
    <t xml:space="preserve">Convenção coletiva de 2017 com previsão de reajuste de 3,4% e mai 1% de ganho real em 2018.</t>
  </si>
  <si>
    <t xml:space="preserve">Despesas operacionais</t>
  </si>
  <si>
    <t xml:space="preserve">Custos formulados em função da demanda e ajustados aos parâmetros e coeficientes de consumo previstos no Projeto Básico. As despesas de pessoal serão mantidas fixas, não permitindo a sua variação.</t>
  </si>
  <si>
    <t xml:space="preserve">Investimentos</t>
  </si>
  <si>
    <t xml:space="preserve">Previsão de investimentos em equipamentos, dispositivos eletrônicos, parquimetros e sistemas, aplicativos e na infraestrutura operacional, considerando a duas Fases de implantação.</t>
  </si>
  <si>
    <t xml:space="preserve">Depreciação</t>
  </si>
  <si>
    <t xml:space="preserve">Decreto 21.765, de 03 de janeiro de 2014, que aprova a Instrução Normativa  sobre o Manual de Procedimentos de Controle Patrimonial do Município de Joinville.</t>
  </si>
  <si>
    <t xml:space="preserve">Gerenciamento</t>
  </si>
  <si>
    <t xml:space="preserve">Os custos operacionais e demais gastos incorridos na execução dos serviços serão de competência da concessionára, assim como o gerenciamento dos serviços, cabendo à concessionária reconlher aos cofres públicos municiapais o valor da outorga oneros, assim como, os demais tributos.</t>
  </si>
  <si>
    <t xml:space="preserve">Tarifa inicial</t>
  </si>
  <si>
    <t xml:space="preserve">Cálculo do valor de outorga</t>
  </si>
  <si>
    <t xml:space="preserve">O valor da obrigação onerosa é da ordem de 20% da receita bruta, sendo destinado 14% para o Fundo Municipal de Mobilidade – FMS e o saldo, 6% é destinado para cobrir os gastos com o controle e a fiscalização de uso do SERP (taxa de gerenciamento).</t>
  </si>
  <si>
    <t xml:space="preserve">Planilha 2  - Preços dos Insumos Básicos</t>
  </si>
  <si>
    <t xml:space="preserve">A. Pessoal:</t>
  </si>
  <si>
    <t xml:space="preserve">Descrição do Item</t>
  </si>
  <si>
    <t xml:space="preserve">Unidade</t>
  </si>
  <si>
    <t xml:space="preserve">Quantidade</t>
  </si>
  <si>
    <t xml:space="preserve">Salário Base</t>
  </si>
  <si>
    <t xml:space="preserve">Referência</t>
  </si>
  <si>
    <t xml:space="preserve">FASE 1</t>
  </si>
  <si>
    <t xml:space="preserve">FASE 2</t>
  </si>
  <si>
    <t xml:space="preserve">1.</t>
  </si>
  <si>
    <t xml:space="preserve">Pessoal Operacional</t>
  </si>
  <si>
    <t xml:space="preserve">1.1</t>
  </si>
  <si>
    <t xml:space="preserve">Supervisor</t>
  </si>
  <si>
    <t xml:space="preserve">Colab</t>
  </si>
  <si>
    <t xml:space="preserve">R$/colab.mês</t>
  </si>
  <si>
    <t xml:space="preserve">Normativo da categoria</t>
  </si>
  <si>
    <t xml:space="preserve">1.2</t>
  </si>
  <si>
    <t xml:space="preserve">Monitor</t>
  </si>
  <si>
    <t xml:space="preserve">2.</t>
  </si>
  <si>
    <t xml:space="preserve">Pessoal Administrativo</t>
  </si>
  <si>
    <t xml:space="preserve">2.1</t>
  </si>
  <si>
    <t xml:space="preserve">Diretoria</t>
  </si>
  <si>
    <t xml:space="preserve">Preço de Mercado</t>
  </si>
  <si>
    <t xml:space="preserve">2.2</t>
  </si>
  <si>
    <t xml:space="preserve">Gerente Administrativo e Financeiro</t>
  </si>
  <si>
    <t xml:space="preserve">2.3</t>
  </si>
  <si>
    <t xml:space="preserve">Assistente Administrativo - Financeiro</t>
  </si>
  <si>
    <t xml:space="preserve">2.4</t>
  </si>
  <si>
    <t xml:space="preserve">Assistente Administrativo - Comercial</t>
  </si>
  <si>
    <t xml:space="preserve">2.5</t>
  </si>
  <si>
    <t xml:space="preserve">Auxiliar Administrativo</t>
  </si>
  <si>
    <t xml:space="preserve">2.6</t>
  </si>
  <si>
    <t xml:space="preserve">Atendente</t>
  </si>
  <si>
    <t xml:space="preserve">2.7</t>
  </si>
  <si>
    <t xml:space="preserve">Telefonista</t>
  </si>
  <si>
    <t xml:space="preserve">3.</t>
  </si>
  <si>
    <t xml:space="preserve">Pessoal de Manutenção</t>
  </si>
  <si>
    <t xml:space="preserve">3.1</t>
  </si>
  <si>
    <t xml:space="preserve">Técnico em TI</t>
  </si>
  <si>
    <t xml:space="preserve">3.2</t>
  </si>
  <si>
    <t xml:space="preserve">Técnico em Manutenção</t>
  </si>
  <si>
    <t xml:space="preserve">3.3</t>
  </si>
  <si>
    <t xml:space="preserve">Serviços Gerais</t>
  </si>
  <si>
    <t xml:space="preserve">B. Benefícios:</t>
  </si>
  <si>
    <t xml:space="preserve">Preço</t>
  </si>
  <si>
    <t xml:space="preserve">Auxílio Alimentação</t>
  </si>
  <si>
    <t xml:space="preserve">1.3</t>
  </si>
  <si>
    <t xml:space="preserve">Vale Transporte</t>
  </si>
  <si>
    <t xml:space="preserve">Tarifa de Transporte Público</t>
  </si>
  <si>
    <t xml:space="preserve">Assistência médica e familiar</t>
  </si>
  <si>
    <t xml:space="preserve">4.</t>
  </si>
  <si>
    <t xml:space="preserve">Seguro de vida, invalidez e funeral</t>
  </si>
  <si>
    <t xml:space="preserve">4.1</t>
  </si>
  <si>
    <t xml:space="preserve">4.2</t>
  </si>
  <si>
    <t xml:space="preserve">4.3</t>
  </si>
  <si>
    <r>
      <rPr>
        <b val="true"/>
        <sz val="9"/>
        <color rgb="FF000000"/>
        <rFont val="Calibri"/>
        <family val="2"/>
        <charset val="1"/>
      </rPr>
      <t xml:space="preserve">Colaboradores</t>
    </r>
    <r>
      <rPr>
        <b val="true"/>
        <sz val="9"/>
        <color rgb="FFFF0000"/>
        <rFont val="Calibri"/>
        <family val="2"/>
        <charset val="1"/>
      </rPr>
      <t xml:space="preserve">*</t>
    </r>
  </si>
  <si>
    <t xml:space="preserve">Quantidade Anual</t>
  </si>
  <si>
    <t xml:space="preserve">Preço Unid.</t>
  </si>
  <si>
    <t xml:space="preserve">5.</t>
  </si>
  <si>
    <t xml:space="preserve">Uniforme/EPI</t>
  </si>
  <si>
    <t xml:space="preserve">5.1</t>
  </si>
  <si>
    <t xml:space="preserve">Calça</t>
  </si>
  <si>
    <t xml:space="preserve">5.2</t>
  </si>
  <si>
    <t xml:space="preserve">Camisa</t>
  </si>
  <si>
    <t xml:space="preserve">5.3</t>
  </si>
  <si>
    <t xml:space="preserve">Par de Sapatos</t>
  </si>
  <si>
    <t xml:space="preserve">5.4</t>
  </si>
  <si>
    <t xml:space="preserve">Colete</t>
  </si>
  <si>
    <t xml:space="preserve">5.5</t>
  </si>
  <si>
    <t xml:space="preserve">Bota</t>
  </si>
  <si>
    <t xml:space="preserve">5.6</t>
  </si>
  <si>
    <t xml:space="preserve">Capa de Chuva</t>
  </si>
  <si>
    <t xml:space="preserve">5.7</t>
  </si>
  <si>
    <t xml:space="preserve">Boné</t>
  </si>
  <si>
    <t xml:space="preserve">5.8</t>
  </si>
  <si>
    <t xml:space="preserve">Protetor Solar FPS 30 (120ml)</t>
  </si>
  <si>
    <t xml:space="preserve">(*) Quantidade de Colaboradores que utilizam estes itens.</t>
  </si>
  <si>
    <t xml:space="preserve">C. Despesas:</t>
  </si>
  <si>
    <t xml:space="preserve">Administrativas</t>
  </si>
  <si>
    <t xml:space="preserve">Aluguel de Instalações, Venda e Comercial</t>
  </si>
  <si>
    <t xml:space="preserve">R$/mês</t>
  </si>
  <si>
    <t xml:space="preserve">Telefone Fixo</t>
  </si>
  <si>
    <t xml:space="preserve">Internet (P.O.S - Chip)</t>
  </si>
  <si>
    <t xml:space="preserve">1.4</t>
  </si>
  <si>
    <t xml:space="preserve">Energia Elétrica</t>
  </si>
  <si>
    <t xml:space="preserve">1.5</t>
  </si>
  <si>
    <t xml:space="preserve">Água/Esgoto</t>
  </si>
  <si>
    <t xml:space="preserve">1.6</t>
  </si>
  <si>
    <t xml:space="preserve">Propaganda e Publicidade</t>
  </si>
  <si>
    <t xml:space="preserve">1.7</t>
  </si>
  <si>
    <t xml:space="preserve">Seguro Patrimoial</t>
  </si>
  <si>
    <t xml:space="preserve">1.8</t>
  </si>
  <si>
    <t xml:space="preserve">Materiais de Expediente</t>
  </si>
  <si>
    <t xml:space="preserve">1.9</t>
  </si>
  <si>
    <t xml:space="preserve">Materiais de Limpeza e Conservação</t>
  </si>
  <si>
    <t xml:space="preserve">1.10</t>
  </si>
  <si>
    <t xml:space="preserve">Assinatura: livro/jornal/revista</t>
  </si>
  <si>
    <t xml:space="preserve">1.11</t>
  </si>
  <si>
    <t xml:space="preserve">Outras despesas</t>
  </si>
  <si>
    <t xml:space="preserve">Serviço de Terceiro</t>
  </si>
  <si>
    <t xml:space="preserve">Honorários Advocatícios</t>
  </si>
  <si>
    <t xml:space="preserve">Honorários Contábeis</t>
  </si>
  <si>
    <t xml:space="preserve">Mão-de-obra especializada</t>
  </si>
  <si>
    <t xml:space="preserve">Exames médico - Admissional e Demissional</t>
  </si>
  <si>
    <t xml:space="preserve">Laudo de segurança do trabalho</t>
  </si>
  <si>
    <t xml:space="preserve">Vigilância Patrimonial</t>
  </si>
  <si>
    <t xml:space="preserve">Transporte de Valores</t>
  </si>
  <si>
    <t xml:space="preserve">Operacionais</t>
  </si>
  <si>
    <t xml:space="preserve">Manutenção de Equipamentos e Hardware</t>
  </si>
  <si>
    <t xml:space="preserve">Manutenção Software</t>
  </si>
  <si>
    <t xml:space="preserve">Manutenção Infraestrutura de TI</t>
  </si>
  <si>
    <t xml:space="preserve">3.4</t>
  </si>
  <si>
    <t xml:space="preserve">Manutenção do Sistemas Informatizados e Data Center</t>
  </si>
  <si>
    <t xml:space="preserve">3.5</t>
  </si>
  <si>
    <t xml:space="preserve">Manutenção da Central de Controle Operacional - CCO</t>
  </si>
  <si>
    <t xml:space="preserve">3.6</t>
  </si>
  <si>
    <t xml:space="preserve">Manutenção e Reposição de Sinalização Horizontal</t>
  </si>
  <si>
    <t xml:space="preserve">3.7</t>
  </si>
  <si>
    <t xml:space="preserve">Manutenção e Reposição de Sinalização Vertical</t>
  </si>
  <si>
    <t xml:space="preserve">3.8</t>
  </si>
  <si>
    <t xml:space="preserve">Homologação do Talonário Eletrônico</t>
  </si>
  <si>
    <t xml:space="preserve">3.9</t>
  </si>
  <si>
    <t xml:space="preserve">Bobinas de Parquímetros</t>
  </si>
  <si>
    <t xml:space="preserve">3.10</t>
  </si>
  <si>
    <t xml:space="preserve">Bobinas de P.O.S.</t>
  </si>
  <si>
    <t xml:space="preserve">3.11</t>
  </si>
  <si>
    <t xml:space="preserve">Formulários e Papeis de trabalho</t>
  </si>
  <si>
    <t xml:space="preserve">3.12</t>
  </si>
  <si>
    <t xml:space="preserve">Hopedagem - Armazenamento na Nuvem</t>
  </si>
  <si>
    <t xml:space="preserve">Planilha 3 - Investimentos Iniciais</t>
  </si>
  <si>
    <t xml:space="preserve">Item</t>
  </si>
  <si>
    <t xml:space="preserve">Preço Unitário</t>
  </si>
  <si>
    <t xml:space="preserve">Preço Total</t>
  </si>
  <si>
    <t xml:space="preserve">Veículos</t>
  </si>
  <si>
    <t xml:space="preserve">a.</t>
  </si>
  <si>
    <t xml:space="preserve">Veículo - Passeio de uso Administrativo</t>
  </si>
  <si>
    <t xml:space="preserve">Cotação do fornecedor de veículo novo para compra</t>
  </si>
  <si>
    <t xml:space="preserve">b.</t>
  </si>
  <si>
    <t xml:space="preserve">Veículo - Utilitário</t>
  </si>
  <si>
    <t xml:space="preserve">c.</t>
  </si>
  <si>
    <t xml:space="preserve">Veículo - Motocicleta</t>
  </si>
  <si>
    <t xml:space="preserve">Total</t>
  </si>
  <si>
    <t xml:space="preserve">Máquinas, Móveis, Utensílios e Equipamentos de Escritório</t>
  </si>
  <si>
    <t xml:space="preserve">Geladeira 320L</t>
  </si>
  <si>
    <t xml:space="preserve">Forno Microondas 30L</t>
  </si>
  <si>
    <t xml:space="preserve">Balcão para pia 120cm</t>
  </si>
  <si>
    <t xml:space="preserve">d.</t>
  </si>
  <si>
    <t xml:space="preserve">Pia inox com um cuba</t>
  </si>
  <si>
    <t xml:space="preserve">e.</t>
  </si>
  <si>
    <t xml:space="preserve">Bebedouro</t>
  </si>
  <si>
    <t xml:space="preserve">f.</t>
  </si>
  <si>
    <t xml:space="preserve">Armário para vestiário (8 portas)</t>
  </si>
  <si>
    <t xml:space="preserve">g.</t>
  </si>
  <si>
    <t xml:space="preserve">Armários com 4 prateleiras e 2 portas</t>
  </si>
  <si>
    <t xml:space="preserve">h.</t>
  </si>
  <si>
    <t xml:space="preserve">Mesa plástica com 4 cadeiras</t>
  </si>
  <si>
    <t xml:space="preserve">i.</t>
  </si>
  <si>
    <t xml:space="preserve">Cadeira giratório com apoio de braço</t>
  </si>
  <si>
    <t xml:space="preserve">j.</t>
  </si>
  <si>
    <t xml:space="preserve">Ar condicionado split 12.000 BTUs - frio - Classe “A”</t>
  </si>
  <si>
    <t xml:space="preserve">k.</t>
  </si>
  <si>
    <t xml:space="preserve">Tanque</t>
  </si>
  <si>
    <t xml:space="preserve">l.</t>
  </si>
  <si>
    <t xml:space="preserve">Cadeiras plásticas</t>
  </si>
  <si>
    <t xml:space="preserve">m.</t>
  </si>
  <si>
    <t xml:space="preserve">Maquina de separação de Moedas</t>
  </si>
  <si>
    <t xml:space="preserve">n.</t>
  </si>
  <si>
    <t xml:space="preserve">Máquina de Contagem de Cédulas</t>
  </si>
  <si>
    <t xml:space="preserve">Equipamentos Eletrônicos, Parquímetros, TI e Comunicação</t>
  </si>
  <si>
    <t xml:space="preserve">Ano</t>
  </si>
  <si>
    <t xml:space="preserve">Mensal</t>
  </si>
  <si>
    <t xml:space="preserve">Parquímetro</t>
  </si>
  <si>
    <t xml:space="preserve">Controlador Eletrônico de Vagas Especiais</t>
  </si>
  <si>
    <t xml:space="preserve">P.O.S. Móvel</t>
  </si>
  <si>
    <t xml:space="preserve">P.O.S. Fixo</t>
  </si>
  <si>
    <t xml:space="preserve">P.D.A. </t>
  </si>
  <si>
    <t xml:space="preserve">Gerador de Energia 55 Kva/380/220V 75 - Trifásico</t>
  </si>
  <si>
    <t xml:space="preserve">Impressora Portátil</t>
  </si>
  <si>
    <t xml:space="preserve">Computador (teclado + mouse + tela 21,5")</t>
  </si>
  <si>
    <t xml:space="preserve">Nobreak 1500VA</t>
  </si>
  <si>
    <t xml:space="preserve">Estabilizador 600VA</t>
  </si>
  <si>
    <t xml:space="preserve">Impressora Multifuncional</t>
  </si>
  <si>
    <t xml:space="preserve">Licença de Softwares</t>
  </si>
  <si>
    <t xml:space="preserve">Servidor - CPU</t>
  </si>
  <si>
    <t xml:space="preserve">Central telefônica com gravação (ouvidoria)</t>
  </si>
  <si>
    <t xml:space="preserve">Sinalização, Paraciclo e Bicicleta</t>
  </si>
  <si>
    <t xml:space="preserve">Sinalização Vertical 60 x 80 - Placas</t>
  </si>
  <si>
    <t xml:space="preserve">Sinalização Horizontal - Legenda</t>
  </si>
  <si>
    <t xml:space="preserve">Sinalização Horizontal - Bordo</t>
  </si>
  <si>
    <t xml:space="preserve">Cavalete</t>
  </si>
  <si>
    <t xml:space="preserve">Pedestal de Sinalização</t>
  </si>
  <si>
    <t xml:space="preserve">Cone de Sinalização</t>
  </si>
  <si>
    <t xml:space="preserve">Giroflex Led</t>
  </si>
  <si>
    <t xml:space="preserve">Paraciclo metálico tubular 1,80m X 0,70m (galvanizado 2")</t>
  </si>
  <si>
    <t xml:space="preserve">Bicicleta</t>
  </si>
  <si>
    <t xml:space="preserve">Campanha de Divulgação de Utilização do Sistema</t>
  </si>
  <si>
    <t xml:space="preserve">Posto de Venda</t>
  </si>
  <si>
    <t xml:space="preserve">Panfleto - manual de instruções</t>
  </si>
  <si>
    <t xml:space="preserve">Busdoor</t>
  </si>
  <si>
    <t xml:space="preserve">Outdoor</t>
  </si>
  <si>
    <t xml:space="preserve">Rádio, Televisão e Mídias Digitais</t>
  </si>
  <si>
    <t xml:space="preserve">6.</t>
  </si>
  <si>
    <t xml:space="preserve">Facilidades e Conveniências</t>
  </si>
  <si>
    <t xml:space="preserve">Desenvimento de Aplicativos - App</t>
  </si>
  <si>
    <t xml:space="preserve">Desenvimento de Website</t>
  </si>
  <si>
    <t xml:space="preserve">Total do Investimento</t>
  </si>
  <si>
    <t xml:space="preserve">Planilha 4 - Composição da Despesa com Pessoal</t>
  </si>
  <si>
    <t xml:space="preserve">Encargo Social</t>
  </si>
  <si>
    <t xml:space="preserve">Subtotal</t>
  </si>
  <si>
    <t xml:space="preserve">Total da Despesa Mensal</t>
  </si>
  <si>
    <t xml:space="preserve">Ocorrência Anual</t>
  </si>
  <si>
    <t xml:space="preserve">Total da Despesa Anual</t>
  </si>
  <si>
    <t xml:space="preserve">Planilha 5 - Composição da Despesa com Benefício Social</t>
  </si>
  <si>
    <r>
      <rPr>
        <b val="true"/>
        <sz val="9"/>
        <color rgb="FF000000"/>
        <rFont val="Calibri"/>
        <family val="2"/>
        <charset val="1"/>
      </rPr>
      <t xml:space="preserve">Preço
</t>
    </r>
    <r>
      <rPr>
        <i val="true"/>
        <sz val="8"/>
        <color rgb="FF000000"/>
        <rFont val="Calibri"/>
        <family val="2"/>
        <charset val="1"/>
      </rPr>
      <t xml:space="preserve">(R$/colab.mês)</t>
    </r>
  </si>
  <si>
    <t xml:space="preserve">Colaboradores</t>
  </si>
  <si>
    <t xml:space="preserve">Planilha 6 - Composição da Despesa Geral</t>
  </si>
  <si>
    <t xml:space="preserve">1.12</t>
  </si>
  <si>
    <t xml:space="preserve">2.8</t>
  </si>
  <si>
    <t xml:space="preserve">3.13</t>
  </si>
  <si>
    <t xml:space="preserve">Planilha 7 - Composição da Despesa com Veículo - Passeio de uso Administrativo</t>
  </si>
  <si>
    <t xml:space="preserve">A. Premissas Básicas</t>
  </si>
  <si>
    <t xml:space="preserve">Informação Técnica do Veículo</t>
  </si>
  <si>
    <t xml:space="preserve">Informação</t>
  </si>
  <si>
    <t xml:space="preserve">01</t>
  </si>
  <si>
    <t xml:space="preserve">Quantidade deste Veículo na Frota</t>
  </si>
  <si>
    <t xml:space="preserve">veíc.</t>
  </si>
  <si>
    <t xml:space="preserve">-</t>
  </si>
  <si>
    <t xml:space="preserve">02</t>
  </si>
  <si>
    <t xml:space="preserve">Fabricante</t>
  </si>
  <si>
    <t xml:space="preserve">Certificado de Registo de Veículo - CRV</t>
  </si>
  <si>
    <t xml:space="preserve">03</t>
  </si>
  <si>
    <t xml:space="preserve">Marca</t>
  </si>
  <si>
    <t xml:space="preserve">04</t>
  </si>
  <si>
    <t xml:space="preserve">Modelo</t>
  </si>
  <si>
    <t xml:space="preserve">05</t>
  </si>
  <si>
    <t xml:space="preserve">Ano de Fabricação</t>
  </si>
  <si>
    <t xml:space="preserve">mm/aa</t>
  </si>
  <si>
    <t xml:space="preserve">06</t>
  </si>
  <si>
    <t xml:space="preserve">Ano do Modelo</t>
  </si>
  <si>
    <t xml:space="preserve">07</t>
  </si>
  <si>
    <t xml:space="preserve">Cilindrada</t>
  </si>
  <si>
    <t xml:space="preserve">cm³</t>
  </si>
  <si>
    <t xml:space="preserve">08</t>
  </si>
  <si>
    <t xml:space="preserve">Potência do Motor</t>
  </si>
  <si>
    <t xml:space="preserve">CV</t>
  </si>
  <si>
    <t xml:space="preserve">09</t>
  </si>
  <si>
    <t xml:space="preserve">Tipo de Combustível</t>
  </si>
  <si>
    <t xml:space="preserve">10</t>
  </si>
  <si>
    <t xml:space="preserve">Bitola do Pneu</t>
  </si>
  <si>
    <t xml:space="preserve">Informação Financeira do Veículo</t>
  </si>
  <si>
    <t xml:space="preserve">Resultado</t>
  </si>
  <si>
    <t xml:space="preserve">Preço do Veículo Novo com rodagem</t>
  </si>
  <si>
    <t xml:space="preserve">R$/veíc.</t>
  </si>
  <si>
    <t xml:space="preserve">Preço do Veículo Novo sem rodagem</t>
  </si>
  <si>
    <t xml:space="preserve">Preço Combustível</t>
  </si>
  <si>
    <t xml:space="preserve">R$/litro</t>
  </si>
  <si>
    <t xml:space="preserve">Cotação do fornecedor</t>
  </si>
  <si>
    <t xml:space="preserve">Preço do Pneu</t>
  </si>
  <si>
    <t xml:space="preserve">R$/unid.</t>
  </si>
  <si>
    <t xml:space="preserve">Preço da Câmara</t>
  </si>
  <si>
    <t xml:space="preserve">Preço da Recapagam</t>
  </si>
  <si>
    <t xml:space="preserve">R$/serv.</t>
  </si>
  <si>
    <t xml:space="preserve">Preço da Lavação e Higienização</t>
  </si>
  <si>
    <t xml:space="preserve">Preço de mercado</t>
  </si>
  <si>
    <t xml:space="preserve">Preço do Óleo do Cárter</t>
  </si>
  <si>
    <t xml:space="preserve">Preço do Óleo do Câmbio</t>
  </si>
  <si>
    <t xml:space="preserve">Preço do Óleo do Diferencial</t>
  </si>
  <si>
    <t xml:space="preserve">11</t>
  </si>
  <si>
    <t xml:space="preserve">Preço do Óleo da Direção Hidráulica</t>
  </si>
  <si>
    <t xml:space="preserve">12</t>
  </si>
  <si>
    <t xml:space="preserve">Preço do Fluído de Arrefecimento</t>
  </si>
  <si>
    <t xml:space="preserve">13</t>
  </si>
  <si>
    <t xml:space="preserve">Preço do Fluído de Embreagem</t>
  </si>
  <si>
    <t xml:space="preserve">14</t>
  </si>
  <si>
    <t xml:space="preserve">Preço do Fluído do Sistema de Freios</t>
  </si>
  <si>
    <t xml:space="preserve">15</t>
  </si>
  <si>
    <t xml:space="preserve">Emplacamento, Licenciamento, Taxas e IPVA</t>
  </si>
  <si>
    <t xml:space="preserve">R$/veíc.ano</t>
  </si>
  <si>
    <t xml:space="preserve">Detran</t>
  </si>
  <si>
    <t xml:space="preserve">16</t>
  </si>
  <si>
    <t xml:space="preserve">Seguro Obrigatório</t>
  </si>
  <si>
    <t xml:space="preserve">Informação Operacional do Veículo</t>
  </si>
  <si>
    <t xml:space="preserve">Quilometragem Média Mensal</t>
  </si>
  <si>
    <t xml:space="preserve">km/mês</t>
  </si>
  <si>
    <t xml:space="preserve">Desenvolvimento do serviço</t>
  </si>
  <si>
    <t xml:space="preserve">B. Memória de Cálculo</t>
  </si>
  <si>
    <t xml:space="preserve">1. Custo Fixo</t>
  </si>
  <si>
    <t xml:space="preserve">Método</t>
  </si>
  <si>
    <t xml:space="preserve">Coeficiente</t>
  </si>
  <si>
    <t xml:space="preserve">Und.</t>
  </si>
  <si>
    <r>
      <rPr>
        <b val="true"/>
        <sz val="9"/>
        <rFont val="Calibri"/>
        <family val="2"/>
        <charset val="1"/>
      </rPr>
      <t xml:space="preserve">Preço
</t>
    </r>
    <r>
      <rPr>
        <i val="true"/>
        <sz val="8"/>
        <rFont val="Calibri"/>
        <family val="2"/>
        <charset val="1"/>
      </rPr>
      <t xml:space="preserve">(R$)</t>
    </r>
  </si>
  <si>
    <r>
      <rPr>
        <b val="true"/>
        <sz val="9"/>
        <rFont val="Calibri"/>
        <family val="2"/>
        <charset val="1"/>
      </rPr>
      <t xml:space="preserve">Preço </t>
    </r>
    <r>
      <rPr>
        <i val="true"/>
        <sz val="8"/>
        <rFont val="Calibri"/>
        <family val="2"/>
        <charset val="1"/>
      </rPr>
      <t xml:space="preserve">(R$/veic.mês)</t>
    </r>
  </si>
  <si>
    <r>
      <rPr>
        <b val="true"/>
        <sz val="9"/>
        <rFont val="Calibri"/>
        <family val="2"/>
        <charset val="1"/>
      </rPr>
      <t xml:space="preserve">Preço
</t>
    </r>
    <r>
      <rPr>
        <i val="true"/>
        <sz val="8"/>
        <rFont val="Calibri"/>
        <family val="2"/>
        <charset val="1"/>
      </rPr>
      <t xml:space="preserve">(R$/km)</t>
    </r>
  </si>
  <si>
    <t xml:space="preserve">Anual</t>
  </si>
  <si>
    <t xml:space="preserve">Rateio Mensal</t>
  </si>
  <si>
    <t xml:space="preserve">Seguro do Casco</t>
  </si>
  <si>
    <t xml:space="preserve">Seguro de Responsabilidade Civil</t>
  </si>
  <si>
    <t xml:space="preserve">Custo por Quilômetro</t>
  </si>
  <si>
    <t xml:space="preserve">Custo Fixo Mensal</t>
  </si>
  <si>
    <t xml:space="preserve">Ocorrência anual</t>
  </si>
  <si>
    <t xml:space="preserve">Veículo</t>
  </si>
  <si>
    <t xml:space="preserve">Custo Fixo Anual</t>
  </si>
  <si>
    <t xml:space="preserve">2. Custo Variável</t>
  </si>
  <si>
    <t xml:space="preserve">Capacidade</t>
  </si>
  <si>
    <r>
      <rPr>
        <b val="true"/>
        <sz val="9"/>
        <rFont val="Calibri"/>
        <family val="2"/>
        <charset val="1"/>
      </rPr>
      <t xml:space="preserve">Fator de Consumo
</t>
    </r>
    <r>
      <rPr>
        <i val="true"/>
        <sz val="8"/>
        <rFont val="Calibri"/>
        <family val="2"/>
        <charset val="1"/>
      </rPr>
      <t xml:space="preserve">(km)</t>
    </r>
  </si>
  <si>
    <r>
      <rPr>
        <b val="true"/>
        <sz val="9"/>
        <rFont val="Calibri"/>
        <family val="2"/>
        <charset val="1"/>
      </rPr>
      <t xml:space="preserve">Preço Unitário
</t>
    </r>
    <r>
      <rPr>
        <i val="true"/>
        <sz val="8"/>
        <rFont val="Calibri"/>
        <family val="2"/>
        <charset val="1"/>
      </rPr>
      <t xml:space="preserve">(R$)</t>
    </r>
  </si>
  <si>
    <t xml:space="preserve">Combustível</t>
  </si>
  <si>
    <t xml:space="preserve">Capacidade do Tanque de Combustível</t>
  </si>
  <si>
    <t xml:space="preserve">Reservatório</t>
  </si>
  <si>
    <t xml:space="preserve">Lubrificantes</t>
  </si>
  <si>
    <t xml:space="preserve">Óleo do Cárter</t>
  </si>
  <si>
    <t xml:space="preserve">Óleo do Câmbio</t>
  </si>
  <si>
    <t xml:space="preserve">Óleo do Diferencial</t>
  </si>
  <si>
    <t xml:space="preserve">Óleo da Direção Hidráulica</t>
  </si>
  <si>
    <t xml:space="preserve">Fluídos</t>
  </si>
  <si>
    <t xml:space="preserve">Arrefecimento</t>
  </si>
  <si>
    <t xml:space="preserve">Embreagem</t>
  </si>
  <si>
    <t xml:space="preserve">Sistema de Freios</t>
  </si>
  <si>
    <t xml:space="preserve">Rodagem</t>
  </si>
  <si>
    <t xml:space="preserve">Pneus</t>
  </si>
  <si>
    <t xml:space="preserve">peça</t>
  </si>
  <si>
    <t xml:space="preserve">Câmara</t>
  </si>
  <si>
    <t xml:space="preserve">Recapagem</t>
  </si>
  <si>
    <t xml:space="preserve">Peças e Acessórios</t>
  </si>
  <si>
    <r>
      <rPr>
        <i val="true"/>
        <sz val="8"/>
        <rFont val="Calibri"/>
        <family val="2"/>
        <charset val="1"/>
      </rPr>
      <t xml:space="preserve">VB/a.a</t>
    </r>
    <r>
      <rPr>
        <i val="true"/>
        <sz val="8"/>
        <color rgb="FFFF0000"/>
        <rFont val="Calibri"/>
        <family val="2"/>
        <charset val="1"/>
      </rPr>
      <t xml:space="preserve">*</t>
    </r>
  </si>
  <si>
    <t xml:space="preserve">Lavação e Higienização</t>
  </si>
  <si>
    <r>
      <rPr>
        <i val="true"/>
        <sz val="9"/>
        <rFont val="Calibri"/>
        <family val="2"/>
        <charset val="1"/>
      </rPr>
      <t xml:space="preserve">Lavação e Higienização</t>
    </r>
    <r>
      <rPr>
        <i val="true"/>
        <sz val="9"/>
        <color rgb="FFFF0000"/>
        <rFont val="Calibri"/>
        <family val="2"/>
        <charset val="1"/>
      </rPr>
      <t xml:space="preserve">**</t>
    </r>
  </si>
  <si>
    <t xml:space="preserve">Serviço</t>
  </si>
  <si>
    <t xml:space="preserve">Custo Variável Mensal</t>
  </si>
  <si>
    <t xml:space="preserve">Custo Variável Anual</t>
  </si>
  <si>
    <t xml:space="preserve">* Valor Base - percentual em relação ao valor de veículo.</t>
  </si>
  <si>
    <t xml:space="preserve">** Mínimo de duas lavagem por mês.</t>
  </si>
  <si>
    <t xml:space="preserve">Planilha 8 - Composição da Despesa com Veículo - Utilitário</t>
  </si>
  <si>
    <t xml:space="preserve">Planilha 9 - Composição da Despesa com Veículo - Motocicleta</t>
  </si>
  <si>
    <t xml:space="preserve">Planilha 10 - Composição da Depreciação de Veículo, Máquina e Equipamento</t>
  </si>
  <si>
    <t xml:space="preserve">Depreciação do Capital</t>
  </si>
  <si>
    <t xml:space="preserve">Vida Útil
(anos)</t>
  </si>
  <si>
    <t xml:space="preserve">Valor Residual
(%)</t>
  </si>
  <si>
    <t xml:space="preserve">Depreciação de Veículo</t>
  </si>
  <si>
    <t xml:space="preserve">Linear</t>
  </si>
  <si>
    <t xml:space="preserve">Depreciação de Máquinas, Equipamentos e Escritório</t>
  </si>
  <si>
    <t xml:space="preserve">Depreciação de Equipamentos Eletrônicos, Parquímetros, TI e Comunicação</t>
  </si>
  <si>
    <t xml:space="preserve">Quilometragem Média Mensal por tipo de Veículo</t>
  </si>
  <si>
    <t xml:space="preserve">Quilometragem</t>
  </si>
  <si>
    <t xml:space="preserve">km</t>
  </si>
  <si>
    <t xml:space="preserve">Depreciação por Tipo de Veículos</t>
  </si>
  <si>
    <t xml:space="preserve">1.1.</t>
  </si>
  <si>
    <r>
      <rPr>
        <b val="true"/>
        <sz val="9"/>
        <rFont val="Calibri"/>
        <family val="2"/>
        <charset val="1"/>
      </rPr>
      <t xml:space="preserve">Preço
</t>
    </r>
    <r>
      <rPr>
        <i val="true"/>
        <sz val="8"/>
        <rFont val="Calibri"/>
        <family val="2"/>
        <charset val="1"/>
      </rPr>
      <t xml:space="preserve">(R$/veíc.)</t>
    </r>
  </si>
  <si>
    <t xml:space="preserve">15 anos</t>
  </si>
  <si>
    <t xml:space="preserve">Custo</t>
  </si>
  <si>
    <t xml:space="preserve">1.2.</t>
  </si>
  <si>
    <t xml:space="preserve">1.3.</t>
  </si>
  <si>
    <t xml:space="preserve">Depreciação de Máquinas, Móveis, Utensílios e Equipamentos de Escritório</t>
  </si>
  <si>
    <t xml:space="preserve">10 anos</t>
  </si>
  <si>
    <r>
      <rPr>
        <b val="true"/>
        <sz val="9"/>
        <rFont val="Calibri"/>
        <family val="2"/>
        <charset val="1"/>
      </rPr>
      <t xml:space="preserve">Investimento
</t>
    </r>
    <r>
      <rPr>
        <i val="true"/>
        <sz val="8"/>
        <rFont val="Calibri"/>
        <family val="2"/>
        <charset val="1"/>
      </rPr>
      <t xml:space="preserve">(R$)</t>
    </r>
  </si>
  <si>
    <r>
      <rPr>
        <b val="true"/>
        <sz val="9"/>
        <rFont val="Calibri"/>
        <family val="2"/>
        <charset val="1"/>
      </rPr>
      <t xml:space="preserve">Depreciação
</t>
    </r>
    <r>
      <rPr>
        <i val="true"/>
        <sz val="8"/>
        <rFont val="Calibri"/>
        <family val="2"/>
        <charset val="1"/>
      </rPr>
      <t xml:space="preserve">(R$/mês)</t>
    </r>
  </si>
  <si>
    <t xml:space="preserve">17</t>
  </si>
  <si>
    <t xml:space="preserve">5 anos</t>
  </si>
  <si>
    <t xml:space="preserve">18</t>
  </si>
  <si>
    <t xml:space="preserve">Planilha 11 - Encargos Sociais</t>
  </si>
  <si>
    <t xml:space="preserve">ENCARGOS SOBRE A REMUNERAÇÃO NORMAL DIURNA DO EMPREGADO</t>
  </si>
  <si>
    <t xml:space="preserve">Cálculo do Número de Dias Úteis no Ano</t>
  </si>
  <si>
    <t xml:space="preserve">GERAL</t>
  </si>
  <si>
    <t xml:space="preserve">Dias</t>
  </si>
  <si>
    <t xml:space="preserve">Ref.</t>
  </si>
  <si>
    <t xml:space="preserve">=</t>
  </si>
  <si>
    <t xml:space="preserve">[A]</t>
  </si>
  <si>
    <t xml:space="preserve">Obrigações incidentes diretamente sobre a folha de pagamento: </t>
  </si>
  <si>
    <t xml:space="preserve">Horista</t>
  </si>
  <si>
    <t xml:space="preserve">Mensalista</t>
  </si>
  <si>
    <t xml:space="preserve">Domingo</t>
  </si>
  <si>
    <t xml:space="preserve">x</t>
  </si>
  <si>
    <t xml:space="preserve">Encargos (1)</t>
  </si>
  <si>
    <t xml:space="preserve">%</t>
  </si>
  <si>
    <t xml:space="preserve">Feriados</t>
  </si>
  <si>
    <t xml:space="preserve">INSS</t>
  </si>
  <si>
    <t xml:space="preserve">Dias Úteis (*)</t>
  </si>
  <si>
    <t xml:space="preserve">SESI / SESC / SEST</t>
  </si>
  <si>
    <t xml:space="preserve">(*) Sem considerar o período aquisitivo de férias.</t>
  </si>
  <si>
    <t xml:space="preserve">SENAI / SENAC / SENAT</t>
  </si>
  <si>
    <t xml:space="preserve">INCRA</t>
  </si>
  <si>
    <t xml:space="preserve">Cálculo do Número de Dias Produtivos no Ano</t>
  </si>
  <si>
    <t xml:space="preserve">SEBRAE</t>
  </si>
  <si>
    <t xml:space="preserve">SALÁRIO EDUCAÇÃO</t>
  </si>
  <si>
    <t xml:space="preserve">SAT (Seguro Acidente Trabalho)</t>
  </si>
  <si>
    <t xml:space="preserve">FGTS</t>
  </si>
  <si>
    <t xml:space="preserve">TOTAL</t>
  </si>
  <si>
    <t xml:space="preserve">Férias</t>
  </si>
  <si>
    <t xml:space="preserve">Dias Produtivos/Úteis</t>
  </si>
  <si>
    <t xml:space="preserve">[B]</t>
  </si>
  <si>
    <t xml:space="preserve">Parcelas agregadas a remuneração e pagas diretamente ao empregado:</t>
  </si>
  <si>
    <t xml:space="preserve">Parâmetros de Cálculo</t>
  </si>
  <si>
    <t xml:space="preserve">Parcela agregadas (1) e (3)</t>
  </si>
  <si>
    <t xml:space="preserve">Domingo em Férias</t>
  </si>
  <si>
    <t xml:space="preserve">DSR (Descanso Semanal Remunerado = 52 dom: 275 dias/ano) (*)</t>
  </si>
  <si>
    <t xml:space="preserve">Domingos DSR</t>
  </si>
  <si>
    <t xml:space="preserve">Férias (1 mês : 11 meses)</t>
  </si>
  <si>
    <t xml:space="preserve">Adicional de Férias</t>
  </si>
  <si>
    <t xml:space="preserve">/</t>
  </si>
  <si>
    <t xml:space="preserve">Adicional de 1/3 Férias (9,09% : 3)</t>
  </si>
  <si>
    <t xml:space="preserve">Meses Produtivos</t>
  </si>
  <si>
    <t xml:space="preserve">mês</t>
  </si>
  <si>
    <t xml:space="preserve">no ano</t>
  </si>
  <si>
    <t xml:space="preserve">Feriados (11 dias por ano : 276 dias/ano) (**)</t>
  </si>
  <si>
    <t xml:space="preserve">Mês de Férias</t>
  </si>
  <si>
    <t xml:space="preserve">ao ano</t>
  </si>
  <si>
    <t xml:space="preserve">Auxílio Doença [(15 dias : 332 dias/ano)xPercentual de Participação </t>
  </si>
  <si>
    <t xml:space="preserve">Auxílio Doença</t>
  </si>
  <si>
    <t xml:space="preserve">dias</t>
  </si>
  <si>
    <t xml:space="preserve">Décimo Terceiro Salário (1 mês : 12 meses)</t>
  </si>
  <si>
    <t xml:space="preserve">Jornada Semanal</t>
  </si>
  <si>
    <t xml:space="preserve">horas</t>
  </si>
  <si>
    <t xml:space="preserve">Licença Remunerada (4 dias : 4 anos de 276 dias/ano)</t>
  </si>
  <si>
    <t xml:space="preserve">Jornada Diária</t>
  </si>
  <si>
    <t xml:space="preserve">Licença Paternidade (5 dias : 4 anos de 276 dias/ano)</t>
  </si>
  <si>
    <t xml:space="preserve">Horas diária não trabalhada</t>
  </si>
  <si>
    <t xml:space="preserve">hora</t>
  </si>
  <si>
    <t xml:space="preserve">Licença Maternidade (120 dias : 4 anos de 276 dias/ano 3%)</t>
  </si>
  <si>
    <t xml:space="preserve">Aviso Prévio Trabalhando</t>
  </si>
  <si>
    <t xml:space="preserve">Percentual de Participação</t>
  </si>
  <si>
    <t xml:space="preserve">Aviso Prévio Não Trabalhando</t>
  </si>
  <si>
    <t xml:space="preserve">h/m</t>
  </si>
  <si>
    <t xml:space="preserve">(365 dias do ano – 52 domingos – 26 dias de férias  – 11 dias feriados: 276 dias úteis ano)</t>
  </si>
  <si>
    <t xml:space="preserve">Turn Over</t>
  </si>
  <si>
    <t xml:space="preserve">[C]</t>
  </si>
  <si>
    <t xml:space="preserve">Benefícios e encargos que não incidem sobre os demais encargos:</t>
  </si>
  <si>
    <t xml:space="preserve">Licença Paternidade</t>
  </si>
  <si>
    <t xml:space="preserve">dia</t>
  </si>
  <si>
    <t xml:space="preserve">anos</t>
  </si>
  <si>
    <t xml:space="preserve">Benefícios e encargos (1)</t>
  </si>
  <si>
    <t xml:space="preserve">Licenças Remuneradas</t>
  </si>
  <si>
    <t xml:space="preserve">Aviso Prévio Trabalhando (1% de 2h dia em 25 dias : 7,33h em 276 dias)  </t>
  </si>
  <si>
    <t xml:space="preserve">Dispensa Sem Justa Causa</t>
  </si>
  <si>
    <t xml:space="preserve">Aviso Prévio Não Trabalhando (25 dias : 276 dias/ano x 98%)</t>
  </si>
  <si>
    <t xml:space="preserve">Aviso Prévio indenizado (Trabalhando e Não Trabalhando)</t>
  </si>
  <si>
    <t xml:space="preserve">Multa FGTS</t>
  </si>
  <si>
    <t xml:space="preserve">Multa 50% do FGTS nas rescisões (50% x 8,5% FGTS x 95% dos empregados demitidos x (1+ total do grupo B)</t>
  </si>
  <si>
    <t xml:space="preserve">Auxilio Doença</t>
  </si>
  <si>
    <t xml:space="preserve">mês (Percentual de Partic.)</t>
  </si>
  <si>
    <t xml:space="preserve">Lei 6.708  art 9 ( 8,0% do Aviso Prévio Indenizado)</t>
  </si>
  <si>
    <t xml:space="preserve">Reversão de Reajuste Sindical</t>
  </si>
  <si>
    <t xml:space="preserve">ano</t>
  </si>
  <si>
    <t xml:space="preserve">Contribuição do Sindicato - Reversão de Reajuste Salarial</t>
  </si>
  <si>
    <t xml:space="preserve">Previsão de Reajuste (*)</t>
  </si>
  <si>
    <t xml:space="preserve">Seguro de Vida (parte do custo absorvido pela empresa)</t>
  </si>
  <si>
    <t xml:space="preserve">Licença Maternidade</t>
  </si>
  <si>
    <t xml:space="preserve">Alimentação (parte do custo absorvido pela empresa)</t>
  </si>
  <si>
    <t xml:space="preserve">Colaboradores do Sexo Feminino</t>
  </si>
  <si>
    <t xml:space="preserve">Transporte (parte do custo absorvido pela empresa)</t>
  </si>
  <si>
    <t xml:space="preserve">(*) Para cálculo da Reversão de Reajuste Salarial</t>
  </si>
  <si>
    <t xml:space="preserve">Outros custos (parte absorvida pela empresa)</t>
  </si>
  <si>
    <t xml:space="preserve">[D]</t>
  </si>
  <si>
    <t xml:space="preserve">Incidências Cumulativas [A x B]</t>
  </si>
  <si>
    <t xml:space="preserve">TOTAL GERAL DOS ENCARGOS</t>
  </si>
  <si>
    <t xml:space="preserve">(1) = ajustado segundo a realidade das empresas.</t>
  </si>
  <si>
    <t xml:space="preserve">(2) = estimativa decorrente do fato que a cada 4 anos ocorre o evento.</t>
  </si>
  <si>
    <t xml:space="preserve">(3) = ajustar também as % considerando a previsão de reajustes da remun. durante o ano.</t>
  </si>
  <si>
    <t xml:space="preserve">Planilha 12 - Orçamento do Custo do Serviço - FASE 1</t>
  </si>
  <si>
    <t xml:space="preserve">Composição do Orçamento do Serviço</t>
  </si>
  <si>
    <t xml:space="preserve">Ocorrência</t>
  </si>
  <si>
    <t xml:space="preserve">Participação (%)</t>
  </si>
  <si>
    <t xml:space="preserve">Depesa com Pessoal</t>
  </si>
  <si>
    <t xml:space="preserve">Meses</t>
  </si>
  <si>
    <t xml:space="preserve">R$/ano</t>
  </si>
  <si>
    <t xml:space="preserve">Despesa com Benefício Social + EPI</t>
  </si>
  <si>
    <t xml:space="preserve">2.1.</t>
  </si>
  <si>
    <t xml:space="preserve">2.2.</t>
  </si>
  <si>
    <t xml:space="preserve">2.3.</t>
  </si>
  <si>
    <t xml:space="preserve">2.4.</t>
  </si>
  <si>
    <t xml:space="preserve">2.5.</t>
  </si>
  <si>
    <t xml:space="preserve">Despesas Gerais</t>
  </si>
  <si>
    <t xml:space="preserve">3.1.</t>
  </si>
  <si>
    <t xml:space="preserve">3.2.</t>
  </si>
  <si>
    <t xml:space="preserve">3.3.</t>
  </si>
  <si>
    <t xml:space="preserve">Despesa com Veículo</t>
  </si>
  <si>
    <t xml:space="preserve">4.1.</t>
  </si>
  <si>
    <t xml:space="preserve">Custo Fixo</t>
  </si>
  <si>
    <t xml:space="preserve">Custo Variável</t>
  </si>
  <si>
    <t xml:space="preserve">4.2.</t>
  </si>
  <si>
    <t xml:space="preserve">4.3.</t>
  </si>
  <si>
    <t xml:space="preserve">Despesas de Arrecadação</t>
  </si>
  <si>
    <t xml:space="preserve">5.1.</t>
  </si>
  <si>
    <t xml:space="preserve">Cartão de Crédito</t>
  </si>
  <si>
    <t xml:space="preserve">5.2.</t>
  </si>
  <si>
    <t xml:space="preserve">Cartão de Débito</t>
  </si>
  <si>
    <t xml:space="preserve">5.3.</t>
  </si>
  <si>
    <t xml:space="preserve">Comissão de Posto de Venda - PDV</t>
  </si>
  <si>
    <t xml:space="preserve">Custo Corrente </t>
  </si>
  <si>
    <t xml:space="preserve">Tributos</t>
  </si>
  <si>
    <t xml:space="preserve">Orçamento Operacional das Despesas</t>
  </si>
  <si>
    <t xml:space="preserve">Grupo de Custos</t>
  </si>
  <si>
    <t xml:space="preserve">Peso</t>
  </si>
  <si>
    <t xml:space="preserve">P1</t>
  </si>
  <si>
    <t xml:space="preserve">Participação das Despesas com Pessoal</t>
  </si>
  <si>
    <t xml:space="preserve">P2</t>
  </si>
  <si>
    <t xml:space="preserve">Participação das Despesas com Benefício Social+EPI</t>
  </si>
  <si>
    <t xml:space="preserve">P3</t>
  </si>
  <si>
    <t xml:space="preserve">Participação das Despesas Gerais</t>
  </si>
  <si>
    <t xml:space="preserve">P4</t>
  </si>
  <si>
    <t xml:space="preserve">Participação das Despesas com Veículo</t>
  </si>
  <si>
    <t xml:space="preserve">P5</t>
  </si>
  <si>
    <t xml:space="preserve">Planilha 13 - Orçamento do Custo do Serviço - FASE 2</t>
  </si>
  <si>
    <t xml:space="preserve">Planilha 14 - Fluxo de Caixa Projetado</t>
  </si>
  <si>
    <t xml:space="preserve">Ano 1</t>
  </si>
  <si>
    <t xml:space="preserve">Ano 2</t>
  </si>
  <si>
    <t xml:space="preserve">Ano 3</t>
  </si>
  <si>
    <t xml:space="preserve">Ano 4</t>
  </si>
  <si>
    <t xml:space="preserve">Ano 5</t>
  </si>
  <si>
    <t xml:space="preserve">Ano 6</t>
  </si>
  <si>
    <t xml:space="preserve">Ano 7</t>
  </si>
  <si>
    <t xml:space="preserve">Ano 8</t>
  </si>
  <si>
    <t xml:space="preserve">Ano 9</t>
  </si>
  <si>
    <t xml:space="preserve">Ano 10</t>
  </si>
  <si>
    <t xml:space="preserve">Ano 11</t>
  </si>
  <si>
    <t xml:space="preserve">Ano 12</t>
  </si>
  <si>
    <t xml:space="preserve">Ano 13</t>
  </si>
  <si>
    <t xml:space="preserve">Ano 14</t>
  </si>
  <si>
    <t xml:space="preserve">Ano 15</t>
  </si>
  <si>
    <t xml:space="preserve">Ano 16</t>
  </si>
  <si>
    <t xml:space="preserve">Ano 17</t>
  </si>
  <si>
    <t xml:space="preserve">Ano 18</t>
  </si>
  <si>
    <t xml:space="preserve">Ano 19</t>
  </si>
  <si>
    <t xml:space="preserve">Ano 20</t>
  </si>
  <si>
    <t xml:space="preserve">Demonstrativo de Resultado Econômico Anual Projetado - DRE</t>
  </si>
  <si>
    <t xml:space="preserve">Vagas Equivalentes Utilizadas - Anual</t>
  </si>
  <si>
    <r>
      <rPr>
        <b val="true"/>
        <sz val="9"/>
        <color rgb="FF000000"/>
        <rFont val="Calibri"/>
        <family val="2"/>
        <charset val="1"/>
      </rPr>
      <t xml:space="preserve">Vagas Efetivas - Anual </t>
    </r>
    <r>
      <rPr>
        <i val="true"/>
        <sz val="8"/>
        <color rgb="FF000000"/>
        <rFont val="Calibri"/>
        <family val="2"/>
        <charset val="1"/>
      </rPr>
      <t xml:space="preserve">(95% de Taxa de Respetio)</t>
    </r>
  </si>
  <si>
    <r>
      <rPr>
        <b val="true"/>
        <sz val="9"/>
        <color rgb="FF000000"/>
        <rFont val="Calibri"/>
        <family val="2"/>
        <charset val="1"/>
      </rPr>
      <t xml:space="preserve">Tarifa Básica de Utilização</t>
    </r>
    <r>
      <rPr>
        <i val="true"/>
        <sz val="8"/>
        <color rgb="FF000000"/>
        <rFont val="Calibri"/>
        <family val="2"/>
        <charset val="1"/>
      </rPr>
      <t xml:space="preserve"> (R$/hora)</t>
    </r>
  </si>
  <si>
    <t xml:space="preserve">Receita Bruta Operacional</t>
  </si>
  <si>
    <t xml:space="preserve">Inadimplência</t>
  </si>
  <si>
    <t xml:space="preserve">Perda de Receita por Inadimplência</t>
  </si>
  <si>
    <t xml:space="preserve">7.</t>
  </si>
  <si>
    <t xml:space="preserve">Receita Bruta</t>
  </si>
  <si>
    <t xml:space="preserve">8.</t>
  </si>
  <si>
    <t xml:space="preserve">(-) Tributos e Repasses sobre o Faturamento (%)</t>
  </si>
  <si>
    <t xml:space="preserve">Imposto sobre Serviço de qualquer natureza - ISS</t>
  </si>
  <si>
    <t xml:space="preserve">Contribuição Social sobre o Faturamento - COFINS</t>
  </si>
  <si>
    <t xml:space="preserve">Programa de Integração Social - PIS</t>
  </si>
  <si>
    <t xml:space="preserve">Contribuição Previdenciária sobre a Receita Bruta - CPRB</t>
  </si>
  <si>
    <t xml:space="preserve">Taxa de Gerenciamento</t>
  </si>
  <si>
    <t xml:space="preserve">9.</t>
  </si>
  <si>
    <t xml:space="preserve">(=) Receita Líquida</t>
  </si>
  <si>
    <t xml:space="preserve">10.</t>
  </si>
  <si>
    <t xml:space="preserve">(-) Custos Operacionais (R$/ano)</t>
  </si>
  <si>
    <t xml:space="preserve">10.1</t>
  </si>
  <si>
    <t xml:space="preserve">10.2</t>
  </si>
  <si>
    <t xml:space="preserve">10.3</t>
  </si>
  <si>
    <t xml:space="preserve">10.4</t>
  </si>
  <si>
    <t xml:space="preserve">11.</t>
  </si>
  <si>
    <r>
      <rPr>
        <b val="true"/>
        <sz val="9"/>
        <color rgb="FF000000"/>
        <rFont val="Calibri"/>
        <family val="2"/>
        <charset val="1"/>
      </rPr>
      <t xml:space="preserve">(=) EBITDA </t>
    </r>
    <r>
      <rPr>
        <b val="true"/>
        <i val="true"/>
        <sz val="9"/>
        <color rgb="FF000000"/>
        <rFont val="Calibri"/>
        <family val="2"/>
        <charset val="1"/>
      </rPr>
      <t xml:space="preserve">(Lucro antes de juros, impostos, depreciação e amortização)</t>
    </r>
  </si>
  <si>
    <t xml:space="preserve">Ganho efetivo da operação</t>
  </si>
  <si>
    <t xml:space="preserve">12.</t>
  </si>
  <si>
    <t xml:space="preserve">(+) Depreciação (R$/ano)</t>
  </si>
  <si>
    <t xml:space="preserve">(-) Depreciação do Veículo - Passeio de uso Administrativo</t>
  </si>
  <si>
    <t xml:space="preserve">(-) Depreciação do Veículo - Utilitário</t>
  </si>
  <si>
    <t xml:space="preserve">(-) Depreciação do Veículo - Motocicleta</t>
  </si>
  <si>
    <t xml:space="preserve">(-) Depreciação de Máquinas, Equipamentos e Escritório</t>
  </si>
  <si>
    <t xml:space="preserve">(-) Depreciação de Equipamentos Eletrônicos, Parquímetros, TI e Comunicação</t>
  </si>
  <si>
    <t xml:space="preserve">13.</t>
  </si>
  <si>
    <r>
      <rPr>
        <b val="true"/>
        <sz val="9"/>
        <color rgb="FF000000"/>
        <rFont val="Calibri"/>
        <family val="2"/>
        <charset val="1"/>
      </rPr>
      <t xml:space="preserve">(=) EBIT</t>
    </r>
    <r>
      <rPr>
        <b val="true"/>
        <i val="true"/>
        <sz val="9"/>
        <color rgb="FF000000"/>
        <rFont val="Calibri"/>
        <family val="2"/>
        <charset val="1"/>
      </rPr>
      <t xml:space="preserve"> (Lucro antes de juros e imposto de renda)</t>
    </r>
  </si>
  <si>
    <t xml:space="preserve">14.</t>
  </si>
  <si>
    <t xml:space="preserve">Utização</t>
  </si>
  <si>
    <t xml:space="preserve">15.</t>
  </si>
  <si>
    <r>
      <rPr>
        <b val="true"/>
        <sz val="9"/>
        <color rgb="FF000000"/>
        <rFont val="Calibri"/>
        <family val="2"/>
        <charset val="1"/>
      </rPr>
      <t xml:space="preserve">(=) EBT </t>
    </r>
    <r>
      <rPr>
        <b val="true"/>
        <i val="true"/>
        <sz val="9"/>
        <color rgb="FF000000"/>
        <rFont val="Calibri"/>
        <family val="2"/>
        <charset val="1"/>
      </rPr>
      <t xml:space="preserve">(Lucro antes de imposto de renda)</t>
    </r>
  </si>
  <si>
    <t xml:space="preserve">16.</t>
  </si>
  <si>
    <t xml:space="preserve">(-) Imposto de Renda e CSLL</t>
  </si>
  <si>
    <t xml:space="preserve">Contribuição Social Sobre Lucro - CSLL</t>
  </si>
  <si>
    <t xml:space="preserve">Imposto de Renda - IR</t>
  </si>
  <si>
    <t xml:space="preserve">Adicional de Imposto de Renda</t>
  </si>
  <si>
    <t xml:space="preserve">17.</t>
  </si>
  <si>
    <t xml:space="preserve">(=) Lucro Líquido do Exercício</t>
  </si>
  <si>
    <t xml:space="preserve">Taxa de Lucratividade sobre a Receita</t>
  </si>
  <si>
    <t xml:space="preserve">Fluxo de Caixa da Concessão</t>
  </si>
  <si>
    <t xml:space="preserve">18.</t>
  </si>
  <si>
    <t xml:space="preserve">(+) Valores Não Desembolsados</t>
  </si>
  <si>
    <t xml:space="preserve">Depreciação do Veículo - Passeio de uso Administrativo</t>
  </si>
  <si>
    <t xml:space="preserve">Depreciação do Veículo - Utilitário</t>
  </si>
  <si>
    <t xml:space="preserve">Depreciação do Veículo - Motocicleta</t>
  </si>
  <si>
    <t xml:space="preserve">19.</t>
  </si>
  <si>
    <t xml:space="preserve">(+) Fluxo de Caixa Operacional</t>
  </si>
  <si>
    <t xml:space="preserve">20.</t>
  </si>
  <si>
    <t xml:space="preserve">(-) Aquisição</t>
  </si>
  <si>
    <t xml:space="preserve">Máquinas, Equipamentos e Escritório</t>
  </si>
  <si>
    <t xml:space="preserve">Sinalização Vertical</t>
  </si>
  <si>
    <t xml:space="preserve">Sinalização Horizontal</t>
  </si>
  <si>
    <t xml:space="preserve">21.</t>
  </si>
  <si>
    <t xml:space="preserve">(+) Revenda</t>
  </si>
  <si>
    <t xml:space="preserve">22.</t>
  </si>
  <si>
    <t xml:space="preserve">(+) Fluxo de Caixa dos Investimentos</t>
  </si>
  <si>
    <t xml:space="preserve">23.</t>
  </si>
  <si>
    <t xml:space="preserve">(=) Fluxo de Caixa Livre</t>
  </si>
  <si>
    <t xml:space="preserve">24.</t>
  </si>
  <si>
    <t xml:space="preserve">Payback</t>
  </si>
  <si>
    <t xml:space="preserve">25.</t>
  </si>
  <si>
    <t xml:space="preserve">Indicadores do Fluxo de Caixa</t>
  </si>
  <si>
    <t xml:space="preserve">25.1</t>
  </si>
  <si>
    <t xml:space="preserve">VPL - Valor Presente Líquido</t>
  </si>
  <si>
    <t xml:space="preserve">25.2</t>
  </si>
  <si>
    <t xml:space="preserve">TIR - Taxa Interna de Retorno</t>
  </si>
  <si>
    <t xml:space="preserve">25.3</t>
  </si>
  <si>
    <t xml:space="preserve">TRC - Taxa de Remuneração de Capital</t>
  </si>
  <si>
    <t xml:space="preserve">25.4</t>
  </si>
  <si>
    <t xml:space="preserve">Payback (anos)</t>
  </si>
  <si>
    <t xml:space="preserve">25.5</t>
  </si>
  <si>
    <t xml:space="preserve">Investimento Inicial</t>
  </si>
  <si>
    <t xml:space="preserve">25.6</t>
  </si>
  <si>
    <t xml:space="preserve">Taxa Interna de Retorno após</t>
  </si>
  <si>
    <t xml:space="preserve">20 anos</t>
  </si>
  <si>
    <t xml:space="preserve">25.7</t>
  </si>
  <si>
    <t xml:space="preserve">Valor da Taxa de Desconto Considerada no Edital (% a.a.)</t>
  </si>
  <si>
    <t xml:space="preserve">25.8</t>
  </si>
  <si>
    <t xml:space="preserve">Taxa de Ocupação inicial - Fase 1 (%)</t>
  </si>
  <si>
    <t xml:space="preserve">25.9</t>
  </si>
  <si>
    <t xml:space="preserve">Taxa de Ocupação inicial - Fase 2 (%)</t>
  </si>
  <si>
    <t xml:space="preserve">25.10</t>
  </si>
  <si>
    <t xml:space="preserve">Taxa de Respeito</t>
  </si>
  <si>
    <t xml:space="preserve">25.11</t>
  </si>
  <si>
    <t xml:space="preserve">Aviso de Irregularidade Atendidos</t>
  </si>
  <si>
    <t xml:space="preserve">25.12</t>
  </si>
  <si>
    <t xml:space="preserve">25.13</t>
  </si>
  <si>
    <t xml:space="preserve">Projeção de Crescimento (a.a.) (máxima = 2,00%)</t>
  </si>
  <si>
    <t xml:space="preserve">25.14</t>
  </si>
  <si>
    <t xml:space="preserve">Tarifa Básica de Utilização (máxima = R$ 3,50/hora)</t>
  </si>
  <si>
    <t xml:space="preserve">Planilha 15 - Demonstrativo de Cálculo do Custo Médio Ponderado de Capital (WACC - Weighted Average Capital Cost)</t>
  </si>
  <si>
    <t xml:space="preserve">Premissas:</t>
  </si>
  <si>
    <t xml:space="preserve">EMBI+Risco-Brasil em 30/10/2017</t>
  </si>
  <si>
    <t xml:space="preserve">pontos</t>
  </si>
  <si>
    <t xml:space="preserve">a.a.</t>
  </si>
  <si>
    <t xml:space="preserve">SELIC em 10/2017</t>
  </si>
  <si>
    <t xml:space="preserve">Taxa do Banco Central do Brasil</t>
  </si>
  <si>
    <t xml:space="preserve">Brazilian 10Y - Government Bond</t>
  </si>
  <si>
    <t xml:space="preserve">USA 10Y - Government Bond</t>
  </si>
  <si>
    <t xml:space="preserve">Taxa do Banco Central - USA</t>
  </si>
  <si>
    <t xml:space="preserve">Inflação (EUA)</t>
  </si>
  <si>
    <t xml:space="preserve">Inflação (BRA)</t>
  </si>
  <si>
    <t xml:space="preserve">BNDES</t>
  </si>
  <si>
    <t xml:space="preserve">A. Cálculo:</t>
  </si>
  <si>
    <t xml:space="preserve">Fonte</t>
  </si>
  <si>
    <t xml:space="preserve">Base</t>
  </si>
  <si>
    <t xml:space="preserve">Sigla</t>
  </si>
  <si>
    <t xml:space="preserve">Como encontrá-lo</t>
  </si>
  <si>
    <t xml:space="preserve">Valor</t>
  </si>
  <si>
    <t xml:space="preserve">U.S. Tr Bond - 10Y</t>
  </si>
  <si>
    <t xml:space="preserve">Rf</t>
  </si>
  <si>
    <t xml:space="preserve">Taxa livre de risco
(Risk free)</t>
  </si>
  <si>
    <t xml:space="preserve">É o retorno que o investidor pode esperar de um investimento sem risco. O prêmio de risco de mercado é uma função da oferta e demanda. Quando em equilíbrio, não há necessidade de pagar um prêmio, isto é, a oferta está alinhada à demanda. Se a demanda aumenta e a oferta não a supre, o preço daquele ativo sobre. A diferença de preço é o prêmio. O prêmio de risco de mercado é a diferença de preço em relação ao risco de equilíbrio</t>
  </si>
  <si>
    <t xml:space="preserve">1. Defina o risco de equilíbrio ou a taxa livre de risco. O investimento com menor risco são os títulos da dívida do governo dos EUA, isto é, há uma chance muito remota de que o governo americano dê um calote. Por essa razão, a taxa de retorno desses títulos é sempre usada como uma aproximação para a taxa de retorno livre de risco. Outra aproximação é a LIBOR ("London interbank offer rate" - Taxa interbancária de Londres). 2. Determine a taxa livre de risco. Novamente, como os títulos possuem a confiança e o crédito do governo dos EUA, usaremos os títulos do governo de 10 anos como uma aproximação para a taxa livre de risco. Essa é a taxa básica. </t>
  </si>
  <si>
    <t xml:space="preserve">a.a</t>
  </si>
  <si>
    <t xml:space="preserve">Rm</t>
  </si>
  <si>
    <t xml:space="preserve">Risco de mercado</t>
  </si>
  <si>
    <t xml:space="preserve">Utilizar a taxa SELIC de outubro de 2017</t>
  </si>
  <si>
    <t xml:space="preserve">S&amp;P 500
(30 anos)</t>
  </si>
  <si>
    <t xml:space="preserve">(Rm-Rf)</t>
  </si>
  <si>
    <t xml:space="preserve">Prêmio de risco de mercado (Rm-Rf)</t>
  </si>
  <si>
    <t xml:space="preserve">Refere-se a um adicional sobre o rendimento em um ativo livre de risco que é requerido por investidores daquele mercado e obtém-se a partir de uma série histórica longa de rendimentos médios anuais históricos de um portfólio de mercado de referência.</t>
  </si>
  <si>
    <t xml:space="preserve">1. Determine a taxa de retorno de mercado. 4. Encontre o prêmio de risco de mercado. Encontre a diferença entre a taxa média de retorno de mercado e a taxa livre de risco. Diferença entre a taxa SELIC e a taxa livre de risco (U.S. Tr.Bond)</t>
  </si>
  <si>
    <t xml:space="preserve">Website Damodaran Online (http://pages.stern.nyu.edu/~adamodar/)</t>
  </si>
  <si>
    <t xml:space="preserve">Bu</t>
  </si>
  <si>
    <t xml:space="preserve">Beta não alavancado</t>
  </si>
  <si>
    <t xml:space="preserve">Reflete a sensibilidade, volatilidade do investimento em relação aos movimentos do mercado como um todo e pode ser definido como o grau de incerteza em relação à projeção do retorno sobre o ativo inerente ao negócio que não pode ser eliminado pela diversificação.</t>
  </si>
  <si>
    <t xml:space="preserve">1. Adotando como referência a base de dados de Aswath Damodaran que contempla empresas internacionais de transporte público, identificou-se os respectivos Betas, o perfil de endividamento e os impostos cobrados em seus respectivos países.</t>
  </si>
  <si>
    <t xml:space="preserve">Balanço Social Empresas de Ônibus</t>
  </si>
  <si>
    <t xml:space="preserve">E</t>
  </si>
  <si>
    <t xml:space="preserve">Capital próprio (Equity)</t>
  </si>
  <si>
    <t xml:space="preserve">Considerando o equilíbrio entre capital próprio (Equity, E) e capital de terceiros (Dívida, D), estima-se que a estrutura de capital alvo da Concessão contempla estrutura alavancada. Esta estrutura representa a média de alavancagem da vida do projeto tendo em vista o horizonte de 20 anos da Concessão.</t>
  </si>
  <si>
    <t xml:space="preserve">D</t>
  </si>
  <si>
    <t xml:space="preserve">Capital de terceiros</t>
  </si>
  <si>
    <t xml:space="preserve">Empresas do Conorte (D=25%)</t>
  </si>
  <si>
    <t xml:space="preserve">D/E</t>
  </si>
  <si>
    <t xml:space="preserve">Estrutura de capital</t>
  </si>
  <si>
    <t xml:space="preserve">Website Damodaran Online
(http://pages.stern.nyu.edu/~adamodar/)</t>
  </si>
  <si>
    <t xml:space="preserve">T</t>
  </si>
  <si>
    <t xml:space="preserve">Impostos</t>
  </si>
  <si>
    <t xml:space="preserve">Corresponde a soma da CSLL (Contribuição Social sobre Lucro Líquido, equivalente a 9% a.a., o IR de 15% a.a. e o Adicional de IR, de 10% a.a.</t>
  </si>
  <si>
    <t xml:space="preserve">IPEADATA</t>
  </si>
  <si>
    <t xml:space="preserve">Rb</t>
  </si>
  <si>
    <t xml:space="preserve">Risco país</t>
  </si>
  <si>
    <t xml:space="preserve">Conceito que considera a possibilidade de alterações no cenário econômico-financeiro de determinado país com reflexos nos ativos de empresas estrangeiras a partir dos investimentos realizados. Esse indicador representa o risco percebido pela comunidade internacional de investidores a investimentos feitos no Brasil.</t>
  </si>
  <si>
    <t xml:space="preserve">Média  anual do índice EMBI+- Emerging Markets Bond do período entre novembro de 2016 a outubro de 2017. Corresponde ao spread entre os títulos da dívida externa brasileira e os títulos da dívida pública americana.</t>
  </si>
  <si>
    <t xml:space="preserve">BL</t>
  </si>
  <si>
    <t xml:space="preserve">Beta Alavancado (BL)</t>
  </si>
  <si>
    <t xml:space="preserve">BL = Bu x (1 + [(1-T)* (D/E)])</t>
  </si>
  <si>
    <t xml:space="preserve">Re
(US, nominal)</t>
  </si>
  <si>
    <t xml:space="preserve">Custo de capital próprio nominal (Re)</t>
  </si>
  <si>
    <t xml:space="preserve">Re = Rf + BL (Rm-Rf) + Risco país (Rb)</t>
  </si>
  <si>
    <t xml:space="preserve">FED</t>
  </si>
  <si>
    <t xml:space="preserve">Inflação US</t>
  </si>
  <si>
    <t xml:space="preserve">Considera-se a taxa de inflação de longo prazo projetada dos Estados Unidos¹ e a projeção de inflação de longo prazo do Banco Central do Brasil (BACEN) na data de outobro de 2017 para obtenção do custo de capital próprio em moeda nacional.</t>
  </si>
  <si>
    <t xml:space="preserve">BACEN</t>
  </si>
  <si>
    <t xml:space="preserve">Inflação Br</t>
  </si>
  <si>
    <t xml:space="preserve">Re (Br, nominal)</t>
  </si>
  <si>
    <t xml:space="preserve">Rd</t>
  </si>
  <si>
    <t xml:space="preserve">Custo da dívida (Rd)</t>
  </si>
  <si>
    <t xml:space="preserve">TJLP</t>
  </si>
  <si>
    <t xml:space="preserve">FINAME</t>
  </si>
  <si>
    <t xml:space="preserve">70% TJLP (7% aa) + 30% TJ462 (TJLP + 1%)</t>
  </si>
  <si>
    <t xml:space="preserve">Remuneração básica BNDES</t>
  </si>
  <si>
    <t xml:space="preserve">Máximo de 3% a.a.</t>
  </si>
  <si>
    <t xml:space="preserve">Taxa de intermediação financeira</t>
  </si>
  <si>
    <t xml:space="preserve">Risco de crédito</t>
  </si>
  <si>
    <t xml:space="preserve">Remuneração instituição credenciada</t>
  </si>
  <si>
    <t xml:space="preserve">Rd nominal</t>
  </si>
  <si>
    <t xml:space="preserve">Benefício tributário</t>
  </si>
  <si>
    <t xml:space="preserve">Rd nominal pós IR</t>
  </si>
  <si>
    <t xml:space="preserve">WACC= Re x E + Rd x (1-T) x D/V</t>
  </si>
  <si>
    <t xml:space="preserve">Custo médio ponderado capital (WACC)</t>
  </si>
  <si>
    <t xml:space="preserve">WACC Real</t>
  </si>
  <si>
    <t xml:space="preserve">Resumo</t>
  </si>
  <si>
    <t xml:space="preserve">WACC (Weighted Average Capital Cost)</t>
  </si>
  <si>
    <t xml:space="preserve">rf</t>
  </si>
  <si>
    <t xml:space="preserve">B</t>
  </si>
  <si>
    <t xml:space="preserve">rm</t>
  </si>
  <si>
    <t xml:space="preserve">rb</t>
  </si>
  <si>
    <t xml:space="preserve">re nominal</t>
  </si>
  <si>
    <t xml:space="preserve">re real</t>
  </si>
  <si>
    <t xml:space="preserve">re</t>
  </si>
  <si>
    <t xml:space="preserve">rd</t>
  </si>
  <si>
    <t xml:space="preserve">r WACC</t>
  </si>
  <si>
    <t xml:space="preserve">r WACC real</t>
  </si>
  <si>
    <t xml:space="preserve">Referências:</t>
  </si>
  <si>
    <t xml:space="preserve">https://www.bndes.gov.br/wps/portal/site/home/financiamento/guia/custos-financeiros/taxa-de-juros-de-longo-prazo-tjlp</t>
  </si>
  <si>
    <t xml:space="preserve">http://idg.receita.fazenda.gov.br/orientacao/tributaria/pagamentos-e-parcelamentos/taxa-de-juros-de-longo-prazo-tjlp</t>
  </si>
  <si>
    <t xml:space="preserve">https://www.bndes.gov.br/wps/portal/site/home/financiamento/guia/taxa-de-juros</t>
  </si>
  <si>
    <t xml:space="preserve">http://appweb2.antt.gov.br/acpublicas/cpublica2011-001/Anexo2_Estudo_Tecnico_WACC_e_BR.pdf</t>
  </si>
  <si>
    <t xml:space="preserve">Planilha 16 - Projeção da Depreciação do Veículo</t>
  </si>
  <si>
    <t xml:space="preserve">Preço do Veículo</t>
  </si>
  <si>
    <t xml:space="preserve">Valor residual</t>
  </si>
  <si>
    <t xml:space="preserve">Planilha 17 - Demonstrativo de Vagas Ofertadas</t>
  </si>
  <si>
    <t xml:space="preserve">Logradouro</t>
  </si>
  <si>
    <t xml:space="preserve">Nº Total de Vagas na Rua</t>
  </si>
  <si>
    <t xml:space="preserve">Parada de Ônibus</t>
  </si>
  <si>
    <t xml:space="preserve">Táxi</t>
  </si>
  <si>
    <t xml:space="preserve">Embarque e Desembarque</t>
  </si>
  <si>
    <r>
      <rPr>
        <b val="true"/>
        <sz val="9"/>
        <color rgb="FF000000"/>
        <rFont val="Calibri"/>
        <family val="2"/>
        <charset val="1"/>
      </rPr>
      <t xml:space="preserve">Parklet</t>
    </r>
    <r>
      <rPr>
        <b val="true"/>
        <vertAlign val="superscript"/>
        <sz val="9"/>
        <color rgb="FFFF0000"/>
        <rFont val="Calibri"/>
        <family val="2"/>
        <charset val="1"/>
      </rPr>
      <t xml:space="preserve">1</t>
    </r>
  </si>
  <si>
    <t xml:space="preserve">Total de Vagas Externas</t>
  </si>
  <si>
    <t xml:space="preserve">Nº Total de Vagas SERP</t>
  </si>
  <si>
    <t xml:space="preserve">Nº de Vagas a serem suprimidas</t>
  </si>
  <si>
    <t xml:space="preserve">Nº de Parquímetros</t>
  </si>
  <si>
    <t xml:space="preserve">Vagas disponíveis por Zona</t>
  </si>
  <si>
    <t xml:space="preserve">Taxa de Ocupação Projetada</t>
  </si>
  <si>
    <t xml:space="preserve">Média Ponderada da Zona</t>
  </si>
  <si>
    <t xml:space="preserve">Amarela</t>
  </si>
  <si>
    <t xml:space="preserve">Azul</t>
  </si>
  <si>
    <t xml:space="preserve">Branca</t>
  </si>
  <si>
    <t xml:space="preserve">Especial</t>
  </si>
  <si>
    <t xml:space="preserve">Verde</t>
  </si>
  <si>
    <t xml:space="preserve">Vermelha</t>
  </si>
  <si>
    <r>
      <rPr>
        <b val="true"/>
        <sz val="9"/>
        <color rgb="FFFFFFFF"/>
        <rFont val="Calibri"/>
        <family val="2"/>
        <charset val="1"/>
      </rPr>
      <t xml:space="preserve">Preta</t>
    </r>
    <r>
      <rPr>
        <b val="true"/>
        <vertAlign val="superscript"/>
        <sz val="9"/>
        <color rgb="FFFF0000"/>
        <rFont val="Calibri"/>
        <family val="2"/>
        <charset val="1"/>
      </rPr>
      <t xml:space="preserve">2</t>
    </r>
  </si>
  <si>
    <r>
      <rPr>
        <b val="true"/>
        <sz val="9"/>
        <color rgb="FF000000"/>
        <rFont val="Calibri"/>
        <family val="2"/>
        <charset val="1"/>
      </rPr>
      <t xml:space="preserve">Fonte</t>
    </r>
    <r>
      <rPr>
        <b val="true"/>
        <vertAlign val="superscript"/>
        <sz val="9"/>
        <color rgb="FFFF0000"/>
        <rFont val="Calibri"/>
        <family val="2"/>
        <charset val="1"/>
      </rPr>
      <t xml:space="preserve">3</t>
    </r>
  </si>
  <si>
    <t xml:space="preserve">Geral</t>
  </si>
  <si>
    <t xml:space="preserve">Alameda Bruestlein</t>
  </si>
  <si>
    <t xml:space="preserve">Av. Coronel Procópio Gomes</t>
  </si>
  <si>
    <t xml:space="preserve">Av. Dr. Albano Schulz</t>
  </si>
  <si>
    <t xml:space="preserve">Av. Dr. Paulo Medeiros</t>
  </si>
  <si>
    <t xml:space="preserve">Av. Hermann August Lepper</t>
  </si>
  <si>
    <t xml:space="preserve">Av. Presidente Jucelino Kubitscheck</t>
  </si>
  <si>
    <t xml:space="preserve">Mercado Municipal</t>
  </si>
  <si>
    <t xml:space="preserve">Área limítrofe</t>
  </si>
  <si>
    <t xml:space="preserve">Rua Alexandre Döhler</t>
  </si>
  <si>
    <t xml:space="preserve">Taxa de ocupação 2008</t>
  </si>
  <si>
    <t xml:space="preserve">Rua Aubé</t>
  </si>
  <si>
    <t xml:space="preserve">Rua Blumenau</t>
  </si>
  <si>
    <t xml:space="preserve">Rua Cachoeira</t>
  </si>
  <si>
    <t xml:space="preserve">Rua Comandante Eugênio Lepper</t>
  </si>
  <si>
    <t xml:space="preserve">Rua Comandante Frederico Stoll</t>
  </si>
  <si>
    <t xml:space="preserve">Igual Princesa Izabel</t>
  </si>
  <si>
    <t xml:space="preserve">Rua Conselheiro Arp</t>
  </si>
  <si>
    <t xml:space="preserve">Igual a Lages</t>
  </si>
  <si>
    <t xml:space="preserve">Rua Conselheiro Mafra</t>
  </si>
  <si>
    <t xml:space="preserve">Rua do Príncipe</t>
  </si>
  <si>
    <t xml:space="preserve">Rua Dona Francisca</t>
  </si>
  <si>
    <t xml:space="preserve">Rua Dona Leopoldina</t>
  </si>
  <si>
    <t xml:space="preserve">Rua dos Ginásticos</t>
  </si>
  <si>
    <t xml:space="preserve">Rua Dr. Abdon Batista</t>
  </si>
  <si>
    <t xml:space="preserve">Rua Dr. Jerônimo Coelho</t>
  </si>
  <si>
    <t xml:space="preserve">Igual a Rua do Príncipe</t>
  </si>
  <si>
    <t xml:space="preserve">Rua Dr. João Colin</t>
  </si>
  <si>
    <t xml:space="preserve">Rua Dr. Marinho Lobo</t>
  </si>
  <si>
    <t xml:space="preserve">Rua Dr. Roberto Koch</t>
  </si>
  <si>
    <t xml:space="preserve">Rua Duque de Caxias</t>
  </si>
  <si>
    <t xml:space="preserve">Igual a Jaguaruna</t>
  </si>
  <si>
    <t xml:space="preserve">Rua Eduardo Miers</t>
  </si>
  <si>
    <t xml:space="preserve">Rua Engenheiro Niemeyer</t>
  </si>
  <si>
    <t xml:space="preserve">Rua Gustavo Grassembacher</t>
  </si>
  <si>
    <t xml:space="preserve">igual a Dona Francisca</t>
  </si>
  <si>
    <t xml:space="preserve">Rua Henrique Meyer</t>
  </si>
  <si>
    <t xml:space="preserve">Rua Itajaí</t>
  </si>
  <si>
    <t xml:space="preserve">Rua Jacob Eisenhuth</t>
  </si>
  <si>
    <t xml:space="preserve">Rua Jacob Richlin</t>
  </si>
  <si>
    <t xml:space="preserve">Taxa de ocupação 2006</t>
  </si>
  <si>
    <t xml:space="preserve">Rua Jaguaruna</t>
  </si>
  <si>
    <t xml:space="preserve">Rua Lages</t>
  </si>
  <si>
    <t xml:space="preserve">Rua Leopoldo Lepper</t>
  </si>
  <si>
    <t xml:space="preserve">Rua Luís Brockmann</t>
  </si>
  <si>
    <t xml:space="preserve">Rua Luís Niemeyer</t>
  </si>
  <si>
    <t xml:space="preserve">Rua Marechal Deodoro</t>
  </si>
  <si>
    <t xml:space="preserve">Rua Mário Lobo</t>
  </si>
  <si>
    <t xml:space="preserve">Rua Ministro Calógeras</t>
  </si>
  <si>
    <t xml:space="preserve">Rua Nove Março</t>
  </si>
  <si>
    <t xml:space="preserve">Rua Orestes Guimarães</t>
  </si>
  <si>
    <t xml:space="preserve">Rua Otto Böehn</t>
  </si>
  <si>
    <t xml:space="preserve">Rua Eduardo Lepper</t>
  </si>
  <si>
    <t xml:space="preserve">Rua Padre Carlos</t>
  </si>
  <si>
    <t xml:space="preserve">Rua Pastor Fritz Buhler</t>
  </si>
  <si>
    <t xml:space="preserve">Rua Pedro Lobo</t>
  </si>
  <si>
    <t xml:space="preserve">Rua Princesa Isabel</t>
  </si>
  <si>
    <t xml:space="preserve">Rua Professora Laura Andrade</t>
  </si>
  <si>
    <t xml:space="preserve">Rua Quinze de Novembro</t>
  </si>
  <si>
    <t xml:space="preserve">Rua Ricardo Stam Gomes</t>
  </si>
  <si>
    <t xml:space="preserve">Rua Rio Branco</t>
  </si>
  <si>
    <t xml:space="preserve">Rua São Francisco</t>
  </si>
  <si>
    <t xml:space="preserve">Rua São Joaquim</t>
  </si>
  <si>
    <t xml:space="preserve">Igual a são Francisco</t>
  </si>
  <si>
    <t xml:space="preserve">Rua Senador Felipe Schmidt</t>
  </si>
  <si>
    <t xml:space="preserve">Rua Sete de Setembro</t>
  </si>
  <si>
    <t xml:space="preserve">Rua Tijucas</t>
  </si>
  <si>
    <t xml:space="preserve">Rua Três de Maio</t>
  </si>
  <si>
    <t xml:space="preserve">Igual a Marinho Lobo</t>
  </si>
  <si>
    <t xml:space="preserve">Rua Visconde de Taunay</t>
  </si>
  <si>
    <t xml:space="preserve">Travessa Chuí</t>
  </si>
  <si>
    <t xml:space="preserve">Travessa Dr. Noberto Bachmann</t>
  </si>
  <si>
    <t xml:space="preserve">Travessa São José</t>
  </si>
  <si>
    <t xml:space="preserve">1 - Areas contíguas às calçadas, onde são construídas estruturas a fim de criar espaços de lazer e convívio onde anteriormente havia vagas de estacionamento de carros;</t>
  </si>
  <si>
    <t xml:space="preserve">Percentual de Ocupação (%)</t>
  </si>
  <si>
    <t xml:space="preserve">2 - Capacidade de 5 veículos pos cada vaga;</t>
  </si>
  <si>
    <t xml:space="preserve">3 - Taxa de ocupação de 2006 e 2008 / crescimento da frota / áreas limítrofes.</t>
  </si>
  <si>
    <t xml:space="preserve">Alameda Rolf Colin</t>
  </si>
  <si>
    <t xml:space="preserve">Av. Getúlio Vargas</t>
  </si>
  <si>
    <t xml:space="preserve">Av. José Vieira</t>
  </si>
  <si>
    <t xml:space="preserve">Rua Ab-1</t>
  </si>
  <si>
    <t xml:space="preserve">Rua Augusto Urban</t>
  </si>
  <si>
    <t xml:space="preserve">Rua Cairú</t>
  </si>
  <si>
    <t xml:space="preserve">Rua Cais Condé Deu</t>
  </si>
  <si>
    <t xml:space="preserve">Rua Carlos Lange</t>
  </si>
  <si>
    <t xml:space="preserve">Rua Dr. Plácido Gomes</t>
  </si>
  <si>
    <t xml:space="preserve">Rua Dr. Plácido Olímpio de Oliveira</t>
  </si>
  <si>
    <t xml:space="preserve">Rua Eduardo Krisch</t>
  </si>
  <si>
    <t xml:space="preserve">Rua Eugênio Moreira</t>
  </si>
  <si>
    <t xml:space="preserve">Rua General Sampaio</t>
  </si>
  <si>
    <t xml:space="preserve">Rua General Valgas Neves</t>
  </si>
  <si>
    <t xml:space="preserve">Rua Jorge Hofman</t>
  </si>
  <si>
    <t xml:space="preserve">Rua Max Colin</t>
  </si>
  <si>
    <t xml:space="preserve">Rua Miguel Couto</t>
  </si>
  <si>
    <t xml:space="preserve">Rua Pedro Mayerle</t>
  </si>
  <si>
    <t xml:space="preserve">Rua Professora Ana Maria Harger</t>
  </si>
  <si>
    <t xml:space="preserve">Rua Rio do Sul</t>
  </si>
  <si>
    <t xml:space="preserve">Rua Saí</t>
  </si>
  <si>
    <t xml:space="preserve">Rua Santos</t>
  </si>
  <si>
    <t xml:space="preserve">Rua São Paulo</t>
  </si>
  <si>
    <t xml:space="preserve">Rua Timbó</t>
  </si>
  <si>
    <t xml:space="preserve">Rua Urussanga</t>
  </si>
  <si>
    <t xml:space="preserve">Rua Vargeão</t>
  </si>
  <si>
    <t xml:space="preserve">Travessa Campo Grande</t>
  </si>
  <si>
    <t xml:space="preserve">2 - Total de vagas multiplicadas por 5;</t>
  </si>
  <si>
    <t xml:space="preserve">Planilha 18 - Composição da Receita</t>
  </si>
  <si>
    <t xml:space="preserve">Tarifa de Remuneração</t>
  </si>
  <si>
    <t xml:space="preserve">Projeção de Crescimento
(taxa ocup. a.a.)</t>
  </si>
  <si>
    <t xml:space="preserve">Premissas para o Cálculo</t>
  </si>
  <si>
    <t xml:space="preserve">Vagas Isentas de Pagamento</t>
  </si>
  <si>
    <r>
      <rPr>
        <sz val="9"/>
        <rFont val="Calibri"/>
        <family val="2"/>
        <charset val="1"/>
      </rPr>
      <t xml:space="preserve">Zona Especial</t>
    </r>
    <r>
      <rPr>
        <i val="true"/>
        <sz val="8"/>
        <rFont val="Calibri"/>
        <family val="2"/>
        <charset val="1"/>
      </rPr>
      <t xml:space="preserve"> (paraciclo)</t>
    </r>
  </si>
  <si>
    <r>
      <rPr>
        <sz val="9"/>
        <rFont val="Calibri"/>
        <family val="2"/>
        <charset val="1"/>
      </rPr>
      <t xml:space="preserve">Zona Vermelha </t>
    </r>
    <r>
      <rPr>
        <i val="true"/>
        <sz val="8"/>
        <rFont val="Calibri"/>
        <family val="2"/>
        <charset val="1"/>
      </rPr>
      <t xml:space="preserve">(máximo 15 minutos com alerta ligado)</t>
    </r>
  </si>
  <si>
    <t xml:space="preserve">Cálculo das Horas Úteis para Utilização das Vagas Disponíveis</t>
  </si>
  <si>
    <t xml:space="preserve">Segunda a Sexta</t>
  </si>
  <si>
    <t xml:space="preserve">Sábado</t>
  </si>
  <si>
    <t xml:space="preserve">Soma das Horas Disponíveis por Ano</t>
  </si>
  <si>
    <t xml:space="preserve">Dias por
Ano</t>
  </si>
  <si>
    <t xml:space="preserve">Horas por Ano</t>
  </si>
  <si>
    <r>
      <rPr>
        <sz val="9"/>
        <rFont val="Calibri"/>
        <family val="2"/>
        <charset val="1"/>
      </rPr>
      <t xml:space="preserve">2018</t>
    </r>
    <r>
      <rPr>
        <sz val="9"/>
        <color rgb="FFFF0000"/>
        <rFont val="Calibri"/>
        <family val="2"/>
        <charset val="1"/>
      </rPr>
      <t xml:space="preserve">*</t>
    </r>
  </si>
  <si>
    <t xml:space="preserve">Total (20 anos)</t>
  </si>
  <si>
    <t xml:space="preserve">Média Anual</t>
  </si>
  <si>
    <t xml:space="preserve">(*) Considerando o prazo de implantação.</t>
  </si>
  <si>
    <t xml:space="preserve">Número de Vagas Disponíveis ao Ano com a Taxa de Ocupação</t>
  </si>
  <si>
    <t xml:space="preserve">Horas Disponíveis por Ano</t>
  </si>
  <si>
    <t xml:space="preserve">Zona</t>
  </si>
  <si>
    <t xml:space="preserve">Soma</t>
  </si>
  <si>
    <t xml:space="preserve">Equivalente</t>
  </si>
  <si>
    <t xml:space="preserve">Preta</t>
  </si>
  <si>
    <t xml:space="preserve">Taxa Ocupação</t>
  </si>
  <si>
    <t xml:space="preserve">Vagas</t>
  </si>
  <si>
    <t xml:space="preserve">Tempo Máximo de Permanência (hh:mm)</t>
  </si>
  <si>
    <t xml:space="preserve">Tarifa</t>
  </si>
  <si>
    <t xml:space="preserve">Vagas Disponíveis</t>
  </si>
  <si>
    <t xml:space="preserve">Fase</t>
  </si>
  <si>
    <t xml:space="preserve">Tarifa Básica</t>
  </si>
  <si>
    <t xml:space="preserve">Vagas Efetivas - Anual</t>
  </si>
  <si>
    <t xml:space="preserve">Fase 1</t>
  </si>
  <si>
    <t xml:space="preserve">Fase 2</t>
  </si>
  <si>
    <t xml:space="preserve">Cálculo do Custo Médio Ponderado de Capital</t>
  </si>
  <si>
    <t xml:space="preserve">Composição do Capital</t>
  </si>
  <si>
    <t xml:space="preserve">% Capital Próprio</t>
  </si>
  <si>
    <t xml:space="preserve">% Capital de Terceiros</t>
  </si>
  <si>
    <t xml:space="preserve">(E + D)</t>
  </si>
  <si>
    <t xml:space="preserve">Soma dos Capitais</t>
  </si>
  <si>
    <t xml:space="preserve">Custo de Capital de Terceiro - Nominal</t>
  </si>
  <si>
    <r>
      <rPr>
        <i val="true"/>
        <sz val="9"/>
        <color rgb="FF000000"/>
        <rFont val="Calibri"/>
        <family val="2"/>
        <charset val="1"/>
      </rPr>
      <t xml:space="preserve">r</t>
    </r>
    <r>
      <rPr>
        <i val="true"/>
        <vertAlign val="subscript"/>
        <sz val="9"/>
        <color rgb="FF000000"/>
        <rFont val="Calibri"/>
        <family val="2"/>
        <charset val="1"/>
      </rPr>
      <t xml:space="preserve">f</t>
    </r>
  </si>
  <si>
    <t xml:space="preserve">Taxa Livre de Risco</t>
  </si>
  <si>
    <t xml:space="preserve">bp</t>
  </si>
  <si>
    <t xml:space="preserve">Prêmio Risco do Negócio (business premiun)</t>
  </si>
  <si>
    <t xml:space="preserve">fp</t>
  </si>
  <si>
    <t xml:space="preserve">Prêmio pelo Risco Financeiro (financial premium)</t>
  </si>
  <si>
    <t xml:space="preserve">Alíquota do Imposto de Renda</t>
  </si>
  <si>
    <r>
      <rPr>
        <i val="true"/>
        <sz val="9"/>
        <color rgb="FF000000"/>
        <rFont val="Calibri"/>
        <family val="2"/>
        <charset val="1"/>
      </rPr>
      <t xml:space="preserve">r</t>
    </r>
    <r>
      <rPr>
        <i val="true"/>
        <vertAlign val="subscript"/>
        <sz val="9"/>
        <color rgb="FF000000"/>
        <rFont val="Calibri"/>
        <family val="2"/>
        <charset val="1"/>
      </rPr>
      <t xml:space="preserve">D</t>
    </r>
  </si>
  <si>
    <t xml:space="preserve">Custo de Capital Próprio - Nominal</t>
  </si>
  <si>
    <t xml:space="preserve">β</t>
  </si>
  <si>
    <t xml:space="preserve">Beta</t>
  </si>
  <si>
    <r>
      <rPr>
        <i val="true"/>
        <sz val="9"/>
        <color rgb="FF000000"/>
        <rFont val="Calibri"/>
        <family val="2"/>
        <charset val="1"/>
      </rPr>
      <t xml:space="preserve">r</t>
    </r>
    <r>
      <rPr>
        <i val="true"/>
        <vertAlign val="subscript"/>
        <sz val="9"/>
        <color rgb="FF000000"/>
        <rFont val="Calibri"/>
        <family val="2"/>
        <charset val="1"/>
      </rPr>
      <t xml:space="preserve">m</t>
    </r>
  </si>
  <si>
    <t xml:space="preserve">Rendimento de Mercado</t>
  </si>
  <si>
    <r>
      <rPr>
        <i val="true"/>
        <sz val="9"/>
        <color rgb="FF000000"/>
        <rFont val="Calibri"/>
        <family val="2"/>
        <charset val="1"/>
      </rPr>
      <t xml:space="preserve">r</t>
    </r>
    <r>
      <rPr>
        <i val="true"/>
        <vertAlign val="subscript"/>
        <sz val="9"/>
        <color rgb="FF000000"/>
        <rFont val="Calibri"/>
        <family val="2"/>
        <charset val="1"/>
      </rPr>
      <t xml:space="preserve">B</t>
    </r>
  </si>
  <si>
    <t xml:space="preserve">Taxa de Risco Brasil</t>
  </si>
  <si>
    <r>
      <rPr>
        <i val="true"/>
        <sz val="9"/>
        <color rgb="FF000000"/>
        <rFont val="Calibri"/>
        <family val="2"/>
        <charset val="1"/>
      </rPr>
      <t xml:space="preserve">r</t>
    </r>
    <r>
      <rPr>
        <b val="true"/>
        <i val="true"/>
        <vertAlign val="subscript"/>
        <sz val="11"/>
        <color rgb="FF000000"/>
        <rFont val="Calibri"/>
        <family val="2"/>
        <charset val="1"/>
      </rPr>
      <t xml:space="preserve">E</t>
    </r>
  </si>
  <si>
    <t xml:space="preserve">Custo Médio Ponderado de Capital</t>
  </si>
  <si>
    <t xml:space="preserve">CMPC - Nominal</t>
  </si>
  <si>
    <t xml:space="preserve">π</t>
  </si>
  <si>
    <t xml:space="preserve">CMPC - REAL</t>
  </si>
  <si>
    <t xml:space="preserve">Nota:</t>
  </si>
</sst>
</file>

<file path=xl/styles.xml><?xml version="1.0" encoding="utf-8"?>
<styleSheet xmlns="http://schemas.openxmlformats.org/spreadsheetml/2006/main">
  <numFmts count="73">
    <numFmt numFmtId="164" formatCode="General"/>
    <numFmt numFmtId="165" formatCode="#,##0_);\(#,##0\)"/>
    <numFmt numFmtId="166" formatCode="_(* #,##0_);_(* \(#,##0\);_(* \-_);_(@_)"/>
    <numFmt numFmtId="167" formatCode="_(* #,##0_);_(* \(#,##0\);_(* \-_);_(@_)"/>
    <numFmt numFmtId="168" formatCode="_(&quot;R$&quot;* #,##0_);_(&quot;R$&quot;* \(#,##0\);_(&quot;R$&quot;* \-_);_(@_)"/>
    <numFmt numFmtId="169" formatCode="_(&quot;R$&quot;* #,##0_);_(&quot;R$&quot;* \(#,##0\);_(&quot;R$&quot;* \-_);_(@_)"/>
    <numFmt numFmtId="170" formatCode="_([$€-2]* #,##0.00_);_([$€-2]* \(#,##0.00\);_([$€-2]* \-??_)"/>
    <numFmt numFmtId="171" formatCode="_(&quot;R$&quot;* #,##0.00_);_(&quot;R$&quot;* \(#,##0.00\);_(&quot;R$&quot;* \-??_);_(@_)"/>
    <numFmt numFmtId="172" formatCode="_-&quot;R$ &quot;* #,##0.00_-;&quot;-R$ &quot;* #,##0.00_-;_-&quot;R$ &quot;* \-??_-;_-@_-"/>
    <numFmt numFmtId="173" formatCode="_(&quot;R$&quot;* #,##0.00_);_(&quot;R$&quot;* \(#,##0.00\);_(&quot;R$&quot;* \-??_);_(@_)"/>
    <numFmt numFmtId="174" formatCode="_(&quot;R$ &quot;* #,##0.00_);_(&quot;R$ &quot;* \(#,##0.00\);_(&quot;R$ &quot;* \-??_);_(@_)"/>
    <numFmt numFmtId="175" formatCode="_-* #,##0.00&quot; Esc.&quot;_-;\-* #,##0.00&quot; Esc.&quot;_-;_-* \-??&quot; Esc.&quot;_-;_-@_-"/>
    <numFmt numFmtId="176" formatCode="_(&quot;R$ &quot;* #,##0.00_);_(&quot;R$ &quot;* \(#,##0.00\);_(&quot;R$ &quot;* \-??_);_(@_)"/>
    <numFmt numFmtId="177" formatCode="_(\$* #,##0.00_);_(\$* \(#,##0.00\);_(\$* \-??_);_(@_)"/>
    <numFmt numFmtId="178" formatCode="_(\$* #,##0.00_);_(\$* \(#,##0.00\);_(\$* \-??_);_(@_)"/>
    <numFmt numFmtId="179" formatCode="_-&quot;R$ &quot;* #,##0.00_-;&quot;-R$ &quot;* #,##0.00_-;_-&quot;R$ &quot;* \-??_-;_-@_-"/>
    <numFmt numFmtId="180" formatCode="&quot;R$ &quot;#,##0;[RED]&quot;-R$ &quot;#,##0"/>
    <numFmt numFmtId="181" formatCode="#,##0.0000"/>
    <numFmt numFmtId="182" formatCode="0.000"/>
    <numFmt numFmtId="183" formatCode="_-* #,##0.00\ _E_s_c_._-;\-* #,##0.00\ _E_s_c_._-;_-* \-??\ _E_s_c_._-;_-@_-"/>
    <numFmt numFmtId="184" formatCode="_(* #,##0.000_);_(* \(#,##0.000\);_(* \-??_);_(@_)"/>
    <numFmt numFmtId="185" formatCode="MMMM\-YYYY"/>
    <numFmt numFmtId="186" formatCode="0.000000"/>
    <numFmt numFmtId="187" formatCode="#,##0.000"/>
    <numFmt numFmtId="188" formatCode="0.00000"/>
    <numFmt numFmtId="189" formatCode="#,##0.000000000"/>
    <numFmt numFmtId="190" formatCode="0%"/>
    <numFmt numFmtId="191" formatCode="&quot;R$ &quot;#,##0.00;&quot;-R$ &quot;#,##0.00"/>
    <numFmt numFmtId="192" formatCode="[$€-2]\ #,##0.00_);[RED]\([$€-2]\ #,##0.00\)"/>
    <numFmt numFmtId="193" formatCode="_-* #,##0.00\ _E_s_c_._-;\-* #,##0.00\ _E_s_c_._-;_-* \-??\ _E_s_c_._-;_-@_-"/>
    <numFmt numFmtId="194" formatCode="_(* #,##0.00_);_(* \(#,##0.00\);_(* \-??_);_(@_)"/>
    <numFmt numFmtId="195" formatCode="0.0000"/>
    <numFmt numFmtId="196" formatCode="MM/YY"/>
    <numFmt numFmtId="197" formatCode="&quot;R$ &quot;#,##0;&quot;-R$ &quot;#,##0"/>
    <numFmt numFmtId="198" formatCode="_(&quot;R$ &quot;* #,##0_);_(&quot;R$ &quot;* \(#,##0\);_(&quot;R$ &quot;* \-_);_(@_)"/>
    <numFmt numFmtId="199" formatCode="&quot;R$ &quot;#,##0;&quot;-R$ &quot;#,##0"/>
    <numFmt numFmtId="200" formatCode="#,##0.00000"/>
    <numFmt numFmtId="201" formatCode="_(* #,##0.00_);_(* \(#,##0.00\);_(* \-??_);_(@_)"/>
    <numFmt numFmtId="202" formatCode="&quot;R$ &quot;#,##0.00_);&quot;(R$ &quot;#,##0.00\)"/>
    <numFmt numFmtId="203" formatCode="_(* #,##0_);_(* \(#,##0\);_(* \-??_);_(@_)"/>
    <numFmt numFmtId="204" formatCode="MMMM/YY"/>
    <numFmt numFmtId="205" formatCode="_-* #,##0.00_-;\-* #,##0.00_-;_-* \-??_-;_-@_-"/>
    <numFmt numFmtId="206" formatCode="#,##0.00_);[RED]\(#,##0.00\)"/>
    <numFmt numFmtId="207" formatCode="_-* #,##0.00_-;\-* #,##0.00_-;_-* \-??_-;_-@_-"/>
    <numFmt numFmtId="208" formatCode="MMMM\-YY;@"/>
    <numFmt numFmtId="209" formatCode="[$R$-416]\ #,##0.00;\-[$R$-416]\ #,##0.00"/>
    <numFmt numFmtId="210" formatCode="#,##0"/>
    <numFmt numFmtId="211" formatCode="@"/>
    <numFmt numFmtId="212" formatCode="0.0%"/>
    <numFmt numFmtId="213" formatCode="#,##0.00"/>
    <numFmt numFmtId="214" formatCode="MMM/YY"/>
    <numFmt numFmtId="215" formatCode="[$R$-416]\ #,##0.0000;\-[$R$-416]\ #,##0.0000"/>
    <numFmt numFmtId="216" formatCode="0.00%"/>
    <numFmt numFmtId="217" formatCode="#,##0.0"/>
    <numFmt numFmtId="218" formatCode="#,##0.00000000"/>
    <numFmt numFmtId="219" formatCode="0.00000000"/>
    <numFmt numFmtId="220" formatCode="0.0000%"/>
    <numFmt numFmtId="221" formatCode="0.00"/>
    <numFmt numFmtId="222" formatCode="0.000%"/>
    <numFmt numFmtId="223" formatCode="_(* #,##0.0000_);_(* \(#,##0.0000\);_(* \-??_);_(@_)"/>
    <numFmt numFmtId="224" formatCode="_(* #,##0.0000_);_(* \(#,##0.0000\);_(* \-??_);_(@_)"/>
    <numFmt numFmtId="225" formatCode="_-[$R$-416]\ * #,##0.00_-;\-[$R$-416]\ * #,##0.00_-;_-[$R$-416]\ * \-??_-;_-@_-"/>
    <numFmt numFmtId="226" formatCode="_-[$R$-416]\ * #,##0.0000_-;\-[$R$-416]\ * #,##0.0000_-;_-[$R$-416]\ * \-??_-;_-@_-"/>
    <numFmt numFmtId="227" formatCode="&quot;R$ &quot;#,##0.00_);[RED]&quot;(R$ &quot;#,##0.00\)"/>
    <numFmt numFmtId="228" formatCode="0"/>
    <numFmt numFmtId="229" formatCode="#,##0.00;[RED]#,##0.00"/>
    <numFmt numFmtId="230" formatCode="&quot;R$ &quot;#,##0.00;[RED]&quot;-R$ &quot;#,##0.00"/>
    <numFmt numFmtId="231" formatCode="0.0"/>
    <numFmt numFmtId="232" formatCode="&quot;R$ &quot;#,##0.00_);[RED]&quot;(R$ &quot;#,##0.00\)"/>
    <numFmt numFmtId="233" formatCode="#,##0.0000;\-#,##0.0000"/>
    <numFmt numFmtId="234" formatCode="&quot;R$ &quot;#,##0.00"/>
    <numFmt numFmtId="235" formatCode="[$R$ -416]#,##0.00"/>
    <numFmt numFmtId="236" formatCode="&quot;R$ &quot;#,##0.00"/>
  </numFmts>
  <fonts count="8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sz val="11"/>
      <color rgb="FF00610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1"/>
      <color rgb="FFFF99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u val="single"/>
      <sz val="8.5"/>
      <color rgb="FF0000FF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808000"/>
      <name val="Calibri"/>
      <family val="2"/>
      <charset val="1"/>
    </font>
    <font>
      <sz val="11"/>
      <color rgb="FF9933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name val="MS Sans Serif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1"/>
      <color rgb="FF333333"/>
      <name val="Calibri"/>
      <family val="2"/>
      <charset val="1"/>
    </font>
    <font>
      <i val="true"/>
      <sz val="11"/>
      <color rgb="FF808080"/>
      <name val="Calibri"/>
      <family val="2"/>
      <charset val="1"/>
    </font>
    <font>
      <i val="true"/>
      <sz val="11"/>
      <color rgb="FF7F7F7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8"/>
      <color rgb="FF333399"/>
      <name val="Cambria"/>
      <family val="2"/>
      <charset val="1"/>
    </font>
    <font>
      <b val="true"/>
      <sz val="15"/>
      <color rgb="FF333399"/>
      <name val="Calibri"/>
      <family val="2"/>
      <charset val="1"/>
    </font>
    <font>
      <b val="true"/>
      <sz val="15"/>
      <color rgb="FF003366"/>
      <name val="Calibri"/>
      <family val="2"/>
      <charset val="1"/>
    </font>
    <font>
      <b val="true"/>
      <sz val="13"/>
      <color rgb="FF333399"/>
      <name val="Calibri"/>
      <family val="2"/>
      <charset val="1"/>
    </font>
    <font>
      <b val="true"/>
      <sz val="13"/>
      <color rgb="FF003366"/>
      <name val="Calibri"/>
      <family val="2"/>
      <charset val="1"/>
    </font>
    <font>
      <b val="true"/>
      <sz val="11"/>
      <color rgb="FF333399"/>
      <name val="Calibri"/>
      <family val="2"/>
      <charset val="1"/>
    </font>
    <font>
      <b val="true"/>
      <sz val="11"/>
      <color rgb="FF003366"/>
      <name val="Calibri"/>
      <family val="2"/>
      <charset val="1"/>
    </font>
    <font>
      <b val="true"/>
      <sz val="18"/>
      <color rgb="FF003366"/>
      <name val="Cambria"/>
      <family val="2"/>
      <charset val="1"/>
    </font>
    <font>
      <sz val="9"/>
      <name val="Calibri"/>
      <family val="2"/>
      <charset val="1"/>
    </font>
    <font>
      <b val="true"/>
      <sz val="9"/>
      <color rgb="FFFFFFFF"/>
      <name val="Calibri"/>
      <family val="2"/>
      <charset val="1"/>
    </font>
    <font>
      <b val="true"/>
      <sz val="20"/>
      <color rgb="FF595959"/>
      <name val="Calibri"/>
      <family val="2"/>
      <charset val="1"/>
    </font>
    <font>
      <i val="true"/>
      <sz val="9"/>
      <color rgb="FF595959"/>
      <name val="Calibri"/>
      <family val="2"/>
      <charset val="1"/>
    </font>
    <font>
      <b val="true"/>
      <sz val="14"/>
      <color rgb="FFFFFFFF"/>
      <name val="Calibri"/>
      <family val="2"/>
      <charset val="1"/>
    </font>
    <font>
      <i val="true"/>
      <sz val="10"/>
      <color rgb="FFFFFFFF"/>
      <name val="Calibri"/>
      <family val="2"/>
      <charset val="1"/>
    </font>
    <font>
      <sz val="11"/>
      <color rgb="FF404040"/>
      <name val="Arial"/>
      <family val="2"/>
      <charset val="1"/>
    </font>
    <font>
      <b val="true"/>
      <sz val="9"/>
      <name val="Calibri"/>
      <family val="2"/>
      <charset val="1"/>
    </font>
    <font>
      <i val="true"/>
      <sz val="8"/>
      <name val="Calibri"/>
      <family val="2"/>
      <charset val="1"/>
    </font>
    <font>
      <i val="true"/>
      <sz val="8"/>
      <color rgb="FF000000"/>
      <name val="Calibri"/>
      <family val="2"/>
      <charset val="1"/>
    </font>
    <font>
      <b val="true"/>
      <sz val="11"/>
      <color rgb="FF008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 val="true"/>
      <sz val="9"/>
      <color rgb="FFFF0000"/>
      <name val="Calibri"/>
      <family val="2"/>
      <charset val="1"/>
    </font>
    <font>
      <i val="true"/>
      <sz val="8"/>
      <color rgb="FFFF0000"/>
      <name val="Calibri"/>
      <family val="2"/>
      <charset val="1"/>
    </font>
    <font>
      <b val="true"/>
      <i val="true"/>
      <sz val="8"/>
      <name val="Calibri"/>
      <family val="2"/>
      <charset val="1"/>
    </font>
    <font>
      <sz val="5"/>
      <color rgb="FF000000"/>
      <name val="Calibri"/>
      <family val="2"/>
      <charset val="1"/>
    </font>
    <font>
      <sz val="5"/>
      <name val="Calibri"/>
      <family val="2"/>
      <charset val="1"/>
    </font>
    <font>
      <i val="true"/>
      <sz val="5"/>
      <name val="Calibri"/>
      <family val="2"/>
      <charset val="1"/>
    </font>
    <font>
      <sz val="11"/>
      <name val="Calibri"/>
      <family val="2"/>
      <charset val="1"/>
    </font>
    <font>
      <sz val="9"/>
      <color rgb="FFFFFFFF"/>
      <name val="Calibri"/>
      <family val="2"/>
      <charset val="1"/>
    </font>
    <font>
      <i val="true"/>
      <sz val="9"/>
      <color rgb="FF000000"/>
      <name val="Calibri"/>
      <family val="2"/>
      <charset val="1"/>
    </font>
    <font>
      <b val="true"/>
      <i val="true"/>
      <sz val="8"/>
      <color rgb="FF000000"/>
      <name val="Calibri"/>
      <family val="2"/>
      <charset val="1"/>
    </font>
    <font>
      <i val="true"/>
      <sz val="9"/>
      <name val="Calibri"/>
      <family val="2"/>
      <charset val="1"/>
    </font>
    <font>
      <i val="true"/>
      <sz val="9"/>
      <color rgb="FFFF0000"/>
      <name val="Calibri"/>
      <family val="2"/>
      <charset val="1"/>
    </font>
    <font>
      <b val="true"/>
      <sz val="11"/>
      <name val="Calibri"/>
      <family val="2"/>
      <charset val="1"/>
    </font>
    <font>
      <sz val="9"/>
      <color rgb="FFFF0000"/>
      <name val="Calibri"/>
      <family val="2"/>
      <charset val="1"/>
    </font>
    <font>
      <i val="true"/>
      <sz val="8"/>
      <color rgb="FFFFFFFF"/>
      <name val="Calibri"/>
      <family val="2"/>
      <charset val="1"/>
    </font>
    <font>
      <b val="true"/>
      <i val="true"/>
      <sz val="9"/>
      <name val="Calibri"/>
      <family val="2"/>
      <charset val="1"/>
    </font>
    <font>
      <b val="true"/>
      <i val="true"/>
      <sz val="9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 val="true"/>
      <i val="true"/>
      <sz val="9"/>
      <color rgb="FFFFFFFF"/>
      <name val="Calibri"/>
      <family val="2"/>
      <charset val="1"/>
    </font>
    <font>
      <b val="true"/>
      <i val="true"/>
      <sz val="11"/>
      <color rgb="FFFFFFFF"/>
      <name val="Calibri"/>
      <family val="2"/>
      <charset val="1"/>
    </font>
    <font>
      <b val="true"/>
      <sz val="9"/>
      <color rgb="FF404040"/>
      <name val="Calibri"/>
      <family val="2"/>
    </font>
    <font>
      <sz val="10"/>
      <color rgb="FF000000"/>
      <name val="Calibri"/>
      <family val="2"/>
    </font>
    <font>
      <sz val="9"/>
      <color rgb="FF595959"/>
      <name val="Calibri"/>
      <family val="2"/>
    </font>
    <font>
      <sz val="8"/>
      <color rgb="FF595959"/>
      <name val="Calibri"/>
      <family val="2"/>
    </font>
    <font>
      <b val="true"/>
      <sz val="10"/>
      <color rgb="FF000000"/>
      <name val="Calibri"/>
      <family val="2"/>
    </font>
    <font>
      <i val="true"/>
      <sz val="7"/>
      <color rgb="FF000000"/>
      <name val="Calibri"/>
      <family val="2"/>
    </font>
    <font>
      <u val="single"/>
      <sz val="8"/>
      <color rgb="FF0000FF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b val="true"/>
      <sz val="9"/>
      <color rgb="FFC55A11"/>
      <name val="Calibri"/>
      <family val="2"/>
      <charset val="1"/>
    </font>
    <font>
      <b val="true"/>
      <vertAlign val="superscript"/>
      <sz val="9"/>
      <color rgb="FFFF0000"/>
      <name val="Calibri"/>
      <family val="2"/>
      <charset val="1"/>
    </font>
    <font>
      <b val="true"/>
      <i val="true"/>
      <sz val="8"/>
      <color rgb="FFFFFFFF"/>
      <name val="Calibri"/>
      <family val="2"/>
      <charset val="1"/>
    </font>
    <font>
      <i val="true"/>
      <vertAlign val="subscript"/>
      <sz val="9"/>
      <color rgb="FF000000"/>
      <name val="Calibri"/>
      <family val="2"/>
      <charset val="1"/>
    </font>
    <font>
      <b val="true"/>
      <i val="true"/>
      <vertAlign val="subscript"/>
      <sz val="11"/>
      <color rgb="FF000000"/>
      <name val="Calibri"/>
      <family val="2"/>
      <charset val="1"/>
    </font>
    <font>
      <sz val="11"/>
      <color rgb="FF000000"/>
      <name val="Cambria Math"/>
      <family val="0"/>
    </font>
    <font>
      <sz val="11"/>
      <color rgb="FF000000"/>
      <name val="Calibri"/>
      <family val="0"/>
    </font>
    <font>
      <i val="true"/>
      <sz val="11"/>
      <color rgb="FF000000"/>
      <name val="Calibri"/>
      <family val="0"/>
    </font>
  </fonts>
  <fills count="48">
    <fill>
      <patternFill patternType="none"/>
    </fill>
    <fill>
      <patternFill patternType="gray125"/>
    </fill>
    <fill>
      <patternFill patternType="solid">
        <fgColor rgb="FF99CCFF"/>
        <bgColor rgb="FFB9CDE5"/>
      </patternFill>
    </fill>
    <fill>
      <patternFill patternType="solid">
        <fgColor rgb="FFDCE6F2"/>
        <bgColor rgb="FFDBEEF4"/>
      </patternFill>
    </fill>
    <fill>
      <patternFill patternType="solid">
        <fgColor rgb="FFCCCCFF"/>
        <bgColor rgb="FFB9CDE5"/>
      </patternFill>
    </fill>
    <fill>
      <patternFill patternType="solid">
        <fgColor rgb="FFFF8080"/>
        <bgColor rgb="FFFF99CC"/>
      </patternFill>
    </fill>
    <fill>
      <patternFill patternType="solid">
        <fgColor rgb="FFF2DCDB"/>
        <bgColor rgb="FFE6E0EC"/>
      </patternFill>
    </fill>
    <fill>
      <patternFill patternType="solid">
        <fgColor rgb="FFFF99CC"/>
        <bgColor rgb="FFE6B9B8"/>
      </patternFill>
    </fill>
    <fill>
      <patternFill patternType="solid">
        <fgColor rgb="FFFFFFCC"/>
        <bgColor rgb="FFEBF1DE"/>
      </patternFill>
    </fill>
    <fill>
      <patternFill patternType="solid">
        <fgColor rgb="FFEBF1DE"/>
        <bgColor rgb="FFF2F2F2"/>
      </patternFill>
    </fill>
    <fill>
      <patternFill patternType="solid">
        <fgColor rgb="FFCCFFCC"/>
        <bgColor rgb="FFC6EFCE"/>
      </patternFill>
    </fill>
    <fill>
      <patternFill patternType="solid">
        <fgColor rgb="FFE6E0EC"/>
        <bgColor rgb="FFDCE6F2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DBEEF4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FFCC99"/>
        <bgColor rgb="FFFCD5B5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FFFF99"/>
        <bgColor rgb="FFFFFFCC"/>
      </patternFill>
    </fill>
    <fill>
      <patternFill patternType="solid">
        <fgColor rgb="FFD7E4BD"/>
        <bgColor rgb="FFD9D9D9"/>
      </patternFill>
    </fill>
    <fill>
      <patternFill patternType="solid">
        <fgColor rgb="FF00FF00"/>
        <bgColor rgb="FF34CBCC"/>
      </patternFill>
    </fill>
    <fill>
      <patternFill patternType="solid">
        <fgColor rgb="FFCCC1DA"/>
        <bgColor rgb="FFC0C0C0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FCC99"/>
      </patternFill>
    </fill>
    <fill>
      <patternFill patternType="solid">
        <fgColor rgb="FFFFCC00"/>
        <bgColor rgb="FFFFFF00"/>
      </patternFill>
    </fill>
    <fill>
      <patternFill patternType="solid">
        <fgColor rgb="FF0267E0"/>
        <bgColor rgb="FF333399"/>
      </patternFill>
    </fill>
    <fill>
      <patternFill patternType="solid">
        <fgColor rgb="FF993344"/>
        <bgColor rgb="FF800080"/>
      </patternFill>
    </fill>
    <fill>
      <patternFill patternType="solid">
        <fgColor rgb="FF99CC00"/>
        <bgColor rgb="FF93CF51"/>
      </patternFill>
    </fill>
    <fill>
      <patternFill patternType="solid">
        <fgColor rgb="FF800080"/>
        <bgColor rgb="FF993344"/>
      </patternFill>
    </fill>
    <fill>
      <patternFill patternType="solid">
        <fgColor rgb="FF34CBCC"/>
        <bgColor rgb="FF339966"/>
      </patternFill>
    </fill>
    <fill>
      <patternFill patternType="solid">
        <fgColor rgb="FFFF9900"/>
        <bgColor rgb="FFFFCC00"/>
      </patternFill>
    </fill>
    <fill>
      <patternFill patternType="solid">
        <fgColor rgb="FFC6EFCE"/>
        <bgColor rgb="FFCCFFCC"/>
      </patternFill>
    </fill>
    <fill>
      <patternFill patternType="solid">
        <fgColor rgb="FFFFFFFF"/>
        <bgColor rgb="FFF2F2F2"/>
      </patternFill>
    </fill>
    <fill>
      <patternFill patternType="solid">
        <fgColor rgb="FFC0C0C0"/>
        <bgColor rgb="FFCCC1DA"/>
      </patternFill>
    </fill>
    <fill>
      <patternFill patternType="solid">
        <fgColor rgb="FF969696"/>
        <bgColor rgb="FF808080"/>
      </patternFill>
    </fill>
    <fill>
      <patternFill patternType="solid">
        <fgColor rgb="FF808080"/>
        <bgColor rgb="FF7F7F6F"/>
      </patternFill>
    </fill>
    <fill>
      <patternFill patternType="solid">
        <fgColor rgb="FF003266"/>
        <bgColor rgb="FF333333"/>
      </patternFill>
    </fill>
    <fill>
      <patternFill patternType="solid">
        <fgColor rgb="FF595959"/>
        <bgColor rgb="FF404040"/>
      </patternFill>
    </fill>
    <fill>
      <patternFill patternType="solid">
        <fgColor rgb="FFD9D9D9"/>
        <bgColor rgb="FFE6E0EC"/>
      </patternFill>
    </fill>
    <fill>
      <patternFill patternType="solid">
        <fgColor rgb="FFFFFF00"/>
        <bgColor rgb="FFFFCC00"/>
      </patternFill>
    </fill>
    <fill>
      <patternFill patternType="solid">
        <fgColor rgb="FF808080"/>
        <bgColor rgb="FF7F7F6F"/>
      </patternFill>
    </fill>
    <fill>
      <patternFill patternType="solid">
        <fgColor rgb="FF000000"/>
        <bgColor rgb="FF333333"/>
      </patternFill>
    </fill>
    <fill>
      <patternFill patternType="solid">
        <fgColor rgb="FF95B3D7"/>
        <bgColor rgb="FFB2B2B2"/>
      </patternFill>
    </fill>
    <fill>
      <patternFill patternType="solid">
        <fgColor rgb="FFDA42C4"/>
        <bgColor rgb="FFFF8080"/>
      </patternFill>
    </fill>
    <fill>
      <patternFill patternType="solid">
        <fgColor rgb="FF93CF51"/>
        <bgColor rgb="FF99CC00"/>
      </patternFill>
    </fill>
    <fill>
      <patternFill patternType="solid">
        <fgColor rgb="FFC00000"/>
        <bgColor rgb="FFFF0000"/>
      </patternFill>
    </fill>
    <fill>
      <patternFill patternType="solid">
        <fgColor rgb="FFF2F2F2"/>
        <bgColor rgb="FFEBF1DE"/>
      </patternFill>
    </fill>
  </fills>
  <borders count="3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double">
        <color rgb="FFFF000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hair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 style="thin"/>
      <right/>
      <top style="hair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/>
      <bottom/>
      <diagonal/>
    </border>
  </borders>
  <cellStyleXfs count="155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20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90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4" fillId="20" borderId="0" applyFont="true" applyBorder="false" applyAlignment="true" applyProtection="false">
      <alignment horizontal="general" vertical="bottom" textRotation="0" wrapText="false" indent="0" shrinkToFit="false"/>
    </xf>
    <xf numFmtId="164" fontId="4" fillId="20" borderId="0" applyFont="true" applyBorder="false" applyAlignment="true" applyProtection="false">
      <alignment horizontal="general" vertical="bottom" textRotation="0" wrapText="false" indent="0" shrinkToFit="false"/>
    </xf>
    <xf numFmtId="164" fontId="4" fillId="20" borderId="0" applyFont="true" applyBorder="false" applyAlignment="true" applyProtection="false">
      <alignment horizontal="general" vertical="bottom" textRotation="0" wrapText="false" indent="0" shrinkToFit="false"/>
    </xf>
    <xf numFmtId="164" fontId="4" fillId="20" borderId="0" applyFont="true" applyBorder="false" applyAlignment="true" applyProtection="false">
      <alignment horizontal="general" vertical="bottom" textRotation="0" wrapText="false" indent="0" shrinkToFit="false"/>
    </xf>
    <xf numFmtId="164" fontId="4" fillId="20" borderId="0" applyFont="true" applyBorder="false" applyAlignment="true" applyProtection="false">
      <alignment horizontal="general" vertical="bottom" textRotation="0" wrapText="false" indent="0" shrinkToFit="false"/>
    </xf>
    <xf numFmtId="164" fontId="4" fillId="20" borderId="0" applyFont="true" applyBorder="false" applyAlignment="true" applyProtection="false">
      <alignment horizontal="general" vertical="bottom" textRotation="0" wrapText="false" indent="0" shrinkToFit="false"/>
    </xf>
    <xf numFmtId="164" fontId="4" fillId="20" borderId="0" applyFont="true" applyBorder="false" applyAlignment="true" applyProtection="false">
      <alignment horizontal="general" vertical="bottom" textRotation="0" wrapText="false" indent="0" shrinkToFit="false"/>
    </xf>
    <xf numFmtId="164" fontId="4" fillId="20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20" borderId="0" applyFont="true" applyBorder="false" applyAlignment="true" applyProtection="false">
      <alignment horizontal="general" vertical="bottom" textRotation="0" wrapText="false" indent="0" shrinkToFit="false"/>
    </xf>
    <xf numFmtId="164" fontId="4" fillId="20" borderId="0" applyFont="true" applyBorder="false" applyAlignment="true" applyProtection="false">
      <alignment horizontal="general" vertical="bottom" textRotation="0" wrapText="false" indent="0" shrinkToFit="false"/>
    </xf>
    <xf numFmtId="164" fontId="4" fillId="20" borderId="0" applyFont="true" applyBorder="false" applyAlignment="true" applyProtection="false">
      <alignment horizontal="general" vertical="bottom" textRotation="0" wrapText="false" indent="0" shrinkToFit="false"/>
    </xf>
    <xf numFmtId="164" fontId="4" fillId="20" borderId="0" applyFont="true" applyBorder="false" applyAlignment="true" applyProtection="false">
      <alignment horizontal="general" vertical="bottom" textRotation="0" wrapText="false" indent="0" shrinkToFit="false"/>
    </xf>
    <xf numFmtId="164" fontId="4" fillId="20" borderId="0" applyFont="true" applyBorder="false" applyAlignment="true" applyProtection="false">
      <alignment horizontal="general" vertical="bottom" textRotation="0" wrapText="false" indent="0" shrinkToFit="false"/>
    </xf>
    <xf numFmtId="164" fontId="4" fillId="20" borderId="0" applyFont="true" applyBorder="false" applyAlignment="true" applyProtection="false">
      <alignment horizontal="general" vertical="bottom" textRotation="0" wrapText="false" indent="0" shrinkToFit="false"/>
    </xf>
    <xf numFmtId="164" fontId="4" fillId="20" borderId="0" applyFont="true" applyBorder="false" applyAlignment="true" applyProtection="false">
      <alignment horizontal="general" vertical="bottom" textRotation="0" wrapText="false" indent="0" shrinkToFit="false"/>
    </xf>
    <xf numFmtId="164" fontId="4" fillId="20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23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5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4" fillId="24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26" borderId="0" applyFont="true" applyBorder="false" applyAlignment="true" applyProtection="false">
      <alignment horizontal="general" vertical="bottom" textRotation="0" wrapText="false" indent="0" shrinkToFit="false"/>
    </xf>
    <xf numFmtId="164" fontId="5" fillId="27" borderId="0" applyFont="true" applyBorder="false" applyAlignment="true" applyProtection="false">
      <alignment horizontal="general" vertical="bottom" textRotation="0" wrapText="false" indent="0" shrinkToFit="false"/>
    </xf>
    <xf numFmtId="164" fontId="5" fillId="27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28" borderId="0" applyFont="true" applyBorder="false" applyAlignment="true" applyProtection="false">
      <alignment horizontal="general" vertical="bottom" textRotation="0" wrapText="false" indent="0" shrinkToFit="false"/>
    </xf>
    <xf numFmtId="164" fontId="5" fillId="28" borderId="0" applyFont="true" applyBorder="false" applyAlignment="true" applyProtection="false">
      <alignment horizontal="general" vertical="bottom" textRotation="0" wrapText="false" indent="0" shrinkToFit="false"/>
    </xf>
    <xf numFmtId="164" fontId="5" fillId="21" borderId="0" applyFont="true" applyBorder="false" applyAlignment="true" applyProtection="false">
      <alignment horizontal="general" vertical="bottom" textRotation="0" wrapText="false" indent="0" shrinkToFit="false"/>
    </xf>
    <xf numFmtId="164" fontId="5" fillId="21" borderId="0" applyFont="true" applyBorder="false" applyAlignment="true" applyProtection="false">
      <alignment horizontal="general" vertical="bottom" textRotation="0" wrapText="false" indent="0" shrinkToFit="false"/>
    </xf>
    <xf numFmtId="164" fontId="5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29" borderId="0" applyFont="true" applyBorder="false" applyAlignment="true" applyProtection="false">
      <alignment horizontal="general" vertical="bottom" textRotation="0" wrapText="false" indent="0" shrinkToFit="false"/>
    </xf>
    <xf numFmtId="164" fontId="5" fillId="29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30" borderId="0" applyFont="true" applyBorder="false" applyAlignment="true" applyProtection="false">
      <alignment horizontal="general" vertical="bottom" textRotation="0" wrapText="false" indent="0" shrinkToFit="false"/>
    </xf>
    <xf numFmtId="164" fontId="5" fillId="5" borderId="0" applyFont="true" applyBorder="false" applyAlignment="true" applyProtection="false">
      <alignment horizontal="general" vertical="bottom" textRotation="0" wrapText="false" indent="0" shrinkToFit="false"/>
    </xf>
    <xf numFmtId="164" fontId="5" fillId="31" borderId="0" applyFont="true" applyBorder="false" applyAlignment="true" applyProtection="false">
      <alignment horizontal="general" vertical="bottom" textRotation="0" wrapText="false" indent="0" shrinkToFit="false"/>
    </xf>
    <xf numFmtId="164" fontId="5" fillId="31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10" borderId="0" applyFont="true" applyBorder="false" applyAlignment="true" applyProtection="false">
      <alignment horizontal="general" vertical="bottom" textRotation="0" wrapText="false" indent="0" shrinkToFit="false"/>
    </xf>
    <xf numFmtId="164" fontId="6" fillId="13" borderId="0" applyFont="true" applyBorder="false" applyAlignment="true" applyProtection="false">
      <alignment horizontal="general" vertical="bottom" textRotation="0" wrapText="false" indent="0" shrinkToFit="false"/>
    </xf>
    <xf numFmtId="164" fontId="6" fillId="10" borderId="0" applyFont="true" applyBorder="false" applyAlignment="true" applyProtection="false">
      <alignment horizontal="general" vertical="bottom" textRotation="0" wrapText="false" indent="0" shrinkToFit="false"/>
    </xf>
    <xf numFmtId="164" fontId="6" fillId="13" borderId="0" applyFont="true" applyBorder="false" applyAlignment="true" applyProtection="false">
      <alignment horizontal="general" vertical="bottom" textRotation="0" wrapText="false" indent="0" shrinkToFit="false"/>
    </xf>
    <xf numFmtId="164" fontId="6" fillId="13" borderId="0" applyFont="true" applyBorder="false" applyAlignment="true" applyProtection="false">
      <alignment horizontal="general" vertical="bottom" textRotation="0" wrapText="false" indent="0" shrinkToFit="false"/>
    </xf>
    <xf numFmtId="164" fontId="6" fillId="10" borderId="0" applyFont="true" applyBorder="false" applyAlignment="true" applyProtection="false">
      <alignment horizontal="general" vertical="bottom" textRotation="0" wrapText="false" indent="0" shrinkToFit="false"/>
    </xf>
    <xf numFmtId="164" fontId="6" fillId="10" borderId="0" applyFont="true" applyBorder="false" applyAlignment="true" applyProtection="false">
      <alignment horizontal="general" vertical="bottom" textRotation="0" wrapText="false" indent="0" shrinkToFit="false"/>
    </xf>
    <xf numFmtId="164" fontId="6" fillId="10" borderId="0" applyFont="true" applyBorder="false" applyAlignment="true" applyProtection="false">
      <alignment horizontal="general" vertical="bottom" textRotation="0" wrapText="false" indent="0" shrinkToFit="false"/>
    </xf>
    <xf numFmtId="164" fontId="6" fillId="13" borderId="0" applyFont="true" applyBorder="false" applyAlignment="true" applyProtection="false">
      <alignment horizontal="general" vertical="bottom" textRotation="0" wrapText="false" indent="0" shrinkToFit="false"/>
    </xf>
    <xf numFmtId="164" fontId="6" fillId="13" borderId="0" applyFont="true" applyBorder="false" applyAlignment="true" applyProtection="false">
      <alignment horizontal="general" vertical="bottom" textRotation="0" wrapText="false" indent="0" shrinkToFit="false"/>
    </xf>
    <xf numFmtId="164" fontId="6" fillId="13" borderId="0" applyFont="true" applyBorder="false" applyAlignment="true" applyProtection="false">
      <alignment horizontal="general" vertical="bottom" textRotation="0" wrapText="false" indent="0" shrinkToFit="false"/>
    </xf>
    <xf numFmtId="164" fontId="7" fillId="32" borderId="0" applyFont="true" applyBorder="false" applyAlignment="true" applyProtection="false">
      <alignment horizontal="general" vertical="bottom" textRotation="0" wrapText="false" indent="0" shrinkToFit="false"/>
    </xf>
    <xf numFmtId="164" fontId="7" fillId="32" borderId="0" applyFont="true" applyBorder="false" applyAlignment="true" applyProtection="false">
      <alignment horizontal="general" vertical="bottom" textRotation="0" wrapText="false" indent="0" shrinkToFit="false"/>
    </xf>
    <xf numFmtId="164" fontId="6" fillId="10" borderId="0" applyFont="true" applyBorder="false" applyAlignment="true" applyProtection="false">
      <alignment horizontal="general" vertical="bottom" textRotation="0" wrapText="false" indent="0" shrinkToFit="false"/>
    </xf>
    <xf numFmtId="164" fontId="6" fillId="13" borderId="0" applyFont="true" applyBorder="false" applyAlignment="true" applyProtection="false">
      <alignment horizontal="general" vertical="bottom" textRotation="0" wrapText="false" indent="0" shrinkToFit="false"/>
    </xf>
    <xf numFmtId="164" fontId="7" fillId="13" borderId="0" applyFont="true" applyBorder="false" applyAlignment="true" applyProtection="false">
      <alignment horizontal="general" vertical="bottom" textRotation="0" wrapText="false" indent="0" shrinkToFit="false"/>
    </xf>
    <xf numFmtId="164" fontId="7" fillId="13" borderId="0" applyFont="true" applyBorder="false" applyAlignment="true" applyProtection="false">
      <alignment horizontal="general" vertical="bottom" textRotation="0" wrapText="false" indent="0" shrinkToFit="false"/>
    </xf>
    <xf numFmtId="164" fontId="6" fillId="13" borderId="0" applyFont="true" applyBorder="false" applyAlignment="true" applyProtection="false">
      <alignment horizontal="general" vertical="bottom" textRotation="0" wrapText="false" indent="0" shrinkToFit="false"/>
    </xf>
    <xf numFmtId="164" fontId="7" fillId="32" borderId="0" applyFont="true" applyBorder="false" applyAlignment="true" applyProtection="false">
      <alignment horizontal="general" vertical="bottom" textRotation="0" wrapText="false" indent="0" shrinkToFit="false"/>
    </xf>
    <xf numFmtId="164" fontId="6" fillId="13" borderId="0" applyFont="true" applyBorder="false" applyAlignment="true" applyProtection="false">
      <alignment horizontal="general" vertical="bottom" textRotation="0" wrapText="false" indent="0" shrinkToFit="false"/>
    </xf>
    <xf numFmtId="164" fontId="7" fillId="32" borderId="0" applyFont="true" applyBorder="false" applyAlignment="true" applyProtection="false">
      <alignment horizontal="general" vertical="bottom" textRotation="0" wrapText="false" indent="0" shrinkToFit="false"/>
    </xf>
    <xf numFmtId="164" fontId="6" fillId="10" borderId="0" applyFont="true" applyBorder="false" applyAlignment="true" applyProtection="false">
      <alignment horizontal="general" vertical="bottom" textRotation="0" wrapText="false" indent="0" shrinkToFit="false"/>
    </xf>
    <xf numFmtId="164" fontId="6" fillId="1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9" fillId="34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8" fillId="33" borderId="1" applyFont="true" applyBorder="true" applyAlignment="true" applyProtection="false">
      <alignment horizontal="general" vertical="bottom" textRotation="0" wrapText="false" indent="0" shrinkToFit="false"/>
    </xf>
    <xf numFmtId="164" fontId="10" fillId="35" borderId="2" applyFont="true" applyBorder="true" applyAlignment="true" applyProtection="false">
      <alignment horizontal="general" vertical="bottom" textRotation="0" wrapText="false" indent="0" shrinkToFit="false"/>
    </xf>
    <xf numFmtId="164" fontId="11" fillId="0" borderId="3" applyFont="true" applyBorder="true" applyAlignment="true" applyProtection="false">
      <alignment horizontal="general" vertical="bottom" textRotation="0" wrapText="false" indent="0" shrinkToFit="false"/>
    </xf>
    <xf numFmtId="164" fontId="12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  <xf numFmtId="164" fontId="13" fillId="19" borderId="1" applyFont="true" applyBorder="true" applyAlignment="true" applyProtection="false">
      <alignment horizontal="general" vertical="bottom" textRotation="0" wrapText="false" indent="0" shrinkToFit="false"/>
    </xf>
  </cellStyleXfs>
  <cellXfs count="11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208" fontId="10" fillId="36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8" fillId="37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0" fillId="38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5" fillId="3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6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6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6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209" fontId="46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6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6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0" fillId="38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1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4" fillId="0" borderId="1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4" fillId="0" borderId="1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2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0" fontId="34" fillId="0" borderId="11" xfId="15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42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34" fillId="8" borderId="1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2" fillId="0" borderId="12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34" fillId="0" borderId="1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4" fillId="0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2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0" fontId="34" fillId="0" borderId="13" xfId="15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42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14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3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0" fontId="34" fillId="0" borderId="0" xfId="0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34" fillId="0" borderId="1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4" fillId="0" borderId="1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4" fillId="0" borderId="1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2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0" fontId="34" fillId="0" borderId="16" xfId="15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42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34" fillId="8" borderId="1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2" fillId="0" borderId="18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42" fillId="0" borderId="12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42" fillId="0" borderId="14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3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2" fillId="0" borderId="10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210" fontId="34" fillId="0" borderId="17" xfId="15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42" fillId="0" borderId="18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42" fillId="0" borderId="0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45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74" fontId="34" fillId="8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4" fontId="34" fillId="8" borderId="16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1" fillId="0" borderId="1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1" fillId="0" borderId="2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4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205" fontId="34" fillId="0" borderId="0" xfId="1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2" fillId="0" borderId="10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4" fontId="3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4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3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3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211" fontId="46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4" fillId="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210" fontId="34" fillId="0" borderId="23" xfId="15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74" fontId="46" fillId="8" borderId="2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4" fontId="45" fillId="0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2" fillId="0" borderId="24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211" fontId="46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4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46" fillId="8" borderId="1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4" fontId="45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2" fillId="0" borderId="14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211" fontId="46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4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46" fillId="8" borderId="16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4" fontId="45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2" fillId="0" borderId="18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211" fontId="45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0" fontId="41" fillId="0" borderId="28" xfId="15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74" fontId="41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41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9" fillId="0" borderId="29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4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8" borderId="2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210" fontId="34" fillId="8" borderId="23" xfId="15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74" fontId="34" fillId="8" borderId="2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74" fontId="41" fillId="0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8" borderId="1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210" fontId="34" fillId="8" borderId="13" xfId="15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74" fontId="41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8" borderId="1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210" fontId="34" fillId="8" borderId="16" xfId="15" applyFont="true" applyBorder="true" applyAlignment="true" applyProtection="true">
      <alignment horizontal="right" vertical="center" textRotation="0" wrapText="false" indent="1" shrinkToFit="false"/>
      <protection locked="false" hidden="false"/>
    </xf>
    <xf numFmtId="174" fontId="41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0" fontId="45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05" fontId="46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90" fontId="34" fillId="9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90" fontId="34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205" fontId="46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90" fontId="34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205" fontId="4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4" fontId="34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90" fontId="34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205" fontId="46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212" fontId="34" fillId="6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213" fontId="34" fillId="0" borderId="13" xfId="15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211" fontId="5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210" fontId="51" fillId="0" borderId="0" xfId="15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74" fontId="5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2" fillId="0" borderId="0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5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39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0" fontId="41" fillId="39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41" fillId="39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39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5" fillId="39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39" borderId="2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5" fillId="39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5" fillId="3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95" fontId="43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34" fillId="0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4" fontId="34" fillId="0" borderId="2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95" fontId="43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3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4" fontId="34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1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4" fontId="4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4" fontId="41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3" fontId="4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3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210" fontId="42" fillId="0" borderId="0" xfId="15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210" fontId="42" fillId="0" borderId="10" xfId="15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41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5" fillId="0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5" fillId="0" borderId="1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4" fontId="41" fillId="0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4" fontId="41" fillId="0" borderId="3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74" fontId="3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4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4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5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3" fontId="5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3" fontId="4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5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1" fillId="0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4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38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39" borderId="2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5" fillId="39" borderId="2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5" fillId="39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5" fillId="39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39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4" fontId="34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3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34" fillId="0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34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5" fillId="0" borderId="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1" fontId="4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0" fontId="34" fillId="0" borderId="10" xfId="15" applyFont="true" applyBorder="true" applyAlignment="true" applyProtection="true">
      <alignment horizontal="right" vertical="center" textRotation="0" wrapText="false" indent="1" shrinkToFit="false"/>
      <protection locked="true" hidden="false"/>
    </xf>
    <xf numFmtId="164" fontId="45" fillId="0" borderId="1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38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38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5" fillId="33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211" fontId="4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39" borderId="2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5" fillId="39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5" fillId="39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5" fillId="3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1" fontId="3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0" fontId="34" fillId="8" borderId="23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42" fillId="0" borderId="23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34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1" fontId="34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8" borderId="13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42" fillId="0" borderId="13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34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4" fontId="34" fillId="8" borderId="13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34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90" fontId="3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211" fontId="3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2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8" borderId="16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42" fillId="0" borderId="16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3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215" fontId="34" fillId="0" borderId="0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209" fontId="34" fillId="0" borderId="23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209" fontId="34" fillId="0" borderId="13" xfId="0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215" fontId="34" fillId="8" borderId="13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209" fontId="34" fillId="8" borderId="13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164" fontId="46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6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6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209" fontId="34" fillId="8" borderId="16" xfId="0" applyFont="true" applyBorder="true" applyAlignment="true" applyProtection="true">
      <alignment horizontal="left" vertical="center" textRotation="0" wrapText="false" indent="1" shrinkToFit="false"/>
      <protection locked="false" hidden="false"/>
    </xf>
    <xf numFmtId="211" fontId="34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1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0" fontId="34" fillId="0" borderId="17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42" fillId="0" borderId="28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34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5" fillId="3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1" fontId="3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09" fontId="34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5" fontId="34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1" fontId="3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2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09" fontId="34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5" fontId="34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6" fontId="34" fillId="0" borderId="7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95" fontId="3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1" fontId="3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6" fontId="34" fillId="0" borderId="8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95" fontId="3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09" fontId="34" fillId="0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5" fontId="34" fillId="0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1" fontId="41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215" fontId="41" fillId="0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1" fontId="4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1" fontId="4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1" fontId="4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210" fontId="3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1" fontId="41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209" fontId="41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1" fontId="4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211" fontId="41" fillId="0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211" fontId="41" fillId="0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209" fontId="41" fillId="0" borderId="3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1" fontId="3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95" fontId="3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3" fontId="3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1" fontId="3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211" fontId="41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2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1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9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0" fontId="41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1" fontId="57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7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2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7" fontId="46" fillId="8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210" fontId="46" fillId="8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218" fontId="34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5" fontId="34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5" fontId="34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9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1" fontId="57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7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7" fontId="46" fillId="8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210" fontId="34" fillId="8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219" fontId="3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09" fontId="34" fillId="0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5" fontId="34" fillId="0" borderId="2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1" fontId="57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7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7" fontId="46" fillId="8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210" fontId="34" fillId="8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219" fontId="3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09" fontId="3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5" fontId="34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1" fontId="57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7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7" fontId="46" fillId="8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210" fontId="34" fillId="8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219" fontId="3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09" fontId="34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5" fontId="34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7" fillId="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7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7" fillId="0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210" fontId="46" fillId="8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210" fontId="46" fillId="8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210" fontId="46" fillId="8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216" fontId="46" fillId="8" borderId="13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210" fontId="3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0" fontId="3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0" fontId="5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3" fontId="5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6" fontId="3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20" fontId="3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0" fontId="34" fillId="0" borderId="23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211" fontId="3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2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95" fontId="3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1" fontId="3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95" fontId="3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1" fontId="41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211" fontId="41" fillId="0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215" fontId="41" fillId="0" borderId="2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1" fontId="41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1" fontId="41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1" fontId="42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210" fontId="3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1" fontId="41" fillId="0" borderId="2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209" fontId="41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1" fontId="41" fillId="0" borderId="1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211" fontId="41" fillId="0" borderId="2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211" fontId="41" fillId="0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209" fontId="41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1" fontId="57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7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211" fontId="41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2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1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5" fillId="33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1" fontId="34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2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90" fontId="34" fillId="0" borderId="2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6" fontId="34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20" fontId="46" fillId="33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1" fontId="34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90" fontId="34" fillId="0" borderId="1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6" fontId="34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20" fontId="46" fillId="33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1" fontId="34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90" fontId="34" fillId="0" borderId="16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6" fontId="34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20" fontId="46" fillId="33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1" fontId="34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2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4" fillId="0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0" fontId="34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1" fontId="34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0" fontId="34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1" fontId="34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1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4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0" fontId="3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4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211" fontId="3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6" fontId="3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20" fontId="46" fillId="3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09" fontId="34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5" fontId="34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1" fontId="41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1" fontId="41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1" fontId="42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210" fontId="3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09" fontId="41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09" fontId="41" fillId="0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6" fontId="3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20" fontId="3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6" fontId="34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20" fontId="46" fillId="3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6" fontId="34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20" fontId="46" fillId="3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1" fontId="41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1" fontId="41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209" fontId="41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09" fontId="41" fillId="0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1" fontId="41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09" fontId="41" fillId="0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1" fontId="42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1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1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3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3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4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216" fontId="34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216" fontId="34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1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216" fontId="34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216" fontId="34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3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216" fontId="34" fillId="0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216" fontId="34" fillId="0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216" fontId="41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4" fillId="0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1" fillId="0" borderId="3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216" fontId="34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4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6" fontId="34" fillId="4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39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21" fontId="34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90" fontId="34" fillId="39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0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4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6" fontId="34" fillId="0" borderId="2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216" fontId="34" fillId="39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2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4" fillId="0" borderId="2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4" fillId="0" borderId="2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216" fontId="34" fillId="39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90" fontId="34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2" fontId="34" fillId="39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22" fontId="34" fillId="39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22" fontId="34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216" fontId="34" fillId="39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1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4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3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216" fontId="34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216" fontId="34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216" fontId="41" fillId="3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216" fontId="10" fillId="38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2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2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2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4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57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59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5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57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5" fillId="41" borderId="2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5" fillId="41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4" fillId="41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5" fillId="41" borderId="2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5" fillId="41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1" fillId="41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4" fillId="41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5" fillId="41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39" borderId="2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1" fillId="39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0" fontId="49" fillId="39" borderId="2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205" fontId="41" fillId="39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9" fillId="39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9" fillId="39" borderId="2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216" fontId="62" fillId="39" borderId="29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0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5" fillId="0" borderId="2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5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3" fillId="0" borderId="2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223" fontId="45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0" fontId="63" fillId="0" borderId="2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210" fontId="63" fillId="0" borderId="2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210" fontId="56" fillId="0" borderId="2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201" fontId="45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3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6" fillId="0" borderId="2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216" fontId="63" fillId="0" borderId="2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5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23" fontId="4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0" fontId="55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210" fontId="5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210" fontId="43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201" fontId="4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0" fontId="4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216" fontId="55" fillId="0" borderId="1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0" borderId="1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6" fillId="0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5" fillId="0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23" fontId="46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0" fontId="55" fillId="0" borderId="1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210" fontId="55" fillId="0" borderId="1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210" fontId="43" fillId="0" borderId="1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201" fontId="46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0" fontId="43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0" borderId="1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216" fontId="55" fillId="0" borderId="3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0" borderId="2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210" fontId="45" fillId="0" borderId="2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210" fontId="45" fillId="0" borderId="2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5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5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210" fontId="5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5" fillId="0" borderId="1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210" fontId="55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05" fontId="41" fillId="39" borderId="2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5" fillId="0" borderId="2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210" fontId="45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0" fontId="64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5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5" fillId="0" borderId="1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6" fillId="0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2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6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2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201" fontId="46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0" fontId="46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0" fontId="46" fillId="0" borderId="2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210" fontId="43" fillId="0" borderId="2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210" fontId="65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0" borderId="2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6" fillId="0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201" fontId="4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0" fontId="4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0" fontId="4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210" fontId="6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1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6" fillId="0" borderId="1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201" fontId="46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0" fontId="46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0" fontId="46" fillId="0" borderId="1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210" fontId="65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01" fontId="35" fillId="41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0" fontId="35" fillId="41" borderId="2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210" fontId="66" fillId="41" borderId="2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216" fontId="66" fillId="41" borderId="29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1" fillId="0" borderId="2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1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6" fontId="62" fillId="0" borderId="28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01" fontId="45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0" fontId="62" fillId="0" borderId="2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210" fontId="62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2" fillId="0" borderId="2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2" fillId="0" borderId="2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38" borderId="2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0" fillId="38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38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38" borderId="2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201" fontId="10" fillId="38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0" fontId="10" fillId="38" borderId="2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6" fillId="38" borderId="2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90" fontId="67" fillId="38" borderId="29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1" fillId="3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3" fontId="34" fillId="0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216" fontId="57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3" fontId="34" fillId="0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216" fontId="57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3" fontId="34" fillId="0" borderId="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216" fontId="57" fillId="0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1" fillId="39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3" fontId="41" fillId="39" borderId="2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90" fontId="62" fillId="39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0" fontId="4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5" fillId="38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2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3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4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210" fontId="45" fillId="2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0" fontId="45" fillId="3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4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224" fontId="4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25" fontId="4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225" fontId="4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25" fontId="45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26" fontId="4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26" fontId="45" fillId="2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26" fontId="45" fillId="3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25" fontId="45" fillId="2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25" fontId="45" fillId="3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6" fontId="4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216" fontId="4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5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55" fillId="0" borderId="0" xfId="0" applyFont="true" applyBorder="false" applyAlignment="true" applyProtection="true">
      <alignment horizontal="left" vertical="center" textRotation="0" wrapText="false" indent="3" shrinkToFit="false"/>
      <protection locked="true" hidden="false"/>
    </xf>
    <xf numFmtId="216" fontId="5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225" fontId="55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25" fontId="55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25" fontId="55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225" fontId="3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225" fontId="55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25" fontId="55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25" fontId="55" fillId="0" borderId="3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25" fontId="55" fillId="0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0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225" fontId="3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227" fontId="45" fillId="2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27" fontId="45" fillId="3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6" fontId="55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213" fontId="4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90" fontId="5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5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90" fontId="5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225" fontId="55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0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3" fontId="60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5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227" fontId="60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27" fontId="45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3" fontId="5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213" fontId="5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213" fontId="4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213" fontId="4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228" fontId="4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229" fontId="4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217" fontId="41" fillId="2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7" fontId="41" fillId="3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39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5" fillId="42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27" fontId="35" fillId="42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27" fontId="3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90" fontId="4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6" fontId="4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5" fillId="42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6" fontId="35" fillId="42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6" fontId="3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3" fontId="4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30" fontId="4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6" fillId="42" borderId="1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231" fontId="66" fillId="42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31" fontId="5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5" fillId="0" borderId="2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225" fontId="55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25" fontId="5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5" fillId="0" borderId="2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216" fontId="55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6" fontId="5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6" fontId="55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216" fontId="55" fillId="8" borderId="14" xfId="19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5" fillId="0" borderId="2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226" fontId="55" fillId="8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38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5" fillId="39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5" fillId="39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5" fillId="39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1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3" fillId="0" borderId="9" xfId="0" applyFont="true" applyBorder="true" applyAlignment="true" applyProtection="true">
      <alignment horizontal="left" vertical="center" textRotation="0" wrapText="false" indent="3" shrinkToFit="false"/>
      <protection locked="true" hidden="false"/>
    </xf>
    <xf numFmtId="164" fontId="4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3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22" fontId="43" fillId="0" borderId="0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3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3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222" fontId="43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3" fillId="0" borderId="15" xfId="0" applyFont="true" applyBorder="true" applyAlignment="true" applyProtection="true">
      <alignment horizontal="left" vertical="center" textRotation="0" wrapText="false" indent="3" shrinkToFit="false"/>
      <protection locked="true" hidden="false"/>
    </xf>
    <xf numFmtId="164" fontId="43" fillId="0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1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22" fontId="43" fillId="0" borderId="1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3" fillId="0" borderId="3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5" fillId="39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39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6" fillId="39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4" fillId="0" borderId="27" xfId="44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4" fillId="0" borderId="28" xfId="44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4" fillId="0" borderId="28" xfId="44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4" fillId="0" borderId="28" xfId="44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222" fontId="34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6" fontId="42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6" fontId="34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6" fontId="42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94" fontId="42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6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4" fillId="0" borderId="28" xfId="44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222" fontId="34" fillId="0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233" fontId="34" fillId="0" borderId="28" xfId="44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233" fontId="34" fillId="0" borderId="28" xfId="44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90" fontId="46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6" fontId="42" fillId="0" borderId="29" xfId="44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4" fontId="46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6" fillId="0" borderId="28" xfId="44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216" fontId="42" fillId="0" borderId="29" xfId="44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216" fontId="3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6" fontId="42" fillId="0" borderId="0" xfId="44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2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46" fillId="0" borderId="28" xfId="44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0" fillId="0" borderId="28" xfId="44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0" fillId="0" borderId="28" xfId="44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94" fontId="46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2" fillId="0" borderId="0" xfId="44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5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5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5" fillId="0" borderId="28" xfId="44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7" fillId="0" borderId="28" xfId="44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216" fontId="45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6" fontId="49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3" fillId="0" borderId="0" xfId="44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4" fillId="0" borderId="20" xfId="44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216" fontId="34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6" fontId="42" fillId="0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4" fillId="0" borderId="17" xfId="44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216" fontId="34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6" fontId="42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216" fontId="4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6" fontId="4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4" fillId="0" borderId="0" xfId="442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216" fontId="6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6" fontId="4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6" fillId="0" borderId="20" xfId="44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0" fillId="0" borderId="20" xfId="44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216" fontId="34" fillId="0" borderId="20" xfId="44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6" fontId="42" fillId="0" borderId="21" xfId="44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4" fontId="4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4" fillId="0" borderId="0" xfId="44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216" fontId="3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216" fontId="42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4" fontId="4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46" fillId="0" borderId="0" xfId="44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216" fontId="4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6" fontId="43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6" fontId="43" fillId="0" borderId="10" xfId="44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6" fontId="46" fillId="0" borderId="0" xfId="44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6" fillId="0" borderId="17" xfId="44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216" fontId="46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6" fontId="43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5" fillId="0" borderId="20" xfId="44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216" fontId="45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6" fontId="56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33" fontId="34" fillId="0" borderId="0" xfId="442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216" fontId="34" fillId="0" borderId="0" xfId="44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2" fillId="0" borderId="0" xfId="44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5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6" fontId="46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94" fontId="46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6" fontId="41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6" fontId="34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5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6" fontId="45" fillId="0" borderId="3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4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5" fillId="39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3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3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3" fontId="46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213" fontId="3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3" fontId="34" fillId="39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5" fillId="3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3" fontId="46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213" fontId="3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3" fontId="34" fillId="39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3" fontId="46" fillId="3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34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213" fontId="3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5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3" fontId="3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3" fontId="34" fillId="39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3" fontId="3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3" fontId="41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3" fontId="45" fillId="39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3" fontId="45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3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213" fontId="41" fillId="39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213" fontId="4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213" fontId="45" fillId="39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13" fontId="4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213" fontId="4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7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35" fillId="38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39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39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3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3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5" fillId="4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43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44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45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46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42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39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39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33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3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3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3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90" fontId="34" fillId="0" borderId="6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21" fontId="41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4" fillId="4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47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1" fillId="4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90" fontId="34" fillId="47" borderId="7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47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21" fontId="41" fillId="47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90" fontId="34" fillId="0" borderId="7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21" fontId="41" fillId="0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4" fillId="47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47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90" fontId="34" fillId="47" borderId="8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47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21" fontId="41" fillId="47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5" fillId="3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0" fontId="45" fillId="3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3" fontId="45" fillId="39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6" fontId="43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6" fontId="42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6" fontId="42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6" fontId="3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21" fontId="41" fillId="0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90" fontId="34" fillId="0" borderId="33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3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221" fontId="41" fillId="0" borderId="3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210" fontId="45" fillId="39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0" fontId="3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1" fillId="3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235" fontId="3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2" fontId="3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1" fillId="39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2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6" fillId="3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39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0" fontId="41" fillId="39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0" fontId="3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0" fontId="34" fillId="4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0" fontId="3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90" fontId="3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0" fontId="34" fillId="47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0" fontId="41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0" fontId="41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210" fontId="4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39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4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4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3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4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4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46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4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90" fontId="56" fillId="0" borderId="27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0" fontId="4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3" fontId="4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7" fontId="4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36" fontId="49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36" fontId="78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36" fontId="5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0" fontId="41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41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6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0" fontId="49" fillId="4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6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0" fontId="49" fillId="4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0" fontId="4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0" fontId="78" fillId="4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0" fontId="49" fillId="45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0" fontId="78" fillId="46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0" fontId="78" fillId="4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0" fontId="41" fillId="0" borderId="2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0" fontId="34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6" fontId="34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0" fontId="41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6" fontId="34" fillId="47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0" fontId="41" fillId="47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6" fontId="34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0" fontId="34" fillId="0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6" fontId="34" fillId="4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0" fontId="41" fillId="4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6" fontId="3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0" fontId="4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39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210" fontId="3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3" fontId="3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0" fontId="3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3" fontId="3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13" fontId="3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205" fontId="41" fillId="39" borderId="2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0" fontId="41" fillId="39" borderId="28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05" fontId="41" fillId="39" borderId="29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05" fontId="3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4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90" fontId="46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46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90" fontId="45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90" fontId="46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5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216" fontId="46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216" fontId="4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5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6" fontId="45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6" fontId="3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216" fontId="4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6" fontId="45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6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216" fontId="46" fillId="0" borderId="28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39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39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39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16" fontId="25" fillId="39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221" fontId="5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56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3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3" fillId="0" borderId="0" xfId="0" applyFont="true" applyBorder="true" applyAlignment="true" applyProtection="true">
      <alignment horizontal="left" vertical="center" textRotation="0" wrapText="false" indent="3" shrinkToFit="false"/>
      <protection locked="true" hidden="false"/>
    </xf>
  </cellXfs>
  <cellStyles count="9115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20% - Ênfase1 2" xfId="21" builtinId="53" customBuiltin="true"/>
    <cellStyle name="20% - Ênfase1 2 2" xfId="22" builtinId="53" customBuiltin="true"/>
    <cellStyle name="20% - Ênfase1 3" xfId="23" builtinId="53" customBuiltin="true"/>
    <cellStyle name="20% - Ênfase1 3 2" xfId="24" builtinId="53" customBuiltin="true"/>
    <cellStyle name="20% - Ênfase1 3 2 2" xfId="25" builtinId="53" customBuiltin="true"/>
    <cellStyle name="20% - Ênfase1 3 3" xfId="26" builtinId="53" customBuiltin="true"/>
    <cellStyle name="20% - Ênfase1 3 3 2" xfId="27" builtinId="53" customBuiltin="true"/>
    <cellStyle name="20% - Ênfase1 3 4" xfId="28" builtinId="53" customBuiltin="true"/>
    <cellStyle name="20% - Ênfase1 3 4 2" xfId="29" builtinId="53" customBuiltin="true"/>
    <cellStyle name="20% - Ênfase1 3 5" xfId="30" builtinId="53" customBuiltin="true"/>
    <cellStyle name="20% - Ênfase1 4" xfId="31" builtinId="53" customBuiltin="true"/>
    <cellStyle name="20% - Ênfase1 5" xfId="32" builtinId="53" customBuiltin="true"/>
    <cellStyle name="20% - Ênfase1 5 2" xfId="33" builtinId="53" customBuiltin="true"/>
    <cellStyle name="20% - Ênfase1 5 2 2" xfId="34" builtinId="53" customBuiltin="true"/>
    <cellStyle name="20% - Ênfase1 5 3" xfId="35" builtinId="53" customBuiltin="true"/>
    <cellStyle name="20% - Ênfase1 5 3 2" xfId="36" builtinId="53" customBuiltin="true"/>
    <cellStyle name="20% - Ênfase1 5 4" xfId="37" builtinId="53" customBuiltin="true"/>
    <cellStyle name="20% - Ênfase1 5 4 2" xfId="38" builtinId="53" customBuiltin="true"/>
    <cellStyle name="20% - Ênfase1 5 5" xfId="39" builtinId="53" customBuiltin="true"/>
    <cellStyle name="20% - Ênfase1 6" xfId="40" builtinId="53" customBuiltin="true"/>
    <cellStyle name="20% - Ênfase1 6 2" xfId="41" builtinId="53" customBuiltin="true"/>
    <cellStyle name="20% - Ênfase1 6 2 2" xfId="42" builtinId="53" customBuiltin="true"/>
    <cellStyle name="20% - Ênfase1 6 3" xfId="43" builtinId="53" customBuiltin="true"/>
    <cellStyle name="20% - Ênfase1 6 3 2" xfId="44" builtinId="53" customBuiltin="true"/>
    <cellStyle name="20% - Ênfase1 6 4" xfId="45" builtinId="53" customBuiltin="true"/>
    <cellStyle name="20% - Ênfase1 6 4 2" xfId="46" builtinId="53" customBuiltin="true"/>
    <cellStyle name="20% - Ênfase1 6 5" xfId="47" builtinId="53" customBuiltin="true"/>
    <cellStyle name="20% - Ênfase1 7" xfId="48" builtinId="53" customBuiltin="true"/>
    <cellStyle name="20% - Ênfase1 7 2" xfId="49" builtinId="53" customBuiltin="true"/>
    <cellStyle name="20% - Ênfase1 7 2 2" xfId="50" builtinId="53" customBuiltin="true"/>
    <cellStyle name="20% - Ênfase1 7 3" xfId="51" builtinId="53" customBuiltin="true"/>
    <cellStyle name="20% - Ênfase1 7 3 2" xfId="52" builtinId="53" customBuiltin="true"/>
    <cellStyle name="20% - Ênfase1 7 4" xfId="53" builtinId="53" customBuiltin="true"/>
    <cellStyle name="20% - Ênfase1 7 4 2" xfId="54" builtinId="53" customBuiltin="true"/>
    <cellStyle name="20% - Ênfase1 7 5" xfId="55" builtinId="53" customBuiltin="true"/>
    <cellStyle name="20% - Ênfase1 8" xfId="56" builtinId="53" customBuiltin="true"/>
    <cellStyle name="20% - Ênfase1 8 2" xfId="57" builtinId="53" customBuiltin="true"/>
    <cellStyle name="20% - Ênfase1 8 2 2" xfId="58" builtinId="53" customBuiltin="true"/>
    <cellStyle name="20% - Ênfase1 8 3" xfId="59" builtinId="53" customBuiltin="true"/>
    <cellStyle name="20% - Ênfase1 8 3 2" xfId="60" builtinId="53" customBuiltin="true"/>
    <cellStyle name="20% - Ênfase1 8 4" xfId="61" builtinId="53" customBuiltin="true"/>
    <cellStyle name="20% - Ênfase1 8 4 2" xfId="62" builtinId="53" customBuiltin="true"/>
    <cellStyle name="20% - Ênfase1 8 5" xfId="63" builtinId="53" customBuiltin="true"/>
    <cellStyle name="20% - Ênfase2 2" xfId="64" builtinId="53" customBuiltin="true"/>
    <cellStyle name="20% - Ênfase2 3" xfId="65" builtinId="53" customBuiltin="true"/>
    <cellStyle name="20% - Ênfase2 3 2" xfId="66" builtinId="53" customBuiltin="true"/>
    <cellStyle name="20% - Ênfase2 3 2 2" xfId="67" builtinId="53" customBuiltin="true"/>
    <cellStyle name="20% - Ênfase2 3 3" xfId="68" builtinId="53" customBuiltin="true"/>
    <cellStyle name="20% - Ênfase2 3 3 2" xfId="69" builtinId="53" customBuiltin="true"/>
    <cellStyle name="20% - Ênfase2 3 4" xfId="70" builtinId="53" customBuiltin="true"/>
    <cellStyle name="20% - Ênfase2 3 4 2" xfId="71" builtinId="53" customBuiltin="true"/>
    <cellStyle name="20% - Ênfase2 3 5" xfId="72" builtinId="53" customBuiltin="true"/>
    <cellStyle name="20% - Ênfase2 4" xfId="73" builtinId="53" customBuiltin="true"/>
    <cellStyle name="20% - Ênfase2 5" xfId="74" builtinId="53" customBuiltin="true"/>
    <cellStyle name="20% - Ênfase2 5 2" xfId="75" builtinId="53" customBuiltin="true"/>
    <cellStyle name="20% - Ênfase2 5 2 2" xfId="76" builtinId="53" customBuiltin="true"/>
    <cellStyle name="20% - Ênfase2 5 3" xfId="77" builtinId="53" customBuiltin="true"/>
    <cellStyle name="20% - Ênfase2 5 3 2" xfId="78" builtinId="53" customBuiltin="true"/>
    <cellStyle name="20% - Ênfase2 5 4" xfId="79" builtinId="53" customBuiltin="true"/>
    <cellStyle name="20% - Ênfase2 5 4 2" xfId="80" builtinId="53" customBuiltin="true"/>
    <cellStyle name="20% - Ênfase2 5 5" xfId="81" builtinId="53" customBuiltin="true"/>
    <cellStyle name="20% - Ênfase2 6" xfId="82" builtinId="53" customBuiltin="true"/>
    <cellStyle name="20% - Ênfase2 6 2" xfId="83" builtinId="53" customBuiltin="true"/>
    <cellStyle name="20% - Ênfase2 6 2 2" xfId="84" builtinId="53" customBuiltin="true"/>
    <cellStyle name="20% - Ênfase2 6 3" xfId="85" builtinId="53" customBuiltin="true"/>
    <cellStyle name="20% - Ênfase2 6 3 2" xfId="86" builtinId="53" customBuiltin="true"/>
    <cellStyle name="20% - Ênfase2 6 4" xfId="87" builtinId="53" customBuiltin="true"/>
    <cellStyle name="20% - Ênfase2 6 4 2" xfId="88" builtinId="53" customBuiltin="true"/>
    <cellStyle name="20% - Ênfase2 6 5" xfId="89" builtinId="53" customBuiltin="true"/>
    <cellStyle name="20% - Ênfase2 7" xfId="90" builtinId="53" customBuiltin="true"/>
    <cellStyle name="20% - Ênfase2 7 2" xfId="91" builtinId="53" customBuiltin="true"/>
    <cellStyle name="20% - Ênfase2 7 2 2" xfId="92" builtinId="53" customBuiltin="true"/>
    <cellStyle name="20% - Ênfase2 7 3" xfId="93" builtinId="53" customBuiltin="true"/>
    <cellStyle name="20% - Ênfase2 7 3 2" xfId="94" builtinId="53" customBuiltin="true"/>
    <cellStyle name="20% - Ênfase2 7 4" xfId="95" builtinId="53" customBuiltin="true"/>
    <cellStyle name="20% - Ênfase2 7 4 2" xfId="96" builtinId="53" customBuiltin="true"/>
    <cellStyle name="20% - Ênfase2 7 5" xfId="97" builtinId="53" customBuiltin="true"/>
    <cellStyle name="20% - Ênfase2 8" xfId="98" builtinId="53" customBuiltin="true"/>
    <cellStyle name="20% - Ênfase2 8 2" xfId="99" builtinId="53" customBuiltin="true"/>
    <cellStyle name="20% - Ênfase2 8 2 2" xfId="100" builtinId="53" customBuiltin="true"/>
    <cellStyle name="20% - Ênfase2 8 3" xfId="101" builtinId="53" customBuiltin="true"/>
    <cellStyle name="20% - Ênfase2 8 3 2" xfId="102" builtinId="53" customBuiltin="true"/>
    <cellStyle name="20% - Ênfase2 8 4" xfId="103" builtinId="53" customBuiltin="true"/>
    <cellStyle name="20% - Ênfase2 8 4 2" xfId="104" builtinId="53" customBuiltin="true"/>
    <cellStyle name="20% - Ênfase2 8 5" xfId="105" builtinId="53" customBuiltin="true"/>
    <cellStyle name="20% - Ênfase3 2" xfId="106" builtinId="53" customBuiltin="true"/>
    <cellStyle name="20% - Ênfase3 2 2" xfId="107" builtinId="53" customBuiltin="true"/>
    <cellStyle name="20% - Ênfase3 3" xfId="108" builtinId="53" customBuiltin="true"/>
    <cellStyle name="20% - Ênfase3 3 2" xfId="109" builtinId="53" customBuiltin="true"/>
    <cellStyle name="20% - Ênfase3 3 2 2" xfId="110" builtinId="53" customBuiltin="true"/>
    <cellStyle name="20% - Ênfase3 3 3" xfId="111" builtinId="53" customBuiltin="true"/>
    <cellStyle name="20% - Ênfase3 3 3 2" xfId="112" builtinId="53" customBuiltin="true"/>
    <cellStyle name="20% - Ênfase3 3 4" xfId="113" builtinId="53" customBuiltin="true"/>
    <cellStyle name="20% - Ênfase3 3 4 2" xfId="114" builtinId="53" customBuiltin="true"/>
    <cellStyle name="20% - Ênfase3 3 5" xfId="115" builtinId="53" customBuiltin="true"/>
    <cellStyle name="20% - Ênfase3 4" xfId="116" builtinId="53" customBuiltin="true"/>
    <cellStyle name="20% - Ênfase3 5" xfId="117" builtinId="53" customBuiltin="true"/>
    <cellStyle name="20% - Ênfase3 5 2" xfId="118" builtinId="53" customBuiltin="true"/>
    <cellStyle name="20% - Ênfase3 5 2 2" xfId="119" builtinId="53" customBuiltin="true"/>
    <cellStyle name="20% - Ênfase3 5 3" xfId="120" builtinId="53" customBuiltin="true"/>
    <cellStyle name="20% - Ênfase3 5 3 2" xfId="121" builtinId="53" customBuiltin="true"/>
    <cellStyle name="20% - Ênfase3 5 4" xfId="122" builtinId="53" customBuiltin="true"/>
    <cellStyle name="20% - Ênfase3 5 4 2" xfId="123" builtinId="53" customBuiltin="true"/>
    <cellStyle name="20% - Ênfase3 5 5" xfId="124" builtinId="53" customBuiltin="true"/>
    <cellStyle name="20% - Ênfase3 6" xfId="125" builtinId="53" customBuiltin="true"/>
    <cellStyle name="20% - Ênfase3 6 2" xfId="126" builtinId="53" customBuiltin="true"/>
    <cellStyle name="20% - Ênfase3 6 2 2" xfId="127" builtinId="53" customBuiltin="true"/>
    <cellStyle name="20% - Ênfase3 6 3" xfId="128" builtinId="53" customBuiltin="true"/>
    <cellStyle name="20% - Ênfase3 6 3 2" xfId="129" builtinId="53" customBuiltin="true"/>
    <cellStyle name="20% - Ênfase3 6 4" xfId="130" builtinId="53" customBuiltin="true"/>
    <cellStyle name="20% - Ênfase3 6 4 2" xfId="131" builtinId="53" customBuiltin="true"/>
    <cellStyle name="20% - Ênfase3 6 5" xfId="132" builtinId="53" customBuiltin="true"/>
    <cellStyle name="20% - Ênfase3 7" xfId="133" builtinId="53" customBuiltin="true"/>
    <cellStyle name="20% - Ênfase3 7 2" xfId="134" builtinId="53" customBuiltin="true"/>
    <cellStyle name="20% - Ênfase3 7 2 2" xfId="135" builtinId="53" customBuiltin="true"/>
    <cellStyle name="20% - Ênfase3 7 3" xfId="136" builtinId="53" customBuiltin="true"/>
    <cellStyle name="20% - Ênfase3 7 3 2" xfId="137" builtinId="53" customBuiltin="true"/>
    <cellStyle name="20% - Ênfase3 7 4" xfId="138" builtinId="53" customBuiltin="true"/>
    <cellStyle name="20% - Ênfase3 7 4 2" xfId="139" builtinId="53" customBuiltin="true"/>
    <cellStyle name="20% - Ênfase3 7 5" xfId="140" builtinId="53" customBuiltin="true"/>
    <cellStyle name="20% - Ênfase3 8" xfId="141" builtinId="53" customBuiltin="true"/>
    <cellStyle name="20% - Ênfase3 8 2" xfId="142" builtinId="53" customBuiltin="true"/>
    <cellStyle name="20% - Ênfase3 8 2 2" xfId="143" builtinId="53" customBuiltin="true"/>
    <cellStyle name="20% - Ênfase3 8 3" xfId="144" builtinId="53" customBuiltin="true"/>
    <cellStyle name="20% - Ênfase3 8 3 2" xfId="145" builtinId="53" customBuiltin="true"/>
    <cellStyle name="20% - Ênfase3 8 4" xfId="146" builtinId="53" customBuiltin="true"/>
    <cellStyle name="20% - Ênfase3 8 4 2" xfId="147" builtinId="53" customBuiltin="true"/>
    <cellStyle name="20% - Ênfase3 8 5" xfId="148" builtinId="53" customBuiltin="true"/>
    <cellStyle name="20% - Ênfase4 2" xfId="149" builtinId="53" customBuiltin="true"/>
    <cellStyle name="20% - Ênfase4 2 2" xfId="150" builtinId="53" customBuiltin="true"/>
    <cellStyle name="20% - Ênfase4 3" xfId="151" builtinId="53" customBuiltin="true"/>
    <cellStyle name="20% - Ênfase4 3 2" xfId="152" builtinId="53" customBuiltin="true"/>
    <cellStyle name="20% - Ênfase4 3 2 2" xfId="153" builtinId="53" customBuiltin="true"/>
    <cellStyle name="20% - Ênfase4 3 3" xfId="154" builtinId="53" customBuiltin="true"/>
    <cellStyle name="20% - Ênfase4 3 3 2" xfId="155" builtinId="53" customBuiltin="true"/>
    <cellStyle name="20% - Ênfase4 3 4" xfId="156" builtinId="53" customBuiltin="true"/>
    <cellStyle name="20% - Ênfase4 3 4 2" xfId="157" builtinId="53" customBuiltin="true"/>
    <cellStyle name="20% - Ênfase4 3 5" xfId="158" builtinId="53" customBuiltin="true"/>
    <cellStyle name="20% - Ênfase4 4" xfId="159" builtinId="53" customBuiltin="true"/>
    <cellStyle name="20% - Ênfase4 5" xfId="160" builtinId="53" customBuiltin="true"/>
    <cellStyle name="20% - Ênfase4 5 2" xfId="161" builtinId="53" customBuiltin="true"/>
    <cellStyle name="20% - Ênfase4 5 2 2" xfId="162" builtinId="53" customBuiltin="true"/>
    <cellStyle name="20% - Ênfase4 5 3" xfId="163" builtinId="53" customBuiltin="true"/>
    <cellStyle name="20% - Ênfase4 5 3 2" xfId="164" builtinId="53" customBuiltin="true"/>
    <cellStyle name="20% - Ênfase4 5 4" xfId="165" builtinId="53" customBuiltin="true"/>
    <cellStyle name="20% - Ênfase4 5 4 2" xfId="166" builtinId="53" customBuiltin="true"/>
    <cellStyle name="20% - Ênfase4 5 5" xfId="167" builtinId="53" customBuiltin="true"/>
    <cellStyle name="20% - Ênfase4 6" xfId="168" builtinId="53" customBuiltin="true"/>
    <cellStyle name="20% - Ênfase4 6 2" xfId="169" builtinId="53" customBuiltin="true"/>
    <cellStyle name="20% - Ênfase4 6 2 2" xfId="170" builtinId="53" customBuiltin="true"/>
    <cellStyle name="20% - Ênfase4 6 3" xfId="171" builtinId="53" customBuiltin="true"/>
    <cellStyle name="20% - Ênfase4 6 3 2" xfId="172" builtinId="53" customBuiltin="true"/>
    <cellStyle name="20% - Ênfase4 6 4" xfId="173" builtinId="53" customBuiltin="true"/>
    <cellStyle name="20% - Ênfase4 6 4 2" xfId="174" builtinId="53" customBuiltin="true"/>
    <cellStyle name="20% - Ênfase4 6 5" xfId="175" builtinId="53" customBuiltin="true"/>
    <cellStyle name="20% - Ênfase4 7" xfId="176" builtinId="53" customBuiltin="true"/>
    <cellStyle name="20% - Ênfase4 7 2" xfId="177" builtinId="53" customBuiltin="true"/>
    <cellStyle name="20% - Ênfase4 7 2 2" xfId="178" builtinId="53" customBuiltin="true"/>
    <cellStyle name="20% - Ênfase4 7 3" xfId="179" builtinId="53" customBuiltin="true"/>
    <cellStyle name="20% - Ênfase4 7 3 2" xfId="180" builtinId="53" customBuiltin="true"/>
    <cellStyle name="20% - Ênfase4 7 4" xfId="181" builtinId="53" customBuiltin="true"/>
    <cellStyle name="20% - Ênfase4 7 4 2" xfId="182" builtinId="53" customBuiltin="true"/>
    <cellStyle name="20% - Ênfase4 7 5" xfId="183" builtinId="53" customBuiltin="true"/>
    <cellStyle name="20% - Ênfase4 8" xfId="184" builtinId="53" customBuiltin="true"/>
    <cellStyle name="20% - Ênfase4 8 2" xfId="185" builtinId="53" customBuiltin="true"/>
    <cellStyle name="20% - Ênfase4 8 2 2" xfId="186" builtinId="53" customBuiltin="true"/>
    <cellStyle name="20% - Ênfase4 8 3" xfId="187" builtinId="53" customBuiltin="true"/>
    <cellStyle name="20% - Ênfase4 8 3 2" xfId="188" builtinId="53" customBuiltin="true"/>
    <cellStyle name="20% - Ênfase4 8 4" xfId="189" builtinId="53" customBuiltin="true"/>
    <cellStyle name="20% - Ênfase4 8 4 2" xfId="190" builtinId="53" customBuiltin="true"/>
    <cellStyle name="20% - Ênfase4 8 5" xfId="191" builtinId="53" customBuiltin="true"/>
    <cellStyle name="20% - Ênfase5 2" xfId="192" builtinId="53" customBuiltin="true"/>
    <cellStyle name="20% - Ênfase5 2 2" xfId="193" builtinId="53" customBuiltin="true"/>
    <cellStyle name="20% - Ênfase5 3" xfId="194" builtinId="53" customBuiltin="true"/>
    <cellStyle name="20% - Ênfase5 3 2" xfId="195" builtinId="53" customBuiltin="true"/>
    <cellStyle name="20% - Ênfase5 3 2 2" xfId="196" builtinId="53" customBuiltin="true"/>
    <cellStyle name="20% - Ênfase5 3 3" xfId="197" builtinId="53" customBuiltin="true"/>
    <cellStyle name="20% - Ênfase5 3 3 2" xfId="198" builtinId="53" customBuiltin="true"/>
    <cellStyle name="20% - Ênfase5 3 4" xfId="199" builtinId="53" customBuiltin="true"/>
    <cellStyle name="20% - Ênfase5 3 4 2" xfId="200" builtinId="53" customBuiltin="true"/>
    <cellStyle name="20% - Ênfase5 3 5" xfId="201" builtinId="53" customBuiltin="true"/>
    <cellStyle name="20% - Ênfase5 4" xfId="202" builtinId="53" customBuiltin="true"/>
    <cellStyle name="20% - Ênfase5 5" xfId="203" builtinId="53" customBuiltin="true"/>
    <cellStyle name="20% - Ênfase5 5 2" xfId="204" builtinId="53" customBuiltin="true"/>
    <cellStyle name="20% - Ênfase5 5 2 2" xfId="205" builtinId="53" customBuiltin="true"/>
    <cellStyle name="20% - Ênfase5 5 3" xfId="206" builtinId="53" customBuiltin="true"/>
    <cellStyle name="20% - Ênfase5 5 3 2" xfId="207" builtinId="53" customBuiltin="true"/>
    <cellStyle name="20% - Ênfase5 5 4" xfId="208" builtinId="53" customBuiltin="true"/>
    <cellStyle name="20% - Ênfase5 5 4 2" xfId="209" builtinId="53" customBuiltin="true"/>
    <cellStyle name="20% - Ênfase5 5 5" xfId="210" builtinId="53" customBuiltin="true"/>
    <cellStyle name="20% - Ênfase5 6" xfId="211" builtinId="53" customBuiltin="true"/>
    <cellStyle name="20% - Ênfase5 6 2" xfId="212" builtinId="53" customBuiltin="true"/>
    <cellStyle name="20% - Ênfase5 6 2 2" xfId="213" builtinId="53" customBuiltin="true"/>
    <cellStyle name="20% - Ênfase5 6 3" xfId="214" builtinId="53" customBuiltin="true"/>
    <cellStyle name="20% - Ênfase5 6 3 2" xfId="215" builtinId="53" customBuiltin="true"/>
    <cellStyle name="20% - Ênfase5 6 4" xfId="216" builtinId="53" customBuiltin="true"/>
    <cellStyle name="20% - Ênfase5 6 4 2" xfId="217" builtinId="53" customBuiltin="true"/>
    <cellStyle name="20% - Ênfase5 6 5" xfId="218" builtinId="53" customBuiltin="true"/>
    <cellStyle name="20% - Ênfase6 2" xfId="219" builtinId="53" customBuiltin="true"/>
    <cellStyle name="20% - Ênfase6 2 2" xfId="220" builtinId="53" customBuiltin="true"/>
    <cellStyle name="20% - Ênfase6 3" xfId="221" builtinId="53" customBuiltin="true"/>
    <cellStyle name="20% - Ênfase6 3 2" xfId="222" builtinId="53" customBuiltin="true"/>
    <cellStyle name="20% - Ênfase6 3 2 2" xfId="223" builtinId="53" customBuiltin="true"/>
    <cellStyle name="20% - Ênfase6 3 3" xfId="224" builtinId="53" customBuiltin="true"/>
    <cellStyle name="20% - Ênfase6 3 3 2" xfId="225" builtinId="53" customBuiltin="true"/>
    <cellStyle name="20% - Ênfase6 3 4" xfId="226" builtinId="53" customBuiltin="true"/>
    <cellStyle name="20% - Ênfase6 3 4 2" xfId="227" builtinId="53" customBuiltin="true"/>
    <cellStyle name="20% - Ênfase6 3 5" xfId="228" builtinId="53" customBuiltin="true"/>
    <cellStyle name="20% - Ênfase6 4" xfId="229" builtinId="53" customBuiltin="true"/>
    <cellStyle name="20% - Ênfase6 5" xfId="230" builtinId="53" customBuiltin="true"/>
    <cellStyle name="20% - Ênfase6 5 2" xfId="231" builtinId="53" customBuiltin="true"/>
    <cellStyle name="20% - Ênfase6 5 2 2" xfId="232" builtinId="53" customBuiltin="true"/>
    <cellStyle name="20% - Ênfase6 5 3" xfId="233" builtinId="53" customBuiltin="true"/>
    <cellStyle name="20% - Ênfase6 5 3 2" xfId="234" builtinId="53" customBuiltin="true"/>
    <cellStyle name="20% - Ênfase6 5 4" xfId="235" builtinId="53" customBuiltin="true"/>
    <cellStyle name="20% - Ênfase6 5 4 2" xfId="236" builtinId="53" customBuiltin="true"/>
    <cellStyle name="20% - Ênfase6 5 5" xfId="237" builtinId="53" customBuiltin="true"/>
    <cellStyle name="20% - Ênfase6 6" xfId="238" builtinId="53" customBuiltin="true"/>
    <cellStyle name="20% - Ênfase6 6 2" xfId="239" builtinId="53" customBuiltin="true"/>
    <cellStyle name="20% - Ênfase6 6 2 2" xfId="240" builtinId="53" customBuiltin="true"/>
    <cellStyle name="20% - Ênfase6 6 3" xfId="241" builtinId="53" customBuiltin="true"/>
    <cellStyle name="20% - Ênfase6 6 3 2" xfId="242" builtinId="53" customBuiltin="true"/>
    <cellStyle name="20% - Ênfase6 6 4" xfId="243" builtinId="53" customBuiltin="true"/>
    <cellStyle name="20% - Ênfase6 6 4 2" xfId="244" builtinId="53" customBuiltin="true"/>
    <cellStyle name="20% - Ênfase6 6 5" xfId="245" builtinId="53" customBuiltin="true"/>
    <cellStyle name="40% - Ênfase1 2" xfId="246" builtinId="53" customBuiltin="true"/>
    <cellStyle name="40% - Ênfase1 2 2" xfId="247" builtinId="53" customBuiltin="true"/>
    <cellStyle name="40% - Ênfase1 3" xfId="248" builtinId="53" customBuiltin="true"/>
    <cellStyle name="40% - Ênfase1 3 2" xfId="249" builtinId="53" customBuiltin="true"/>
    <cellStyle name="40% - Ênfase1 3 2 2" xfId="250" builtinId="53" customBuiltin="true"/>
    <cellStyle name="40% - Ênfase1 3 3" xfId="251" builtinId="53" customBuiltin="true"/>
    <cellStyle name="40% - Ênfase1 3 3 2" xfId="252" builtinId="53" customBuiltin="true"/>
    <cellStyle name="40% - Ênfase1 3 4" xfId="253" builtinId="53" customBuiltin="true"/>
    <cellStyle name="40% - Ênfase1 3 4 2" xfId="254" builtinId="53" customBuiltin="true"/>
    <cellStyle name="40% - Ênfase1 3 5" xfId="255" builtinId="53" customBuiltin="true"/>
    <cellStyle name="40% - Ênfase1 4" xfId="256" builtinId="53" customBuiltin="true"/>
    <cellStyle name="40% - Ênfase1 5" xfId="257" builtinId="53" customBuiltin="true"/>
    <cellStyle name="40% - Ênfase1 5 2" xfId="258" builtinId="53" customBuiltin="true"/>
    <cellStyle name="40% - Ênfase1 5 2 2" xfId="259" builtinId="53" customBuiltin="true"/>
    <cellStyle name="40% - Ênfase1 5 3" xfId="260" builtinId="53" customBuiltin="true"/>
    <cellStyle name="40% - Ênfase1 5 3 2" xfId="261" builtinId="53" customBuiltin="true"/>
    <cellStyle name="40% - Ênfase1 5 4" xfId="262" builtinId="53" customBuiltin="true"/>
    <cellStyle name="40% - Ênfase1 5 4 2" xfId="263" builtinId="53" customBuiltin="true"/>
    <cellStyle name="40% - Ênfase1 5 5" xfId="264" builtinId="53" customBuiltin="true"/>
    <cellStyle name="40% - Ênfase1 6" xfId="265" builtinId="53" customBuiltin="true"/>
    <cellStyle name="40% - Ênfase1 6 2" xfId="266" builtinId="53" customBuiltin="true"/>
    <cellStyle name="40% - Ênfase1 6 2 2" xfId="267" builtinId="53" customBuiltin="true"/>
    <cellStyle name="40% - Ênfase1 6 3" xfId="268" builtinId="53" customBuiltin="true"/>
    <cellStyle name="40% - Ênfase1 6 3 2" xfId="269" builtinId="53" customBuiltin="true"/>
    <cellStyle name="40% - Ênfase1 6 4" xfId="270" builtinId="53" customBuiltin="true"/>
    <cellStyle name="40% - Ênfase1 6 4 2" xfId="271" builtinId="53" customBuiltin="true"/>
    <cellStyle name="40% - Ênfase1 6 5" xfId="272" builtinId="53" customBuiltin="true"/>
    <cellStyle name="40% - Ênfase2 2" xfId="273" builtinId="53" customBuiltin="true"/>
    <cellStyle name="40% - Ênfase2 3" xfId="274" builtinId="53" customBuiltin="true"/>
    <cellStyle name="40% - Ênfase2 3 2" xfId="275" builtinId="53" customBuiltin="true"/>
    <cellStyle name="40% - Ênfase2 3 2 2" xfId="276" builtinId="53" customBuiltin="true"/>
    <cellStyle name="40% - Ênfase2 3 3" xfId="277" builtinId="53" customBuiltin="true"/>
    <cellStyle name="40% - Ênfase2 3 3 2" xfId="278" builtinId="53" customBuiltin="true"/>
    <cellStyle name="40% - Ênfase2 3 4" xfId="279" builtinId="53" customBuiltin="true"/>
    <cellStyle name="40% - Ênfase2 3 4 2" xfId="280" builtinId="53" customBuiltin="true"/>
    <cellStyle name="40% - Ênfase2 3 5" xfId="281" builtinId="53" customBuiltin="true"/>
    <cellStyle name="40% - Ênfase2 4" xfId="282" builtinId="53" customBuiltin="true"/>
    <cellStyle name="40% - Ênfase2 4 2" xfId="283" builtinId="53" customBuiltin="true"/>
    <cellStyle name="40% - Ênfase2 4 2 2" xfId="284" builtinId="53" customBuiltin="true"/>
    <cellStyle name="40% - Ênfase2 4 3" xfId="285" builtinId="53" customBuiltin="true"/>
    <cellStyle name="40% - Ênfase2 4 3 2" xfId="286" builtinId="53" customBuiltin="true"/>
    <cellStyle name="40% - Ênfase2 4 4" xfId="287" builtinId="53" customBuiltin="true"/>
    <cellStyle name="40% - Ênfase2 4 4 2" xfId="288" builtinId="53" customBuiltin="true"/>
    <cellStyle name="40% - Ênfase2 4 5" xfId="289" builtinId="53" customBuiltin="true"/>
    <cellStyle name="40% - Ênfase2 5" xfId="290" builtinId="53" customBuiltin="true"/>
    <cellStyle name="40% - Ênfase2 5 2" xfId="291" builtinId="53" customBuiltin="true"/>
    <cellStyle name="40% - Ênfase2 5 2 2" xfId="292" builtinId="53" customBuiltin="true"/>
    <cellStyle name="40% - Ênfase2 5 3" xfId="293" builtinId="53" customBuiltin="true"/>
    <cellStyle name="40% - Ênfase2 5 3 2" xfId="294" builtinId="53" customBuiltin="true"/>
    <cellStyle name="40% - Ênfase2 5 4" xfId="295" builtinId="53" customBuiltin="true"/>
    <cellStyle name="40% - Ênfase2 5 4 2" xfId="296" builtinId="53" customBuiltin="true"/>
    <cellStyle name="40% - Ênfase2 5 5" xfId="297" builtinId="53" customBuiltin="true"/>
    <cellStyle name="40% - Ênfase3 2" xfId="298" builtinId="53" customBuiltin="true"/>
    <cellStyle name="40% - Ênfase3 2 2" xfId="299" builtinId="53" customBuiltin="true"/>
    <cellStyle name="40% - Ênfase3 3" xfId="300" builtinId="53" customBuiltin="true"/>
    <cellStyle name="40% - Ênfase3 3 2" xfId="301" builtinId="53" customBuiltin="true"/>
    <cellStyle name="40% - Ênfase3 3 2 2" xfId="302" builtinId="53" customBuiltin="true"/>
    <cellStyle name="40% - Ênfase3 3 3" xfId="303" builtinId="53" customBuiltin="true"/>
    <cellStyle name="40% - Ênfase3 3 3 2" xfId="304" builtinId="53" customBuiltin="true"/>
    <cellStyle name="40% - Ênfase3 3 4" xfId="305" builtinId="53" customBuiltin="true"/>
    <cellStyle name="40% - Ênfase3 3 4 2" xfId="306" builtinId="53" customBuiltin="true"/>
    <cellStyle name="40% - Ênfase3 3 5" xfId="307" builtinId="53" customBuiltin="true"/>
    <cellStyle name="40% - Ênfase3 4" xfId="308" builtinId="53" customBuiltin="true"/>
    <cellStyle name="40% - Ênfase3 5" xfId="309" builtinId="53" customBuiltin="true"/>
    <cellStyle name="40% - Ênfase3 5 2" xfId="310" builtinId="53" customBuiltin="true"/>
    <cellStyle name="40% - Ênfase3 5 2 2" xfId="311" builtinId="53" customBuiltin="true"/>
    <cellStyle name="40% - Ênfase3 5 3" xfId="312" builtinId="53" customBuiltin="true"/>
    <cellStyle name="40% - Ênfase3 5 3 2" xfId="313" builtinId="53" customBuiltin="true"/>
    <cellStyle name="40% - Ênfase3 5 4" xfId="314" builtinId="53" customBuiltin="true"/>
    <cellStyle name="40% - Ênfase3 5 4 2" xfId="315" builtinId="53" customBuiltin="true"/>
    <cellStyle name="40% - Ênfase3 5 5" xfId="316" builtinId="53" customBuiltin="true"/>
    <cellStyle name="40% - Ênfase3 6" xfId="317" builtinId="53" customBuiltin="true"/>
    <cellStyle name="40% - Ênfase3 6 2" xfId="318" builtinId="53" customBuiltin="true"/>
    <cellStyle name="40% - Ênfase3 6 2 2" xfId="319" builtinId="53" customBuiltin="true"/>
    <cellStyle name="40% - Ênfase3 6 3" xfId="320" builtinId="53" customBuiltin="true"/>
    <cellStyle name="40% - Ênfase3 6 3 2" xfId="321" builtinId="53" customBuiltin="true"/>
    <cellStyle name="40% - Ênfase3 6 4" xfId="322" builtinId="53" customBuiltin="true"/>
    <cellStyle name="40% - Ênfase3 6 4 2" xfId="323" builtinId="53" customBuiltin="true"/>
    <cellStyle name="40% - Ênfase3 6 5" xfId="324" builtinId="53" customBuiltin="true"/>
    <cellStyle name="40% - Ênfase3 7" xfId="325" builtinId="53" customBuiltin="true"/>
    <cellStyle name="40% - Ênfase3 7 2" xfId="326" builtinId="53" customBuiltin="true"/>
    <cellStyle name="40% - Ênfase3 7 2 2" xfId="327" builtinId="53" customBuiltin="true"/>
    <cellStyle name="40% - Ênfase3 7 3" xfId="328" builtinId="53" customBuiltin="true"/>
    <cellStyle name="40% - Ênfase3 7 3 2" xfId="329" builtinId="53" customBuiltin="true"/>
    <cellStyle name="40% - Ênfase3 7 4" xfId="330" builtinId="53" customBuiltin="true"/>
    <cellStyle name="40% - Ênfase3 7 4 2" xfId="331" builtinId="53" customBuiltin="true"/>
    <cellStyle name="40% - Ênfase3 7 5" xfId="332" builtinId="53" customBuiltin="true"/>
    <cellStyle name="40% - Ênfase3 8" xfId="333" builtinId="53" customBuiltin="true"/>
    <cellStyle name="40% - Ênfase3 8 2" xfId="334" builtinId="53" customBuiltin="true"/>
    <cellStyle name="40% - Ênfase3 8 2 2" xfId="335" builtinId="53" customBuiltin="true"/>
    <cellStyle name="40% - Ênfase3 8 3" xfId="336" builtinId="53" customBuiltin="true"/>
    <cellStyle name="40% - Ênfase3 8 3 2" xfId="337" builtinId="53" customBuiltin="true"/>
    <cellStyle name="40% - Ênfase3 8 4" xfId="338" builtinId="53" customBuiltin="true"/>
    <cellStyle name="40% - Ênfase3 8 4 2" xfId="339" builtinId="53" customBuiltin="true"/>
    <cellStyle name="40% - Ênfase3 8 5" xfId="340" builtinId="53" customBuiltin="true"/>
    <cellStyle name="40% - Ênfase4 2" xfId="341" builtinId="53" customBuiltin="true"/>
    <cellStyle name="40% - Ênfase4 2 2" xfId="342" builtinId="53" customBuiltin="true"/>
    <cellStyle name="40% - Ênfase4 3" xfId="343" builtinId="53" customBuiltin="true"/>
    <cellStyle name="40% - Ênfase4 3 2" xfId="344" builtinId="53" customBuiltin="true"/>
    <cellStyle name="40% - Ênfase4 3 2 2" xfId="345" builtinId="53" customBuiltin="true"/>
    <cellStyle name="40% - Ênfase4 3 3" xfId="346" builtinId="53" customBuiltin="true"/>
    <cellStyle name="40% - Ênfase4 3 3 2" xfId="347" builtinId="53" customBuiltin="true"/>
    <cellStyle name="40% - Ênfase4 3 4" xfId="348" builtinId="53" customBuiltin="true"/>
    <cellStyle name="40% - Ênfase4 3 4 2" xfId="349" builtinId="53" customBuiltin="true"/>
    <cellStyle name="40% - Ênfase4 3 5" xfId="350" builtinId="53" customBuiltin="true"/>
    <cellStyle name="40% - Ênfase4 4" xfId="351" builtinId="53" customBuiltin="true"/>
    <cellStyle name="40% - Ênfase4 5" xfId="352" builtinId="53" customBuiltin="true"/>
    <cellStyle name="40% - Ênfase4 5 2" xfId="353" builtinId="53" customBuiltin="true"/>
    <cellStyle name="40% - Ênfase4 5 2 2" xfId="354" builtinId="53" customBuiltin="true"/>
    <cellStyle name="40% - Ênfase4 5 3" xfId="355" builtinId="53" customBuiltin="true"/>
    <cellStyle name="40% - Ênfase4 5 3 2" xfId="356" builtinId="53" customBuiltin="true"/>
    <cellStyle name="40% - Ênfase4 5 4" xfId="357" builtinId="53" customBuiltin="true"/>
    <cellStyle name="40% - Ênfase4 5 4 2" xfId="358" builtinId="53" customBuiltin="true"/>
    <cellStyle name="40% - Ênfase4 5 5" xfId="359" builtinId="53" customBuiltin="true"/>
    <cellStyle name="40% - Ênfase4 6" xfId="360" builtinId="53" customBuiltin="true"/>
    <cellStyle name="40% - Ênfase4 6 2" xfId="361" builtinId="53" customBuiltin="true"/>
    <cellStyle name="40% - Ênfase4 6 2 2" xfId="362" builtinId="53" customBuiltin="true"/>
    <cellStyle name="40% - Ênfase4 6 3" xfId="363" builtinId="53" customBuiltin="true"/>
    <cellStyle name="40% - Ênfase4 6 3 2" xfId="364" builtinId="53" customBuiltin="true"/>
    <cellStyle name="40% - Ênfase4 6 4" xfId="365" builtinId="53" customBuiltin="true"/>
    <cellStyle name="40% - Ênfase4 6 4 2" xfId="366" builtinId="53" customBuiltin="true"/>
    <cellStyle name="40% - Ênfase4 6 5" xfId="367" builtinId="53" customBuiltin="true"/>
    <cellStyle name="40% - Ênfase5 2" xfId="368" builtinId="53" customBuiltin="true"/>
    <cellStyle name="40% - Ênfase5 2 2" xfId="369" builtinId="53" customBuiltin="true"/>
    <cellStyle name="40% - Ênfase5 3" xfId="370" builtinId="53" customBuiltin="true"/>
    <cellStyle name="40% - Ênfase5 3 2" xfId="371" builtinId="53" customBuiltin="true"/>
    <cellStyle name="40% - Ênfase5 3 2 2" xfId="372" builtinId="53" customBuiltin="true"/>
    <cellStyle name="40% - Ênfase5 3 3" xfId="373" builtinId="53" customBuiltin="true"/>
    <cellStyle name="40% - Ênfase5 3 3 2" xfId="374" builtinId="53" customBuiltin="true"/>
    <cellStyle name="40% - Ênfase5 3 4" xfId="375" builtinId="53" customBuiltin="true"/>
    <cellStyle name="40% - Ênfase5 3 4 2" xfId="376" builtinId="53" customBuiltin="true"/>
    <cellStyle name="40% - Ênfase5 3 5" xfId="377" builtinId="53" customBuiltin="true"/>
    <cellStyle name="40% - Ênfase5 4" xfId="378" builtinId="53" customBuiltin="true"/>
    <cellStyle name="40% - Ênfase5 5" xfId="379" builtinId="53" customBuiltin="true"/>
    <cellStyle name="40% - Ênfase5 5 2" xfId="380" builtinId="53" customBuiltin="true"/>
    <cellStyle name="40% - Ênfase5 5 2 2" xfId="381" builtinId="53" customBuiltin="true"/>
    <cellStyle name="40% - Ênfase5 5 3" xfId="382" builtinId="53" customBuiltin="true"/>
    <cellStyle name="40% - Ênfase5 5 3 2" xfId="383" builtinId="53" customBuiltin="true"/>
    <cellStyle name="40% - Ênfase5 5 4" xfId="384" builtinId="53" customBuiltin="true"/>
    <cellStyle name="40% - Ênfase5 5 4 2" xfId="385" builtinId="53" customBuiltin="true"/>
    <cellStyle name="40% - Ênfase5 5 5" xfId="386" builtinId="53" customBuiltin="true"/>
    <cellStyle name="40% - Ênfase5 6" xfId="387" builtinId="53" customBuiltin="true"/>
    <cellStyle name="40% - Ênfase5 6 2" xfId="388" builtinId="53" customBuiltin="true"/>
    <cellStyle name="40% - Ênfase5 6 2 2" xfId="389" builtinId="53" customBuiltin="true"/>
    <cellStyle name="40% - Ênfase5 6 3" xfId="390" builtinId="53" customBuiltin="true"/>
    <cellStyle name="40% - Ênfase5 6 3 2" xfId="391" builtinId="53" customBuiltin="true"/>
    <cellStyle name="40% - Ênfase5 6 4" xfId="392" builtinId="53" customBuiltin="true"/>
    <cellStyle name="40% - Ênfase5 6 4 2" xfId="393" builtinId="53" customBuiltin="true"/>
    <cellStyle name="40% - Ênfase5 6 5" xfId="394" builtinId="53" customBuiltin="true"/>
    <cellStyle name="40% - Ênfase6 2" xfId="395" builtinId="53" customBuiltin="true"/>
    <cellStyle name="40% - Ênfase6 2 2" xfId="396" builtinId="53" customBuiltin="true"/>
    <cellStyle name="40% - Ênfase6 3" xfId="397" builtinId="53" customBuiltin="true"/>
    <cellStyle name="40% - Ênfase6 3 2" xfId="398" builtinId="53" customBuiltin="true"/>
    <cellStyle name="40% - Ênfase6 3 2 2" xfId="399" builtinId="53" customBuiltin="true"/>
    <cellStyle name="40% - Ênfase6 3 3" xfId="400" builtinId="53" customBuiltin="true"/>
    <cellStyle name="40% - Ênfase6 3 3 2" xfId="401" builtinId="53" customBuiltin="true"/>
    <cellStyle name="40% - Ênfase6 3 4" xfId="402" builtinId="53" customBuiltin="true"/>
    <cellStyle name="40% - Ênfase6 3 4 2" xfId="403" builtinId="53" customBuiltin="true"/>
    <cellStyle name="40% - Ênfase6 3 5" xfId="404" builtinId="53" customBuiltin="true"/>
    <cellStyle name="40% - Ênfase6 4" xfId="405" builtinId="53" customBuiltin="true"/>
    <cellStyle name="40% - Ênfase6 5" xfId="406" builtinId="53" customBuiltin="true"/>
    <cellStyle name="40% - Ênfase6 5 2" xfId="407" builtinId="53" customBuiltin="true"/>
    <cellStyle name="40% - Ênfase6 5 2 2" xfId="408" builtinId="53" customBuiltin="true"/>
    <cellStyle name="40% - Ênfase6 5 3" xfId="409" builtinId="53" customBuiltin="true"/>
    <cellStyle name="40% - Ênfase6 5 3 2" xfId="410" builtinId="53" customBuiltin="true"/>
    <cellStyle name="40% - Ênfase6 5 4" xfId="411" builtinId="53" customBuiltin="true"/>
    <cellStyle name="40% - Ênfase6 5 4 2" xfId="412" builtinId="53" customBuiltin="true"/>
    <cellStyle name="40% - Ênfase6 5 5" xfId="413" builtinId="53" customBuiltin="true"/>
    <cellStyle name="40% - Ênfase6 6" xfId="414" builtinId="53" customBuiltin="true"/>
    <cellStyle name="40% - Ênfase6 6 2" xfId="415" builtinId="53" customBuiltin="true"/>
    <cellStyle name="40% - Ênfase6 6 2 2" xfId="416" builtinId="53" customBuiltin="true"/>
    <cellStyle name="40% - Ênfase6 6 3" xfId="417" builtinId="53" customBuiltin="true"/>
    <cellStyle name="40% - Ênfase6 6 3 2" xfId="418" builtinId="53" customBuiltin="true"/>
    <cellStyle name="40% - Ênfase6 6 4" xfId="419" builtinId="53" customBuiltin="true"/>
    <cellStyle name="40% - Ênfase6 6 4 2" xfId="420" builtinId="53" customBuiltin="true"/>
    <cellStyle name="40% - Ênfase6 6 5" xfId="421" builtinId="53" customBuiltin="true"/>
    <cellStyle name="60% - Ênfase1 2" xfId="422" builtinId="53" customBuiltin="true"/>
    <cellStyle name="60% - Ênfase1 2 2" xfId="423" builtinId="53" customBuiltin="true"/>
    <cellStyle name="60% - Ênfase1 3" xfId="424" builtinId="53" customBuiltin="true"/>
    <cellStyle name="60% - Ênfase2 2" xfId="425" builtinId="53" customBuiltin="true"/>
    <cellStyle name="60% - Ênfase2 2 2" xfId="426" builtinId="53" customBuiltin="true"/>
    <cellStyle name="60% - Ênfase2 3" xfId="427" builtinId="53" customBuiltin="true"/>
    <cellStyle name="60% - Ênfase3 2" xfId="428" builtinId="53" customBuiltin="true"/>
    <cellStyle name="60% - Ênfase3 2 2" xfId="429" builtinId="53" customBuiltin="true"/>
    <cellStyle name="60% - Ênfase3 3" xfId="430" builtinId="53" customBuiltin="true"/>
    <cellStyle name="60% - Ênfase3 4" xfId="431" builtinId="53" customBuiltin="true"/>
    <cellStyle name="60% - Ênfase4 2" xfId="432" builtinId="53" customBuiltin="true"/>
    <cellStyle name="60% - Ênfase4 2 2" xfId="433" builtinId="53" customBuiltin="true"/>
    <cellStyle name="60% - Ênfase4 3" xfId="434" builtinId="53" customBuiltin="true"/>
    <cellStyle name="60% - Ênfase4 4" xfId="435" builtinId="53" customBuiltin="true"/>
    <cellStyle name="60% - Ênfase5 2" xfId="436" builtinId="53" customBuiltin="true"/>
    <cellStyle name="60% - Ênfase5 2 2" xfId="437" builtinId="53" customBuiltin="true"/>
    <cellStyle name="60% - Ênfase5 3" xfId="438" builtinId="53" customBuiltin="true"/>
    <cellStyle name="60% - Ênfase6 2" xfId="439" builtinId="53" customBuiltin="true"/>
    <cellStyle name="60% - Ênfase6 3" xfId="440" builtinId="53" customBuiltin="true"/>
    <cellStyle name="60% - Ênfase6 4" xfId="441" builtinId="53" customBuiltin="true"/>
    <cellStyle name="A3 297 x 420 mm" xfId="442" builtinId="53" customBuiltin="true"/>
    <cellStyle name="Bom 2" xfId="443" builtinId="53" customBuiltin="true"/>
    <cellStyle name="Bom 2 2" xfId="444" builtinId="53" customBuiltin="true"/>
    <cellStyle name="Bom 2 2 2" xfId="445" builtinId="53" customBuiltin="true"/>
    <cellStyle name="Bom 2 2 3" xfId="446" builtinId="53" customBuiltin="true"/>
    <cellStyle name="Bom 2 2 4" xfId="447" builtinId="53" customBuiltin="true"/>
    <cellStyle name="Bom 2 3" xfId="448" builtinId="53" customBuiltin="true"/>
    <cellStyle name="Bom 2 4" xfId="449" builtinId="53" customBuiltin="true"/>
    <cellStyle name="Bom 2 5" xfId="450" builtinId="53" customBuiltin="true"/>
    <cellStyle name="Bom 3" xfId="451" builtinId="53" customBuiltin="true"/>
    <cellStyle name="Bom 3 2" xfId="452" builtinId="53" customBuiltin="true"/>
    <cellStyle name="Bom 3 3" xfId="453" builtinId="53" customBuiltin="true"/>
    <cellStyle name="Bom 4" xfId="454" builtinId="53" customBuiltin="true"/>
    <cellStyle name="Bom 4 2" xfId="455" builtinId="53" customBuiltin="true"/>
    <cellStyle name="Bom 4 2 2" xfId="456" builtinId="53" customBuiltin="true"/>
    <cellStyle name="Bom 4 3" xfId="457" builtinId="53" customBuiltin="true"/>
    <cellStyle name="Bom 4 4" xfId="458" builtinId="53" customBuiltin="true"/>
    <cellStyle name="Bom 5" xfId="459" builtinId="53" customBuiltin="true"/>
    <cellStyle name="Bom 5 2" xfId="460" builtinId="53" customBuiltin="true"/>
    <cellStyle name="Bom 5 3" xfId="461" builtinId="53" customBuiltin="true"/>
    <cellStyle name="Bom 5 4" xfId="462" builtinId="53" customBuiltin="true"/>
    <cellStyle name="Bom 6" xfId="463" builtinId="53" customBuiltin="true"/>
    <cellStyle name="Bom 6 2" xfId="464" builtinId="53" customBuiltin="true"/>
    <cellStyle name="Bom 7" xfId="465" builtinId="53" customBuiltin="true"/>
    <cellStyle name="Comma [0]" xfId="466" builtinId="53" customBuiltin="true"/>
    <cellStyle name="Comma [0] 2" xfId="467" builtinId="53" customBuiltin="true"/>
    <cellStyle name="Comma [0] 2 2" xfId="468" builtinId="53" customBuiltin="true"/>
    <cellStyle name="Comma [0] 3" xfId="469" builtinId="53" customBuiltin="true"/>
    <cellStyle name="Currency [0]" xfId="470" builtinId="53" customBuiltin="true"/>
    <cellStyle name="Currency [0] 2" xfId="471" builtinId="53" customBuiltin="true"/>
    <cellStyle name="Currency [0] 2 2" xfId="472" builtinId="53" customBuiltin="true"/>
    <cellStyle name="Currency [0] 3" xfId="473" builtinId="53" customBuiltin="true"/>
    <cellStyle name="Cálculo 2" xfId="474" builtinId="53" customBuiltin="true"/>
    <cellStyle name="Cálculo 2 2" xfId="475" builtinId="53" customBuiltin="true"/>
    <cellStyle name="Cálculo 2 2 10" xfId="476" builtinId="53" customBuiltin="true"/>
    <cellStyle name="Cálculo 2 2 10 2" xfId="477" builtinId="53" customBuiltin="true"/>
    <cellStyle name="Cálculo 2 2 11" xfId="478" builtinId="53" customBuiltin="true"/>
    <cellStyle name="Cálculo 2 2 11 2" xfId="479" builtinId="53" customBuiltin="true"/>
    <cellStyle name="Cálculo 2 2 12" xfId="480" builtinId="53" customBuiltin="true"/>
    <cellStyle name="Cálculo 2 2 12 2" xfId="481" builtinId="53" customBuiltin="true"/>
    <cellStyle name="Cálculo 2 2 13" xfId="482" builtinId="53" customBuiltin="true"/>
    <cellStyle name="Cálculo 2 2 2" xfId="483" builtinId="53" customBuiltin="true"/>
    <cellStyle name="Cálculo 2 2 2 10" xfId="484" builtinId="53" customBuiltin="true"/>
    <cellStyle name="Cálculo 2 2 2 10 2" xfId="485" builtinId="53" customBuiltin="true"/>
    <cellStyle name="Cálculo 2 2 2 11" xfId="486" builtinId="53" customBuiltin="true"/>
    <cellStyle name="Cálculo 2 2 2 11 2" xfId="487" builtinId="53" customBuiltin="true"/>
    <cellStyle name="Cálculo 2 2 2 12" xfId="488" builtinId="53" customBuiltin="true"/>
    <cellStyle name="Cálculo 2 2 2 2" xfId="489" builtinId="53" customBuiltin="true"/>
    <cellStyle name="Cálculo 2 2 2 2 2" xfId="490" builtinId="53" customBuiltin="true"/>
    <cellStyle name="Cálculo 2 2 2 2 2 2" xfId="491" builtinId="53" customBuiltin="true"/>
    <cellStyle name="Cálculo 2 2 2 2 3" xfId="492" builtinId="53" customBuiltin="true"/>
    <cellStyle name="Cálculo 2 2 2 2 3 2" xfId="493" builtinId="53" customBuiltin="true"/>
    <cellStyle name="Cálculo 2 2 2 2 4" xfId="494" builtinId="53" customBuiltin="true"/>
    <cellStyle name="Cálculo 2 2 2 2 4 2" xfId="495" builtinId="53" customBuiltin="true"/>
    <cellStyle name="Cálculo 2 2 2 2 5" xfId="496" builtinId="53" customBuiltin="true"/>
    <cellStyle name="Cálculo 2 2 2 2 5 2" xfId="497" builtinId="53" customBuiltin="true"/>
    <cellStyle name="Cálculo 2 2 2 2 6" xfId="498" builtinId="53" customBuiltin="true"/>
    <cellStyle name="Cálculo 2 2 2 2 6 2" xfId="499" builtinId="53" customBuiltin="true"/>
    <cellStyle name="Cálculo 2 2 2 2 7" xfId="500" builtinId="53" customBuiltin="true"/>
    <cellStyle name="Cálculo 2 2 2 3" xfId="501" builtinId="53" customBuiltin="true"/>
    <cellStyle name="Cálculo 2 2 2 3 2" xfId="502" builtinId="53" customBuiltin="true"/>
    <cellStyle name="Cálculo 2 2 2 3 2 2" xfId="503" builtinId="53" customBuiltin="true"/>
    <cellStyle name="Cálculo 2 2 2 3 3" xfId="504" builtinId="53" customBuiltin="true"/>
    <cellStyle name="Cálculo 2 2 2 3 3 2" xfId="505" builtinId="53" customBuiltin="true"/>
    <cellStyle name="Cálculo 2 2 2 3 4" xfId="506" builtinId="53" customBuiltin="true"/>
    <cellStyle name="Cálculo 2 2 2 3 4 2" xfId="507" builtinId="53" customBuiltin="true"/>
    <cellStyle name="Cálculo 2 2 2 3 5" xfId="508" builtinId="53" customBuiltin="true"/>
    <cellStyle name="Cálculo 2 2 2 3 5 2" xfId="509" builtinId="53" customBuiltin="true"/>
    <cellStyle name="Cálculo 2 2 2 3 6" xfId="510" builtinId="53" customBuiltin="true"/>
    <cellStyle name="Cálculo 2 2 2 3 6 2" xfId="511" builtinId="53" customBuiltin="true"/>
    <cellStyle name="Cálculo 2 2 2 3 7" xfId="512" builtinId="53" customBuiltin="true"/>
    <cellStyle name="Cálculo 2 2 2 4" xfId="513" builtinId="53" customBuiltin="true"/>
    <cellStyle name="Cálculo 2 2 2 4 2" xfId="514" builtinId="53" customBuiltin="true"/>
    <cellStyle name="Cálculo 2 2 2 4 2 2" xfId="515" builtinId="53" customBuiltin="true"/>
    <cellStyle name="Cálculo 2 2 2 4 3" xfId="516" builtinId="53" customBuiltin="true"/>
    <cellStyle name="Cálculo 2 2 2 4 3 2" xfId="517" builtinId="53" customBuiltin="true"/>
    <cellStyle name="Cálculo 2 2 2 4 4" xfId="518" builtinId="53" customBuiltin="true"/>
    <cellStyle name="Cálculo 2 2 2 4 4 2" xfId="519" builtinId="53" customBuiltin="true"/>
    <cellStyle name="Cálculo 2 2 2 4 5" xfId="520" builtinId="53" customBuiltin="true"/>
    <cellStyle name="Cálculo 2 2 2 4 5 2" xfId="521" builtinId="53" customBuiltin="true"/>
    <cellStyle name="Cálculo 2 2 2 4 6" xfId="522" builtinId="53" customBuiltin="true"/>
    <cellStyle name="Cálculo 2 2 2 4 6 2" xfId="523" builtinId="53" customBuiltin="true"/>
    <cellStyle name="Cálculo 2 2 2 4 7" xfId="524" builtinId="53" customBuiltin="true"/>
    <cellStyle name="Cálculo 2 2 2 5" xfId="525" builtinId="53" customBuiltin="true"/>
    <cellStyle name="Cálculo 2 2 2 5 2" xfId="526" builtinId="53" customBuiltin="true"/>
    <cellStyle name="Cálculo 2 2 2 5 2 2" xfId="527" builtinId="53" customBuiltin="true"/>
    <cellStyle name="Cálculo 2 2 2 5 3" xfId="528" builtinId="53" customBuiltin="true"/>
    <cellStyle name="Cálculo 2 2 2 5 3 2" xfId="529" builtinId="53" customBuiltin="true"/>
    <cellStyle name="Cálculo 2 2 2 5 4" xfId="530" builtinId="53" customBuiltin="true"/>
    <cellStyle name="Cálculo 2 2 2 5 4 2" xfId="531" builtinId="53" customBuiltin="true"/>
    <cellStyle name="Cálculo 2 2 2 5 5" xfId="532" builtinId="53" customBuiltin="true"/>
    <cellStyle name="Cálculo 2 2 2 5 5 2" xfId="533" builtinId="53" customBuiltin="true"/>
    <cellStyle name="Cálculo 2 2 2 5 6" xfId="534" builtinId="53" customBuiltin="true"/>
    <cellStyle name="Cálculo 2 2 2 5 6 2" xfId="535" builtinId="53" customBuiltin="true"/>
    <cellStyle name="Cálculo 2 2 2 5 7" xfId="536" builtinId="53" customBuiltin="true"/>
    <cellStyle name="Cálculo 2 2 2 6" xfId="537" builtinId="53" customBuiltin="true"/>
    <cellStyle name="Cálculo 2 2 2 6 2" xfId="538" builtinId="53" customBuiltin="true"/>
    <cellStyle name="Cálculo 2 2 2 6 2 2" xfId="539" builtinId="53" customBuiltin="true"/>
    <cellStyle name="Cálculo 2 2 2 6 3" xfId="540" builtinId="53" customBuiltin="true"/>
    <cellStyle name="Cálculo 2 2 2 6 3 2" xfId="541" builtinId="53" customBuiltin="true"/>
    <cellStyle name="Cálculo 2 2 2 6 4" xfId="542" builtinId="53" customBuiltin="true"/>
    <cellStyle name="Cálculo 2 2 2 6 4 2" xfId="543" builtinId="53" customBuiltin="true"/>
    <cellStyle name="Cálculo 2 2 2 6 5" xfId="544" builtinId="53" customBuiltin="true"/>
    <cellStyle name="Cálculo 2 2 2 6 5 2" xfId="545" builtinId="53" customBuiltin="true"/>
    <cellStyle name="Cálculo 2 2 2 6 6" xfId="546" builtinId="53" customBuiltin="true"/>
    <cellStyle name="Cálculo 2 2 2 7" xfId="547" builtinId="53" customBuiltin="true"/>
    <cellStyle name="Cálculo 2 2 2 7 2" xfId="548" builtinId="53" customBuiltin="true"/>
    <cellStyle name="Cálculo 2 2 2 8" xfId="549" builtinId="53" customBuiltin="true"/>
    <cellStyle name="Cálculo 2 2 2 8 2" xfId="550" builtinId="53" customBuiltin="true"/>
    <cellStyle name="Cálculo 2 2 2 9" xfId="551" builtinId="53" customBuiltin="true"/>
    <cellStyle name="Cálculo 2 2 2 9 2" xfId="552" builtinId="53" customBuiltin="true"/>
    <cellStyle name="Cálculo 2 2 3" xfId="553" builtinId="53" customBuiltin="true"/>
    <cellStyle name="Cálculo 2 2 3 2" xfId="554" builtinId="53" customBuiltin="true"/>
    <cellStyle name="Cálculo 2 2 3 2 2" xfId="555" builtinId="53" customBuiltin="true"/>
    <cellStyle name="Cálculo 2 2 3 3" xfId="556" builtinId="53" customBuiltin="true"/>
    <cellStyle name="Cálculo 2 2 3 3 2" xfId="557" builtinId="53" customBuiltin="true"/>
    <cellStyle name="Cálculo 2 2 3 4" xfId="558" builtinId="53" customBuiltin="true"/>
    <cellStyle name="Cálculo 2 2 3 4 2" xfId="559" builtinId="53" customBuiltin="true"/>
    <cellStyle name="Cálculo 2 2 3 5" xfId="560" builtinId="53" customBuiltin="true"/>
    <cellStyle name="Cálculo 2 2 3 5 2" xfId="561" builtinId="53" customBuiltin="true"/>
    <cellStyle name="Cálculo 2 2 3 6" xfId="562" builtinId="53" customBuiltin="true"/>
    <cellStyle name="Cálculo 2 2 3 6 2" xfId="563" builtinId="53" customBuiltin="true"/>
    <cellStyle name="Cálculo 2 2 3 7" xfId="564" builtinId="53" customBuiltin="true"/>
    <cellStyle name="Cálculo 2 2 4" xfId="565" builtinId="53" customBuiltin="true"/>
    <cellStyle name="Cálculo 2 2 4 2" xfId="566" builtinId="53" customBuiltin="true"/>
    <cellStyle name="Cálculo 2 2 4 2 2" xfId="567" builtinId="53" customBuiltin="true"/>
    <cellStyle name="Cálculo 2 2 4 3" xfId="568" builtinId="53" customBuiltin="true"/>
    <cellStyle name="Cálculo 2 2 4 3 2" xfId="569" builtinId="53" customBuiltin="true"/>
    <cellStyle name="Cálculo 2 2 4 4" xfId="570" builtinId="53" customBuiltin="true"/>
    <cellStyle name="Cálculo 2 2 4 4 2" xfId="571" builtinId="53" customBuiltin="true"/>
    <cellStyle name="Cálculo 2 2 4 5" xfId="572" builtinId="53" customBuiltin="true"/>
    <cellStyle name="Cálculo 2 2 4 5 2" xfId="573" builtinId="53" customBuiltin="true"/>
    <cellStyle name="Cálculo 2 2 4 6" xfId="574" builtinId="53" customBuiltin="true"/>
    <cellStyle name="Cálculo 2 2 4 6 2" xfId="575" builtinId="53" customBuiltin="true"/>
    <cellStyle name="Cálculo 2 2 4 7" xfId="576" builtinId="53" customBuiltin="true"/>
    <cellStyle name="Cálculo 2 2 5" xfId="577" builtinId="53" customBuiltin="true"/>
    <cellStyle name="Cálculo 2 2 5 2" xfId="578" builtinId="53" customBuiltin="true"/>
    <cellStyle name="Cálculo 2 2 5 2 2" xfId="579" builtinId="53" customBuiltin="true"/>
    <cellStyle name="Cálculo 2 2 5 3" xfId="580" builtinId="53" customBuiltin="true"/>
    <cellStyle name="Cálculo 2 2 5 3 2" xfId="581" builtinId="53" customBuiltin="true"/>
    <cellStyle name="Cálculo 2 2 5 4" xfId="582" builtinId="53" customBuiltin="true"/>
    <cellStyle name="Cálculo 2 2 5 4 2" xfId="583" builtinId="53" customBuiltin="true"/>
    <cellStyle name="Cálculo 2 2 5 5" xfId="584" builtinId="53" customBuiltin="true"/>
    <cellStyle name="Cálculo 2 2 5 5 2" xfId="585" builtinId="53" customBuiltin="true"/>
    <cellStyle name="Cálculo 2 2 5 6" xfId="586" builtinId="53" customBuiltin="true"/>
    <cellStyle name="Cálculo 2 2 5 6 2" xfId="587" builtinId="53" customBuiltin="true"/>
    <cellStyle name="Cálculo 2 2 5 7" xfId="588" builtinId="53" customBuiltin="true"/>
    <cellStyle name="Cálculo 2 2 6" xfId="589" builtinId="53" customBuiltin="true"/>
    <cellStyle name="Cálculo 2 2 6 2" xfId="590" builtinId="53" customBuiltin="true"/>
    <cellStyle name="Cálculo 2 2 6 2 2" xfId="591" builtinId="53" customBuiltin="true"/>
    <cellStyle name="Cálculo 2 2 6 3" xfId="592" builtinId="53" customBuiltin="true"/>
    <cellStyle name="Cálculo 2 2 6 3 2" xfId="593" builtinId="53" customBuiltin="true"/>
    <cellStyle name="Cálculo 2 2 6 4" xfId="594" builtinId="53" customBuiltin="true"/>
    <cellStyle name="Cálculo 2 2 6 4 2" xfId="595" builtinId="53" customBuiltin="true"/>
    <cellStyle name="Cálculo 2 2 6 5" xfId="596" builtinId="53" customBuiltin="true"/>
    <cellStyle name="Cálculo 2 2 6 5 2" xfId="597" builtinId="53" customBuiltin="true"/>
    <cellStyle name="Cálculo 2 2 6 6" xfId="598" builtinId="53" customBuiltin="true"/>
    <cellStyle name="Cálculo 2 2 6 6 2" xfId="599" builtinId="53" customBuiltin="true"/>
    <cellStyle name="Cálculo 2 2 6 7" xfId="600" builtinId="53" customBuiltin="true"/>
    <cellStyle name="Cálculo 2 2 7" xfId="601" builtinId="53" customBuiltin="true"/>
    <cellStyle name="Cálculo 2 2 7 2" xfId="602" builtinId="53" customBuiltin="true"/>
    <cellStyle name="Cálculo 2 2 7 2 2" xfId="603" builtinId="53" customBuiltin="true"/>
    <cellStyle name="Cálculo 2 2 7 3" xfId="604" builtinId="53" customBuiltin="true"/>
    <cellStyle name="Cálculo 2 2 7 3 2" xfId="605" builtinId="53" customBuiltin="true"/>
    <cellStyle name="Cálculo 2 2 7 4" xfId="606" builtinId="53" customBuiltin="true"/>
    <cellStyle name="Cálculo 2 2 7 4 2" xfId="607" builtinId="53" customBuiltin="true"/>
    <cellStyle name="Cálculo 2 2 7 5" xfId="608" builtinId="53" customBuiltin="true"/>
    <cellStyle name="Cálculo 2 2 7 5 2" xfId="609" builtinId="53" customBuiltin="true"/>
    <cellStyle name="Cálculo 2 2 7 6" xfId="610" builtinId="53" customBuiltin="true"/>
    <cellStyle name="Cálculo 2 2 8" xfId="611" builtinId="53" customBuiltin="true"/>
    <cellStyle name="Cálculo 2 2 8 2" xfId="612" builtinId="53" customBuiltin="true"/>
    <cellStyle name="Cálculo 2 2 9" xfId="613" builtinId="53" customBuiltin="true"/>
    <cellStyle name="Cálculo 2 2 9 2" xfId="614" builtinId="53" customBuiltin="true"/>
    <cellStyle name="Cálculo 2 3" xfId="615" builtinId="53" customBuiltin="true"/>
    <cellStyle name="Cálculo 2 3 10" xfId="616" builtinId="53" customBuiltin="true"/>
    <cellStyle name="Cálculo 2 3 10 2" xfId="617" builtinId="53" customBuiltin="true"/>
    <cellStyle name="Cálculo 2 3 11" xfId="618" builtinId="53" customBuiltin="true"/>
    <cellStyle name="Cálculo 2 3 11 2" xfId="619" builtinId="53" customBuiltin="true"/>
    <cellStyle name="Cálculo 2 3 12" xfId="620" builtinId="53" customBuiltin="true"/>
    <cellStyle name="Cálculo 2 3 12 2" xfId="621" builtinId="53" customBuiltin="true"/>
    <cellStyle name="Cálculo 2 3 2" xfId="622" builtinId="53" customBuiltin="true"/>
    <cellStyle name="Cálculo 2 3 2 2" xfId="623" builtinId="53" customBuiltin="true"/>
    <cellStyle name="Cálculo 2 3 2 2 2" xfId="624" builtinId="53" customBuiltin="true"/>
    <cellStyle name="Cálculo 2 3 2 3" xfId="625" builtinId="53" customBuiltin="true"/>
    <cellStyle name="Cálculo 2 3 2 3 2" xfId="626" builtinId="53" customBuiltin="true"/>
    <cellStyle name="Cálculo 2 3 2 4" xfId="627" builtinId="53" customBuiltin="true"/>
    <cellStyle name="Cálculo 2 3 2 4 2" xfId="628" builtinId="53" customBuiltin="true"/>
    <cellStyle name="Cálculo 2 3 2 5" xfId="629" builtinId="53" customBuiltin="true"/>
    <cellStyle name="Cálculo 2 3 2 5 2" xfId="630" builtinId="53" customBuiltin="true"/>
    <cellStyle name="Cálculo 2 3 2 6" xfId="631" builtinId="53" customBuiltin="true"/>
    <cellStyle name="Cálculo 2 3 2 6 2" xfId="632" builtinId="53" customBuiltin="true"/>
    <cellStyle name="Cálculo 2 3 2 7" xfId="633" builtinId="53" customBuiltin="true"/>
    <cellStyle name="Cálculo 2 3 3" xfId="634" builtinId="53" customBuiltin="true"/>
    <cellStyle name="Cálculo 2 3 3 2" xfId="635" builtinId="53" customBuiltin="true"/>
    <cellStyle name="Cálculo 2 3 3 2 2" xfId="636" builtinId="53" customBuiltin="true"/>
    <cellStyle name="Cálculo 2 3 3 3" xfId="637" builtinId="53" customBuiltin="true"/>
    <cellStyle name="Cálculo 2 3 3 3 2" xfId="638" builtinId="53" customBuiltin="true"/>
    <cellStyle name="Cálculo 2 3 3 4" xfId="639" builtinId="53" customBuiltin="true"/>
    <cellStyle name="Cálculo 2 3 3 4 2" xfId="640" builtinId="53" customBuiltin="true"/>
    <cellStyle name="Cálculo 2 3 3 5" xfId="641" builtinId="53" customBuiltin="true"/>
    <cellStyle name="Cálculo 2 3 3 5 2" xfId="642" builtinId="53" customBuiltin="true"/>
    <cellStyle name="Cálculo 2 3 3 6" xfId="643" builtinId="53" customBuiltin="true"/>
    <cellStyle name="Cálculo 2 3 3 6 2" xfId="644" builtinId="53" customBuiltin="true"/>
    <cellStyle name="Cálculo 2 3 3 7" xfId="645" builtinId="53" customBuiltin="true"/>
    <cellStyle name="Cálculo 2 3 4" xfId="646" builtinId="53" customBuiltin="true"/>
    <cellStyle name="Cálculo 2 3 4 2" xfId="647" builtinId="53" customBuiltin="true"/>
    <cellStyle name="Cálculo 2 3 4 2 2" xfId="648" builtinId="53" customBuiltin="true"/>
    <cellStyle name="Cálculo 2 3 4 3" xfId="649" builtinId="53" customBuiltin="true"/>
    <cellStyle name="Cálculo 2 3 4 3 2" xfId="650" builtinId="53" customBuiltin="true"/>
    <cellStyle name="Cálculo 2 3 4 4" xfId="651" builtinId="53" customBuiltin="true"/>
    <cellStyle name="Cálculo 2 3 4 4 2" xfId="652" builtinId="53" customBuiltin="true"/>
    <cellStyle name="Cálculo 2 3 4 5" xfId="653" builtinId="53" customBuiltin="true"/>
    <cellStyle name="Cálculo 2 3 4 5 2" xfId="654" builtinId="53" customBuiltin="true"/>
    <cellStyle name="Cálculo 2 3 4 6" xfId="655" builtinId="53" customBuiltin="true"/>
    <cellStyle name="Cálculo 2 3 4 6 2" xfId="656" builtinId="53" customBuiltin="true"/>
    <cellStyle name="Cálculo 2 3 4 7" xfId="657" builtinId="53" customBuiltin="true"/>
    <cellStyle name="Cálculo 2 3 5" xfId="658" builtinId="53" customBuiltin="true"/>
    <cellStyle name="Cálculo 2 3 5 2" xfId="659" builtinId="53" customBuiltin="true"/>
    <cellStyle name="Cálculo 2 3 5 2 2" xfId="660" builtinId="53" customBuiltin="true"/>
    <cellStyle name="Cálculo 2 3 5 3" xfId="661" builtinId="53" customBuiltin="true"/>
    <cellStyle name="Cálculo 2 3 5 3 2" xfId="662" builtinId="53" customBuiltin="true"/>
    <cellStyle name="Cálculo 2 3 5 4" xfId="663" builtinId="53" customBuiltin="true"/>
    <cellStyle name="Cálculo 2 3 5 4 2" xfId="664" builtinId="53" customBuiltin="true"/>
    <cellStyle name="Cálculo 2 3 5 5" xfId="665" builtinId="53" customBuiltin="true"/>
    <cellStyle name="Cálculo 2 3 5 5 2" xfId="666" builtinId="53" customBuiltin="true"/>
    <cellStyle name="Cálculo 2 3 5 6" xfId="667" builtinId="53" customBuiltin="true"/>
    <cellStyle name="Cálculo 2 3 5 6 2" xfId="668" builtinId="53" customBuiltin="true"/>
    <cellStyle name="Cálculo 2 3 5 7" xfId="669" builtinId="53" customBuiltin="true"/>
    <cellStyle name="Cálculo 2 3 6" xfId="670" builtinId="53" customBuiltin="true"/>
    <cellStyle name="Cálculo 2 3 6 2" xfId="671" builtinId="53" customBuiltin="true"/>
    <cellStyle name="Cálculo 2 3 6 2 2" xfId="672" builtinId="53" customBuiltin="true"/>
    <cellStyle name="Cálculo 2 3 6 3" xfId="673" builtinId="53" customBuiltin="true"/>
    <cellStyle name="Cálculo 2 3 6 3 2" xfId="674" builtinId="53" customBuiltin="true"/>
    <cellStyle name="Cálculo 2 3 6 4" xfId="675" builtinId="53" customBuiltin="true"/>
    <cellStyle name="Cálculo 2 3 6 4 2" xfId="676" builtinId="53" customBuiltin="true"/>
    <cellStyle name="Cálculo 2 3 6 5" xfId="677" builtinId="53" customBuiltin="true"/>
    <cellStyle name="Cálculo 2 3 6 5 2" xfId="678" builtinId="53" customBuiltin="true"/>
    <cellStyle name="Cálculo 2 3 6 6" xfId="679" builtinId="53" customBuiltin="true"/>
    <cellStyle name="Cálculo 2 3 7" xfId="680" builtinId="53" customBuiltin="true"/>
    <cellStyle name="Cálculo 2 3 7 2" xfId="681" builtinId="53" customBuiltin="true"/>
    <cellStyle name="Cálculo 2 3 8" xfId="682" builtinId="53" customBuiltin="true"/>
    <cellStyle name="Cálculo 2 3 8 2" xfId="683" builtinId="53" customBuiltin="true"/>
    <cellStyle name="Cálculo 2 3 9" xfId="684" builtinId="53" customBuiltin="true"/>
    <cellStyle name="Cálculo 2 3 9 2" xfId="685" builtinId="53" customBuiltin="true"/>
    <cellStyle name="Cálculo 2 4" xfId="686" builtinId="53" customBuiltin="true"/>
    <cellStyle name="Cálculo 2 4 10" xfId="687" builtinId="53" customBuiltin="true"/>
    <cellStyle name="Cálculo 2 4 10 2" xfId="688" builtinId="53" customBuiltin="true"/>
    <cellStyle name="Cálculo 2 4 11" xfId="689" builtinId="53" customBuiltin="true"/>
    <cellStyle name="Cálculo 2 4 11 2" xfId="690" builtinId="53" customBuiltin="true"/>
    <cellStyle name="Cálculo 2 4 2" xfId="691" builtinId="53" customBuiltin="true"/>
    <cellStyle name="Cálculo 2 4 2 2" xfId="692" builtinId="53" customBuiltin="true"/>
    <cellStyle name="Cálculo 2 4 2 2 2" xfId="693" builtinId="53" customBuiltin="true"/>
    <cellStyle name="Cálculo 2 4 2 3" xfId="694" builtinId="53" customBuiltin="true"/>
    <cellStyle name="Cálculo 2 4 2 3 2" xfId="695" builtinId="53" customBuiltin="true"/>
    <cellStyle name="Cálculo 2 4 2 4" xfId="696" builtinId="53" customBuiltin="true"/>
    <cellStyle name="Cálculo 2 4 2 4 2" xfId="697" builtinId="53" customBuiltin="true"/>
    <cellStyle name="Cálculo 2 4 2 5" xfId="698" builtinId="53" customBuiltin="true"/>
    <cellStyle name="Cálculo 2 4 2 5 2" xfId="699" builtinId="53" customBuiltin="true"/>
    <cellStyle name="Cálculo 2 4 2 6" xfId="700" builtinId="53" customBuiltin="true"/>
    <cellStyle name="Cálculo 2 4 2 6 2" xfId="701" builtinId="53" customBuiltin="true"/>
    <cellStyle name="Cálculo 2 4 2 7" xfId="702" builtinId="53" customBuiltin="true"/>
    <cellStyle name="Cálculo 2 4 3" xfId="703" builtinId="53" customBuiltin="true"/>
    <cellStyle name="Cálculo 2 4 3 2" xfId="704" builtinId="53" customBuiltin="true"/>
    <cellStyle name="Cálculo 2 4 3 2 2" xfId="705" builtinId="53" customBuiltin="true"/>
    <cellStyle name="Cálculo 2 4 3 3" xfId="706" builtinId="53" customBuiltin="true"/>
    <cellStyle name="Cálculo 2 4 3 3 2" xfId="707" builtinId="53" customBuiltin="true"/>
    <cellStyle name="Cálculo 2 4 3 4" xfId="708" builtinId="53" customBuiltin="true"/>
    <cellStyle name="Cálculo 2 4 3 4 2" xfId="709" builtinId="53" customBuiltin="true"/>
    <cellStyle name="Cálculo 2 4 3 5" xfId="710" builtinId="53" customBuiltin="true"/>
    <cellStyle name="Cálculo 2 4 3 5 2" xfId="711" builtinId="53" customBuiltin="true"/>
    <cellStyle name="Cálculo 2 4 3 6" xfId="712" builtinId="53" customBuiltin="true"/>
    <cellStyle name="Cálculo 2 4 3 6 2" xfId="713" builtinId="53" customBuiltin="true"/>
    <cellStyle name="Cálculo 2 4 3 7" xfId="714" builtinId="53" customBuiltin="true"/>
    <cellStyle name="Cálculo 2 4 4" xfId="715" builtinId="53" customBuiltin="true"/>
    <cellStyle name="Cálculo 2 4 4 2" xfId="716" builtinId="53" customBuiltin="true"/>
    <cellStyle name="Cálculo 2 4 4 2 2" xfId="717" builtinId="53" customBuiltin="true"/>
    <cellStyle name="Cálculo 2 4 4 3" xfId="718" builtinId="53" customBuiltin="true"/>
    <cellStyle name="Cálculo 2 4 4 3 2" xfId="719" builtinId="53" customBuiltin="true"/>
    <cellStyle name="Cálculo 2 4 4 4" xfId="720" builtinId="53" customBuiltin="true"/>
    <cellStyle name="Cálculo 2 4 4 4 2" xfId="721" builtinId="53" customBuiltin="true"/>
    <cellStyle name="Cálculo 2 4 4 5" xfId="722" builtinId="53" customBuiltin="true"/>
    <cellStyle name="Cálculo 2 4 4 5 2" xfId="723" builtinId="53" customBuiltin="true"/>
    <cellStyle name="Cálculo 2 4 4 6" xfId="724" builtinId="53" customBuiltin="true"/>
    <cellStyle name="Cálculo 2 4 4 6 2" xfId="725" builtinId="53" customBuiltin="true"/>
    <cellStyle name="Cálculo 2 4 4 7" xfId="726" builtinId="53" customBuiltin="true"/>
    <cellStyle name="Cálculo 2 4 5" xfId="727" builtinId="53" customBuiltin="true"/>
    <cellStyle name="Cálculo 2 4 5 2" xfId="728" builtinId="53" customBuiltin="true"/>
    <cellStyle name="Cálculo 2 4 5 2 2" xfId="729" builtinId="53" customBuiltin="true"/>
    <cellStyle name="Cálculo 2 4 5 3" xfId="730" builtinId="53" customBuiltin="true"/>
    <cellStyle name="Cálculo 2 4 5 3 2" xfId="731" builtinId="53" customBuiltin="true"/>
    <cellStyle name="Cálculo 2 4 5 4" xfId="732" builtinId="53" customBuiltin="true"/>
    <cellStyle name="Cálculo 2 4 5 4 2" xfId="733" builtinId="53" customBuiltin="true"/>
    <cellStyle name="Cálculo 2 4 5 5" xfId="734" builtinId="53" customBuiltin="true"/>
    <cellStyle name="Cálculo 2 4 5 5 2" xfId="735" builtinId="53" customBuiltin="true"/>
    <cellStyle name="Cálculo 2 4 5 6" xfId="736" builtinId="53" customBuiltin="true"/>
    <cellStyle name="Cálculo 2 4 5 6 2" xfId="737" builtinId="53" customBuiltin="true"/>
    <cellStyle name="Cálculo 2 4 5 7" xfId="738" builtinId="53" customBuiltin="true"/>
    <cellStyle name="Cálculo 2 4 6" xfId="739" builtinId="53" customBuiltin="true"/>
    <cellStyle name="Cálculo 2 4 6 2" xfId="740" builtinId="53" customBuiltin="true"/>
    <cellStyle name="Cálculo 2 4 7" xfId="741" builtinId="53" customBuiltin="true"/>
    <cellStyle name="Cálculo 2 4 7 2" xfId="742" builtinId="53" customBuiltin="true"/>
    <cellStyle name="Cálculo 2 4 8" xfId="743" builtinId="53" customBuiltin="true"/>
    <cellStyle name="Cálculo 2 4 8 2" xfId="744" builtinId="53" customBuiltin="true"/>
    <cellStyle name="Cálculo 2 4 9" xfId="745" builtinId="53" customBuiltin="true"/>
    <cellStyle name="Cálculo 2 4 9 2" xfId="746" builtinId="53" customBuiltin="true"/>
    <cellStyle name="Cálculo 2 5" xfId="747" builtinId="53" customBuiltin="true"/>
    <cellStyle name="Cálculo 2 5 2" xfId="748" builtinId="53" customBuiltin="true"/>
    <cellStyle name="Cálculo 2 6" xfId="749" builtinId="53" customBuiltin="true"/>
    <cellStyle name="Cálculo 2 6 2" xfId="750" builtinId="53" customBuiltin="true"/>
    <cellStyle name="Cálculo 3" xfId="751" builtinId="53" customBuiltin="true"/>
    <cellStyle name="Cálculo 3 10" xfId="752" builtinId="53" customBuiltin="true"/>
    <cellStyle name="Cálculo 3 10 2" xfId="753" builtinId="53" customBuiltin="true"/>
    <cellStyle name="Cálculo 3 11" xfId="754" builtinId="53" customBuiltin="true"/>
    <cellStyle name="Cálculo 3 11 2" xfId="755" builtinId="53" customBuiltin="true"/>
    <cellStyle name="Cálculo 3 12" xfId="756" builtinId="53" customBuiltin="true"/>
    <cellStyle name="Cálculo 3 12 2" xfId="757" builtinId="53" customBuiltin="true"/>
    <cellStyle name="Cálculo 3 13" xfId="758" builtinId="53" customBuiltin="true"/>
    <cellStyle name="Cálculo 3 13 2" xfId="759" builtinId="53" customBuiltin="true"/>
    <cellStyle name="Cálculo 3 14" xfId="760" builtinId="53" customBuiltin="true"/>
    <cellStyle name="Cálculo 3 14 2" xfId="761" builtinId="53" customBuiltin="true"/>
    <cellStyle name="Cálculo 3 2" xfId="762" builtinId="53" customBuiltin="true"/>
    <cellStyle name="Cálculo 3 2 10" xfId="763" builtinId="53" customBuiltin="true"/>
    <cellStyle name="Cálculo 3 2 10 2" xfId="764" builtinId="53" customBuiltin="true"/>
    <cellStyle name="Cálculo 3 2 11" xfId="765" builtinId="53" customBuiltin="true"/>
    <cellStyle name="Cálculo 3 2 11 2" xfId="766" builtinId="53" customBuiltin="true"/>
    <cellStyle name="Cálculo 3 2 12" xfId="767" builtinId="53" customBuiltin="true"/>
    <cellStyle name="Cálculo 3 2 12 2" xfId="768" builtinId="53" customBuiltin="true"/>
    <cellStyle name="Cálculo 3 2 13" xfId="769" builtinId="53" customBuiltin="true"/>
    <cellStyle name="Cálculo 3 2 2" xfId="770" builtinId="53" customBuiltin="true"/>
    <cellStyle name="Cálculo 3 2 2 10" xfId="771" builtinId="53" customBuiltin="true"/>
    <cellStyle name="Cálculo 3 2 2 10 2" xfId="772" builtinId="53" customBuiltin="true"/>
    <cellStyle name="Cálculo 3 2 2 11" xfId="773" builtinId="53" customBuiltin="true"/>
    <cellStyle name="Cálculo 3 2 2 11 2" xfId="774" builtinId="53" customBuiltin="true"/>
    <cellStyle name="Cálculo 3 2 2 12" xfId="775" builtinId="53" customBuiltin="true"/>
    <cellStyle name="Cálculo 3 2 2 2" xfId="776" builtinId="53" customBuiltin="true"/>
    <cellStyle name="Cálculo 3 2 2 2 2" xfId="777" builtinId="53" customBuiltin="true"/>
    <cellStyle name="Cálculo 3 2 2 2 2 2" xfId="778" builtinId="53" customBuiltin="true"/>
    <cellStyle name="Cálculo 3 2 2 2 3" xfId="779" builtinId="53" customBuiltin="true"/>
    <cellStyle name="Cálculo 3 2 2 2 3 2" xfId="780" builtinId="53" customBuiltin="true"/>
    <cellStyle name="Cálculo 3 2 2 2 4" xfId="781" builtinId="53" customBuiltin="true"/>
    <cellStyle name="Cálculo 3 2 2 2 4 2" xfId="782" builtinId="53" customBuiltin="true"/>
    <cellStyle name="Cálculo 3 2 2 2 5" xfId="783" builtinId="53" customBuiltin="true"/>
    <cellStyle name="Cálculo 3 2 2 2 5 2" xfId="784" builtinId="53" customBuiltin="true"/>
    <cellStyle name="Cálculo 3 2 2 2 6" xfId="785" builtinId="53" customBuiltin="true"/>
    <cellStyle name="Cálculo 3 2 2 2 6 2" xfId="786" builtinId="53" customBuiltin="true"/>
    <cellStyle name="Cálculo 3 2 2 2 7" xfId="787" builtinId="53" customBuiltin="true"/>
    <cellStyle name="Cálculo 3 2 2 3" xfId="788" builtinId="53" customBuiltin="true"/>
    <cellStyle name="Cálculo 3 2 2 3 2" xfId="789" builtinId="53" customBuiltin="true"/>
    <cellStyle name="Cálculo 3 2 2 3 2 2" xfId="790" builtinId="53" customBuiltin="true"/>
    <cellStyle name="Cálculo 3 2 2 3 3" xfId="791" builtinId="53" customBuiltin="true"/>
    <cellStyle name="Cálculo 3 2 2 3 3 2" xfId="792" builtinId="53" customBuiltin="true"/>
    <cellStyle name="Cálculo 3 2 2 3 4" xfId="793" builtinId="53" customBuiltin="true"/>
    <cellStyle name="Cálculo 3 2 2 3 4 2" xfId="794" builtinId="53" customBuiltin="true"/>
    <cellStyle name="Cálculo 3 2 2 3 5" xfId="795" builtinId="53" customBuiltin="true"/>
    <cellStyle name="Cálculo 3 2 2 3 5 2" xfId="796" builtinId="53" customBuiltin="true"/>
    <cellStyle name="Cálculo 3 2 2 3 6" xfId="797" builtinId="53" customBuiltin="true"/>
    <cellStyle name="Cálculo 3 2 2 3 6 2" xfId="798" builtinId="53" customBuiltin="true"/>
    <cellStyle name="Cálculo 3 2 2 3 7" xfId="799" builtinId="53" customBuiltin="true"/>
    <cellStyle name="Cálculo 3 2 2 4" xfId="800" builtinId="53" customBuiltin="true"/>
    <cellStyle name="Cálculo 3 2 2 4 2" xfId="801" builtinId="53" customBuiltin="true"/>
    <cellStyle name="Cálculo 3 2 2 4 2 2" xfId="802" builtinId="53" customBuiltin="true"/>
    <cellStyle name="Cálculo 3 2 2 4 3" xfId="803" builtinId="53" customBuiltin="true"/>
    <cellStyle name="Cálculo 3 2 2 4 3 2" xfId="804" builtinId="53" customBuiltin="true"/>
    <cellStyle name="Cálculo 3 2 2 4 4" xfId="805" builtinId="53" customBuiltin="true"/>
    <cellStyle name="Cálculo 3 2 2 4 4 2" xfId="806" builtinId="53" customBuiltin="true"/>
    <cellStyle name="Cálculo 3 2 2 4 5" xfId="807" builtinId="53" customBuiltin="true"/>
    <cellStyle name="Cálculo 3 2 2 4 5 2" xfId="808" builtinId="53" customBuiltin="true"/>
    <cellStyle name="Cálculo 3 2 2 4 6" xfId="809" builtinId="53" customBuiltin="true"/>
    <cellStyle name="Cálculo 3 2 2 4 6 2" xfId="810" builtinId="53" customBuiltin="true"/>
    <cellStyle name="Cálculo 3 2 2 4 7" xfId="811" builtinId="53" customBuiltin="true"/>
    <cellStyle name="Cálculo 3 2 2 5" xfId="812" builtinId="53" customBuiltin="true"/>
    <cellStyle name="Cálculo 3 2 2 5 2" xfId="813" builtinId="53" customBuiltin="true"/>
    <cellStyle name="Cálculo 3 2 2 5 2 2" xfId="814" builtinId="53" customBuiltin="true"/>
    <cellStyle name="Cálculo 3 2 2 5 3" xfId="815" builtinId="53" customBuiltin="true"/>
    <cellStyle name="Cálculo 3 2 2 5 3 2" xfId="816" builtinId="53" customBuiltin="true"/>
    <cellStyle name="Cálculo 3 2 2 5 4" xfId="817" builtinId="53" customBuiltin="true"/>
    <cellStyle name="Cálculo 3 2 2 5 4 2" xfId="818" builtinId="53" customBuiltin="true"/>
    <cellStyle name="Cálculo 3 2 2 5 5" xfId="819" builtinId="53" customBuiltin="true"/>
    <cellStyle name="Cálculo 3 2 2 5 5 2" xfId="820" builtinId="53" customBuiltin="true"/>
    <cellStyle name="Cálculo 3 2 2 5 6" xfId="821" builtinId="53" customBuiltin="true"/>
    <cellStyle name="Cálculo 3 2 2 5 6 2" xfId="822" builtinId="53" customBuiltin="true"/>
    <cellStyle name="Cálculo 3 2 2 5 7" xfId="823" builtinId="53" customBuiltin="true"/>
    <cellStyle name="Cálculo 3 2 2 6" xfId="824" builtinId="53" customBuiltin="true"/>
    <cellStyle name="Cálculo 3 2 2 6 2" xfId="825" builtinId="53" customBuiltin="true"/>
    <cellStyle name="Cálculo 3 2 2 6 2 2" xfId="826" builtinId="53" customBuiltin="true"/>
    <cellStyle name="Cálculo 3 2 2 6 3" xfId="827" builtinId="53" customBuiltin="true"/>
    <cellStyle name="Cálculo 3 2 2 6 3 2" xfId="828" builtinId="53" customBuiltin="true"/>
    <cellStyle name="Cálculo 3 2 2 6 4" xfId="829" builtinId="53" customBuiltin="true"/>
    <cellStyle name="Cálculo 3 2 2 6 4 2" xfId="830" builtinId="53" customBuiltin="true"/>
    <cellStyle name="Cálculo 3 2 2 6 5" xfId="831" builtinId="53" customBuiltin="true"/>
    <cellStyle name="Cálculo 3 2 2 6 5 2" xfId="832" builtinId="53" customBuiltin="true"/>
    <cellStyle name="Cálculo 3 2 2 6 6" xfId="833" builtinId="53" customBuiltin="true"/>
    <cellStyle name="Cálculo 3 2 2 7" xfId="834" builtinId="53" customBuiltin="true"/>
    <cellStyle name="Cálculo 3 2 2 7 2" xfId="835" builtinId="53" customBuiltin="true"/>
    <cellStyle name="Cálculo 3 2 2 8" xfId="836" builtinId="53" customBuiltin="true"/>
    <cellStyle name="Cálculo 3 2 2 8 2" xfId="837" builtinId="53" customBuiltin="true"/>
    <cellStyle name="Cálculo 3 2 2 9" xfId="838" builtinId="53" customBuiltin="true"/>
    <cellStyle name="Cálculo 3 2 2 9 2" xfId="839" builtinId="53" customBuiltin="true"/>
    <cellStyle name="Cálculo 3 2 3" xfId="840" builtinId="53" customBuiltin="true"/>
    <cellStyle name="Cálculo 3 2 3 2" xfId="841" builtinId="53" customBuiltin="true"/>
    <cellStyle name="Cálculo 3 2 3 2 2" xfId="842" builtinId="53" customBuiltin="true"/>
    <cellStyle name="Cálculo 3 2 3 3" xfId="843" builtinId="53" customBuiltin="true"/>
    <cellStyle name="Cálculo 3 2 3 3 2" xfId="844" builtinId="53" customBuiltin="true"/>
    <cellStyle name="Cálculo 3 2 3 4" xfId="845" builtinId="53" customBuiltin="true"/>
    <cellStyle name="Cálculo 3 2 3 4 2" xfId="846" builtinId="53" customBuiltin="true"/>
    <cellStyle name="Cálculo 3 2 3 5" xfId="847" builtinId="53" customBuiltin="true"/>
    <cellStyle name="Cálculo 3 2 3 5 2" xfId="848" builtinId="53" customBuiltin="true"/>
    <cellStyle name="Cálculo 3 2 3 6" xfId="849" builtinId="53" customBuiltin="true"/>
    <cellStyle name="Cálculo 3 2 3 6 2" xfId="850" builtinId="53" customBuiltin="true"/>
    <cellStyle name="Cálculo 3 2 3 7" xfId="851" builtinId="53" customBuiltin="true"/>
    <cellStyle name="Cálculo 3 2 4" xfId="852" builtinId="53" customBuiltin="true"/>
    <cellStyle name="Cálculo 3 2 4 2" xfId="853" builtinId="53" customBuiltin="true"/>
    <cellStyle name="Cálculo 3 2 4 2 2" xfId="854" builtinId="53" customBuiltin="true"/>
    <cellStyle name="Cálculo 3 2 4 3" xfId="855" builtinId="53" customBuiltin="true"/>
    <cellStyle name="Cálculo 3 2 4 3 2" xfId="856" builtinId="53" customBuiltin="true"/>
    <cellStyle name="Cálculo 3 2 4 4" xfId="857" builtinId="53" customBuiltin="true"/>
    <cellStyle name="Cálculo 3 2 4 4 2" xfId="858" builtinId="53" customBuiltin="true"/>
    <cellStyle name="Cálculo 3 2 4 5" xfId="859" builtinId="53" customBuiltin="true"/>
    <cellStyle name="Cálculo 3 2 4 5 2" xfId="860" builtinId="53" customBuiltin="true"/>
    <cellStyle name="Cálculo 3 2 4 6" xfId="861" builtinId="53" customBuiltin="true"/>
    <cellStyle name="Cálculo 3 2 4 6 2" xfId="862" builtinId="53" customBuiltin="true"/>
    <cellStyle name="Cálculo 3 2 4 7" xfId="863" builtinId="53" customBuiltin="true"/>
    <cellStyle name="Cálculo 3 2 5" xfId="864" builtinId="53" customBuiltin="true"/>
    <cellStyle name="Cálculo 3 2 5 2" xfId="865" builtinId="53" customBuiltin="true"/>
    <cellStyle name="Cálculo 3 2 5 2 2" xfId="866" builtinId="53" customBuiltin="true"/>
    <cellStyle name="Cálculo 3 2 5 3" xfId="867" builtinId="53" customBuiltin="true"/>
    <cellStyle name="Cálculo 3 2 5 3 2" xfId="868" builtinId="53" customBuiltin="true"/>
    <cellStyle name="Cálculo 3 2 5 4" xfId="869" builtinId="53" customBuiltin="true"/>
    <cellStyle name="Cálculo 3 2 5 4 2" xfId="870" builtinId="53" customBuiltin="true"/>
    <cellStyle name="Cálculo 3 2 5 5" xfId="871" builtinId="53" customBuiltin="true"/>
    <cellStyle name="Cálculo 3 2 5 5 2" xfId="872" builtinId="53" customBuiltin="true"/>
    <cellStyle name="Cálculo 3 2 5 6" xfId="873" builtinId="53" customBuiltin="true"/>
    <cellStyle name="Cálculo 3 2 5 6 2" xfId="874" builtinId="53" customBuiltin="true"/>
    <cellStyle name="Cálculo 3 2 5 7" xfId="875" builtinId="53" customBuiltin="true"/>
    <cellStyle name="Cálculo 3 2 6" xfId="876" builtinId="53" customBuiltin="true"/>
    <cellStyle name="Cálculo 3 2 6 2" xfId="877" builtinId="53" customBuiltin="true"/>
    <cellStyle name="Cálculo 3 2 6 2 2" xfId="878" builtinId="53" customBuiltin="true"/>
    <cellStyle name="Cálculo 3 2 6 3" xfId="879" builtinId="53" customBuiltin="true"/>
    <cellStyle name="Cálculo 3 2 6 3 2" xfId="880" builtinId="53" customBuiltin="true"/>
    <cellStyle name="Cálculo 3 2 6 4" xfId="881" builtinId="53" customBuiltin="true"/>
    <cellStyle name="Cálculo 3 2 6 4 2" xfId="882" builtinId="53" customBuiltin="true"/>
    <cellStyle name="Cálculo 3 2 6 5" xfId="883" builtinId="53" customBuiltin="true"/>
    <cellStyle name="Cálculo 3 2 6 5 2" xfId="884" builtinId="53" customBuiltin="true"/>
    <cellStyle name="Cálculo 3 2 6 6" xfId="885" builtinId="53" customBuiltin="true"/>
    <cellStyle name="Cálculo 3 2 6 6 2" xfId="886" builtinId="53" customBuiltin="true"/>
    <cellStyle name="Cálculo 3 2 6 7" xfId="887" builtinId="53" customBuiltin="true"/>
    <cellStyle name="Cálculo 3 2 7" xfId="888" builtinId="53" customBuiltin="true"/>
    <cellStyle name="Cálculo 3 2 7 2" xfId="889" builtinId="53" customBuiltin="true"/>
    <cellStyle name="Cálculo 3 2 7 2 2" xfId="890" builtinId="53" customBuiltin="true"/>
    <cellStyle name="Cálculo 3 2 7 3" xfId="891" builtinId="53" customBuiltin="true"/>
    <cellStyle name="Cálculo 3 2 7 3 2" xfId="892" builtinId="53" customBuiltin="true"/>
    <cellStyle name="Cálculo 3 2 7 4" xfId="893" builtinId="53" customBuiltin="true"/>
    <cellStyle name="Cálculo 3 2 7 4 2" xfId="894" builtinId="53" customBuiltin="true"/>
    <cellStyle name="Cálculo 3 2 7 5" xfId="895" builtinId="53" customBuiltin="true"/>
    <cellStyle name="Cálculo 3 2 7 5 2" xfId="896" builtinId="53" customBuiltin="true"/>
    <cellStyle name="Cálculo 3 2 7 6" xfId="897" builtinId="53" customBuiltin="true"/>
    <cellStyle name="Cálculo 3 2 8" xfId="898" builtinId="53" customBuiltin="true"/>
    <cellStyle name="Cálculo 3 2 8 2" xfId="899" builtinId="53" customBuiltin="true"/>
    <cellStyle name="Cálculo 3 2 9" xfId="900" builtinId="53" customBuiltin="true"/>
    <cellStyle name="Cálculo 3 2 9 2" xfId="901" builtinId="53" customBuiltin="true"/>
    <cellStyle name="Cálculo 3 3" xfId="902" builtinId="53" customBuiltin="true"/>
    <cellStyle name="Cálculo 3 3 2" xfId="903" builtinId="53" customBuiltin="true"/>
    <cellStyle name="Cálculo 3 3 2 2" xfId="904" builtinId="53" customBuiltin="true"/>
    <cellStyle name="Cálculo 3 3 2 2 2" xfId="905" builtinId="53" customBuiltin="true"/>
    <cellStyle name="Cálculo 3 3 2 3" xfId="906" builtinId="53" customBuiltin="true"/>
    <cellStyle name="Cálculo 3 3 2 3 2" xfId="907" builtinId="53" customBuiltin="true"/>
    <cellStyle name="Cálculo 3 3 2 4" xfId="908" builtinId="53" customBuiltin="true"/>
    <cellStyle name="Cálculo 3 3 2 4 2" xfId="909" builtinId="53" customBuiltin="true"/>
    <cellStyle name="Cálculo 3 3 2 5" xfId="910" builtinId="53" customBuiltin="true"/>
    <cellStyle name="Cálculo 3 3 2 5 2" xfId="911" builtinId="53" customBuiltin="true"/>
    <cellStyle name="Cálculo 3 3 2 6" xfId="912" builtinId="53" customBuiltin="true"/>
    <cellStyle name="Cálculo 3 3 2 6 2" xfId="913" builtinId="53" customBuiltin="true"/>
    <cellStyle name="Cálculo 3 3 2 7" xfId="914" builtinId="53" customBuiltin="true"/>
    <cellStyle name="Cálculo 3 3 3" xfId="915" builtinId="53" customBuiltin="true"/>
    <cellStyle name="Cálculo 3 3 3 2" xfId="916" builtinId="53" customBuiltin="true"/>
    <cellStyle name="Cálculo 3 3 3 2 2" xfId="917" builtinId="53" customBuiltin="true"/>
    <cellStyle name="Cálculo 3 3 3 3" xfId="918" builtinId="53" customBuiltin="true"/>
    <cellStyle name="Cálculo 3 3 3 3 2" xfId="919" builtinId="53" customBuiltin="true"/>
    <cellStyle name="Cálculo 3 3 3 4" xfId="920" builtinId="53" customBuiltin="true"/>
    <cellStyle name="Cálculo 3 3 3 4 2" xfId="921" builtinId="53" customBuiltin="true"/>
    <cellStyle name="Cálculo 3 3 3 5" xfId="922" builtinId="53" customBuiltin="true"/>
    <cellStyle name="Cálculo 3 3 3 5 2" xfId="923" builtinId="53" customBuiltin="true"/>
    <cellStyle name="Cálculo 3 3 3 6" xfId="924" builtinId="53" customBuiltin="true"/>
    <cellStyle name="Cálculo 3 3 3 6 2" xfId="925" builtinId="53" customBuiltin="true"/>
    <cellStyle name="Cálculo 3 3 3 7" xfId="926" builtinId="53" customBuiltin="true"/>
    <cellStyle name="Cálculo 3 3 4" xfId="927" builtinId="53" customBuiltin="true"/>
    <cellStyle name="Cálculo 3 3 4 2" xfId="928" builtinId="53" customBuiltin="true"/>
    <cellStyle name="Cálculo 3 3 4 2 2" xfId="929" builtinId="53" customBuiltin="true"/>
    <cellStyle name="Cálculo 3 3 4 3" xfId="930" builtinId="53" customBuiltin="true"/>
    <cellStyle name="Cálculo 3 3 4 3 2" xfId="931" builtinId="53" customBuiltin="true"/>
    <cellStyle name="Cálculo 3 3 4 4" xfId="932" builtinId="53" customBuiltin="true"/>
    <cellStyle name="Cálculo 3 3 4 4 2" xfId="933" builtinId="53" customBuiltin="true"/>
    <cellStyle name="Cálculo 3 3 4 5" xfId="934" builtinId="53" customBuiltin="true"/>
    <cellStyle name="Cálculo 3 3 4 5 2" xfId="935" builtinId="53" customBuiltin="true"/>
    <cellStyle name="Cálculo 3 3 4 6" xfId="936" builtinId="53" customBuiltin="true"/>
    <cellStyle name="Cálculo 3 3 4 6 2" xfId="937" builtinId="53" customBuiltin="true"/>
    <cellStyle name="Cálculo 3 3 4 7" xfId="938" builtinId="53" customBuiltin="true"/>
    <cellStyle name="Cálculo 3 3 5" xfId="939" builtinId="53" customBuiltin="true"/>
    <cellStyle name="Cálculo 3 3 5 2" xfId="940" builtinId="53" customBuiltin="true"/>
    <cellStyle name="Cálculo 3 3 5 2 2" xfId="941" builtinId="53" customBuiltin="true"/>
    <cellStyle name="Cálculo 3 3 5 3" xfId="942" builtinId="53" customBuiltin="true"/>
    <cellStyle name="Cálculo 3 3 5 3 2" xfId="943" builtinId="53" customBuiltin="true"/>
    <cellStyle name="Cálculo 3 3 5 4" xfId="944" builtinId="53" customBuiltin="true"/>
    <cellStyle name="Cálculo 3 3 5 4 2" xfId="945" builtinId="53" customBuiltin="true"/>
    <cellStyle name="Cálculo 3 3 5 5" xfId="946" builtinId="53" customBuiltin="true"/>
    <cellStyle name="Cálculo 3 3 5 5 2" xfId="947" builtinId="53" customBuiltin="true"/>
    <cellStyle name="Cálculo 3 3 5 6" xfId="948" builtinId="53" customBuiltin="true"/>
    <cellStyle name="Cálculo 3 3 6" xfId="949" builtinId="53" customBuiltin="true"/>
    <cellStyle name="Cálculo 3 3 6 2" xfId="950" builtinId="53" customBuiltin="true"/>
    <cellStyle name="Cálculo 3 4" xfId="951" builtinId="53" customBuiltin="true"/>
    <cellStyle name="Cálculo 3 4 10" xfId="952" builtinId="53" customBuiltin="true"/>
    <cellStyle name="Cálculo 3 4 10 2" xfId="953" builtinId="53" customBuiltin="true"/>
    <cellStyle name="Cálculo 3 4 11" xfId="954" builtinId="53" customBuiltin="true"/>
    <cellStyle name="Cálculo 3 4 11 2" xfId="955" builtinId="53" customBuiltin="true"/>
    <cellStyle name="Cálculo 3 4 2" xfId="956" builtinId="53" customBuiltin="true"/>
    <cellStyle name="Cálculo 3 4 2 2" xfId="957" builtinId="53" customBuiltin="true"/>
    <cellStyle name="Cálculo 3 4 2 2 2" xfId="958" builtinId="53" customBuiltin="true"/>
    <cellStyle name="Cálculo 3 4 2 3" xfId="959" builtinId="53" customBuiltin="true"/>
    <cellStyle name="Cálculo 3 4 2 3 2" xfId="960" builtinId="53" customBuiltin="true"/>
    <cellStyle name="Cálculo 3 4 2 4" xfId="961" builtinId="53" customBuiltin="true"/>
    <cellStyle name="Cálculo 3 4 2 4 2" xfId="962" builtinId="53" customBuiltin="true"/>
    <cellStyle name="Cálculo 3 4 2 5" xfId="963" builtinId="53" customBuiltin="true"/>
    <cellStyle name="Cálculo 3 4 2 5 2" xfId="964" builtinId="53" customBuiltin="true"/>
    <cellStyle name="Cálculo 3 4 2 6" xfId="965" builtinId="53" customBuiltin="true"/>
    <cellStyle name="Cálculo 3 4 2 6 2" xfId="966" builtinId="53" customBuiltin="true"/>
    <cellStyle name="Cálculo 3 4 2 7" xfId="967" builtinId="53" customBuiltin="true"/>
    <cellStyle name="Cálculo 3 4 3" xfId="968" builtinId="53" customBuiltin="true"/>
    <cellStyle name="Cálculo 3 4 3 2" xfId="969" builtinId="53" customBuiltin="true"/>
    <cellStyle name="Cálculo 3 4 3 2 2" xfId="970" builtinId="53" customBuiltin="true"/>
    <cellStyle name="Cálculo 3 4 3 3" xfId="971" builtinId="53" customBuiltin="true"/>
    <cellStyle name="Cálculo 3 4 3 3 2" xfId="972" builtinId="53" customBuiltin="true"/>
    <cellStyle name="Cálculo 3 4 3 4" xfId="973" builtinId="53" customBuiltin="true"/>
    <cellStyle name="Cálculo 3 4 3 4 2" xfId="974" builtinId="53" customBuiltin="true"/>
    <cellStyle name="Cálculo 3 4 3 5" xfId="975" builtinId="53" customBuiltin="true"/>
    <cellStyle name="Cálculo 3 4 3 5 2" xfId="976" builtinId="53" customBuiltin="true"/>
    <cellStyle name="Cálculo 3 4 3 6" xfId="977" builtinId="53" customBuiltin="true"/>
    <cellStyle name="Cálculo 3 4 3 6 2" xfId="978" builtinId="53" customBuiltin="true"/>
    <cellStyle name="Cálculo 3 4 3 7" xfId="979" builtinId="53" customBuiltin="true"/>
    <cellStyle name="Cálculo 3 4 4" xfId="980" builtinId="53" customBuiltin="true"/>
    <cellStyle name="Cálculo 3 4 4 2" xfId="981" builtinId="53" customBuiltin="true"/>
    <cellStyle name="Cálculo 3 4 4 2 2" xfId="982" builtinId="53" customBuiltin="true"/>
    <cellStyle name="Cálculo 3 4 4 3" xfId="983" builtinId="53" customBuiltin="true"/>
    <cellStyle name="Cálculo 3 4 4 3 2" xfId="984" builtinId="53" customBuiltin="true"/>
    <cellStyle name="Cálculo 3 4 4 4" xfId="985" builtinId="53" customBuiltin="true"/>
    <cellStyle name="Cálculo 3 4 4 4 2" xfId="986" builtinId="53" customBuiltin="true"/>
    <cellStyle name="Cálculo 3 4 4 5" xfId="987" builtinId="53" customBuiltin="true"/>
    <cellStyle name="Cálculo 3 4 4 5 2" xfId="988" builtinId="53" customBuiltin="true"/>
    <cellStyle name="Cálculo 3 4 4 6" xfId="989" builtinId="53" customBuiltin="true"/>
    <cellStyle name="Cálculo 3 4 4 6 2" xfId="990" builtinId="53" customBuiltin="true"/>
    <cellStyle name="Cálculo 3 4 4 7" xfId="991" builtinId="53" customBuiltin="true"/>
    <cellStyle name="Cálculo 3 4 5" xfId="992" builtinId="53" customBuiltin="true"/>
    <cellStyle name="Cálculo 3 4 5 2" xfId="993" builtinId="53" customBuiltin="true"/>
    <cellStyle name="Cálculo 3 4 5 2 2" xfId="994" builtinId="53" customBuiltin="true"/>
    <cellStyle name="Cálculo 3 4 5 3" xfId="995" builtinId="53" customBuiltin="true"/>
    <cellStyle name="Cálculo 3 4 5 3 2" xfId="996" builtinId="53" customBuiltin="true"/>
    <cellStyle name="Cálculo 3 4 5 4" xfId="997" builtinId="53" customBuiltin="true"/>
    <cellStyle name="Cálculo 3 4 5 4 2" xfId="998" builtinId="53" customBuiltin="true"/>
    <cellStyle name="Cálculo 3 4 5 5" xfId="999" builtinId="53" customBuiltin="true"/>
    <cellStyle name="Cálculo 3 4 5 5 2" xfId="1000" builtinId="53" customBuiltin="true"/>
    <cellStyle name="Cálculo 3 4 5 6" xfId="1001" builtinId="53" customBuiltin="true"/>
    <cellStyle name="Cálculo 3 4 5 6 2" xfId="1002" builtinId="53" customBuiltin="true"/>
    <cellStyle name="Cálculo 3 4 5 7" xfId="1003" builtinId="53" customBuiltin="true"/>
    <cellStyle name="Cálculo 3 4 6" xfId="1004" builtinId="53" customBuiltin="true"/>
    <cellStyle name="Cálculo 3 4 6 2" xfId="1005" builtinId="53" customBuiltin="true"/>
    <cellStyle name="Cálculo 3 4 7" xfId="1006" builtinId="53" customBuiltin="true"/>
    <cellStyle name="Cálculo 3 4 7 2" xfId="1007" builtinId="53" customBuiltin="true"/>
    <cellStyle name="Cálculo 3 4 8" xfId="1008" builtinId="53" customBuiltin="true"/>
    <cellStyle name="Cálculo 3 4 8 2" xfId="1009" builtinId="53" customBuiltin="true"/>
    <cellStyle name="Cálculo 3 4 9" xfId="1010" builtinId="53" customBuiltin="true"/>
    <cellStyle name="Cálculo 3 4 9 2" xfId="1011" builtinId="53" customBuiltin="true"/>
    <cellStyle name="Cálculo 3 5" xfId="1012" builtinId="53" customBuiltin="true"/>
    <cellStyle name="Cálculo 3 5 2" xfId="1013" builtinId="53" customBuiltin="true"/>
    <cellStyle name="Cálculo 3 5 2 2" xfId="1014" builtinId="53" customBuiltin="true"/>
    <cellStyle name="Cálculo 3 5 3" xfId="1015" builtinId="53" customBuiltin="true"/>
    <cellStyle name="Cálculo 3 5 3 2" xfId="1016" builtinId="53" customBuiltin="true"/>
    <cellStyle name="Cálculo 3 5 4" xfId="1017" builtinId="53" customBuiltin="true"/>
    <cellStyle name="Cálculo 3 5 4 2" xfId="1018" builtinId="53" customBuiltin="true"/>
    <cellStyle name="Cálculo 3 5 5" xfId="1019" builtinId="53" customBuiltin="true"/>
    <cellStyle name="Cálculo 3 5 5 2" xfId="1020" builtinId="53" customBuiltin="true"/>
    <cellStyle name="Cálculo 3 5 6" xfId="1021" builtinId="53" customBuiltin="true"/>
    <cellStyle name="Cálculo 3 5 6 2" xfId="1022" builtinId="53" customBuiltin="true"/>
    <cellStyle name="Cálculo 3 5 7" xfId="1023" builtinId="53" customBuiltin="true"/>
    <cellStyle name="Cálculo 3 6" xfId="1024" builtinId="53" customBuiltin="true"/>
    <cellStyle name="Cálculo 3 6 2" xfId="1025" builtinId="53" customBuiltin="true"/>
    <cellStyle name="Cálculo 3 6 2 2" xfId="1026" builtinId="53" customBuiltin="true"/>
    <cellStyle name="Cálculo 3 6 3" xfId="1027" builtinId="53" customBuiltin="true"/>
    <cellStyle name="Cálculo 3 6 3 2" xfId="1028" builtinId="53" customBuiltin="true"/>
    <cellStyle name="Cálculo 3 6 4" xfId="1029" builtinId="53" customBuiltin="true"/>
    <cellStyle name="Cálculo 3 6 4 2" xfId="1030" builtinId="53" customBuiltin="true"/>
    <cellStyle name="Cálculo 3 6 5" xfId="1031" builtinId="53" customBuiltin="true"/>
    <cellStyle name="Cálculo 3 6 5 2" xfId="1032" builtinId="53" customBuiltin="true"/>
    <cellStyle name="Cálculo 3 6 6" xfId="1033" builtinId="53" customBuiltin="true"/>
    <cellStyle name="Cálculo 3 6 6 2" xfId="1034" builtinId="53" customBuiltin="true"/>
    <cellStyle name="Cálculo 3 6 7" xfId="1035" builtinId="53" customBuiltin="true"/>
    <cellStyle name="Cálculo 3 7" xfId="1036" builtinId="53" customBuiltin="true"/>
    <cellStyle name="Cálculo 3 7 2" xfId="1037" builtinId="53" customBuiltin="true"/>
    <cellStyle name="Cálculo 3 7 2 2" xfId="1038" builtinId="53" customBuiltin="true"/>
    <cellStyle name="Cálculo 3 7 3" xfId="1039" builtinId="53" customBuiltin="true"/>
    <cellStyle name="Cálculo 3 7 3 2" xfId="1040" builtinId="53" customBuiltin="true"/>
    <cellStyle name="Cálculo 3 7 4" xfId="1041" builtinId="53" customBuiltin="true"/>
    <cellStyle name="Cálculo 3 7 4 2" xfId="1042" builtinId="53" customBuiltin="true"/>
    <cellStyle name="Cálculo 3 7 5" xfId="1043" builtinId="53" customBuiltin="true"/>
    <cellStyle name="Cálculo 3 7 5 2" xfId="1044" builtinId="53" customBuiltin="true"/>
    <cellStyle name="Cálculo 3 7 6" xfId="1045" builtinId="53" customBuiltin="true"/>
    <cellStyle name="Cálculo 3 7 6 2" xfId="1046" builtinId="53" customBuiltin="true"/>
    <cellStyle name="Cálculo 3 7 7" xfId="1047" builtinId="53" customBuiltin="true"/>
    <cellStyle name="Cálculo 3 8" xfId="1048" builtinId="53" customBuiltin="true"/>
    <cellStyle name="Cálculo 3 8 2" xfId="1049" builtinId="53" customBuiltin="true"/>
    <cellStyle name="Cálculo 3 8 2 2" xfId="1050" builtinId="53" customBuiltin="true"/>
    <cellStyle name="Cálculo 3 8 3" xfId="1051" builtinId="53" customBuiltin="true"/>
    <cellStyle name="Cálculo 3 8 3 2" xfId="1052" builtinId="53" customBuiltin="true"/>
    <cellStyle name="Cálculo 3 8 4" xfId="1053" builtinId="53" customBuiltin="true"/>
    <cellStyle name="Cálculo 3 8 4 2" xfId="1054" builtinId="53" customBuiltin="true"/>
    <cellStyle name="Cálculo 3 8 5" xfId="1055" builtinId="53" customBuiltin="true"/>
    <cellStyle name="Cálculo 3 8 5 2" xfId="1056" builtinId="53" customBuiltin="true"/>
    <cellStyle name="Cálculo 3 8 6" xfId="1057" builtinId="53" customBuiltin="true"/>
    <cellStyle name="Cálculo 3 8 6 2" xfId="1058" builtinId="53" customBuiltin="true"/>
    <cellStyle name="Cálculo 3 8 7" xfId="1059" builtinId="53" customBuiltin="true"/>
    <cellStyle name="Cálculo 3 9" xfId="1060" builtinId="53" customBuiltin="true"/>
    <cellStyle name="Cálculo 3 9 2" xfId="1061" builtinId="53" customBuiltin="true"/>
    <cellStyle name="Cálculo 4" xfId="1062" builtinId="53" customBuiltin="true"/>
    <cellStyle name="Cálculo 4 10" xfId="1063" builtinId="53" customBuiltin="true"/>
    <cellStyle name="Cálculo 4 10 2" xfId="1064" builtinId="53" customBuiltin="true"/>
    <cellStyle name="Cálculo 4 11" xfId="1065" builtinId="53" customBuiltin="true"/>
    <cellStyle name="Cálculo 4 11 2" xfId="1066" builtinId="53" customBuiltin="true"/>
    <cellStyle name="Cálculo 4 12" xfId="1067" builtinId="53" customBuiltin="true"/>
    <cellStyle name="Cálculo 4 12 2" xfId="1068" builtinId="53" customBuiltin="true"/>
    <cellStyle name="Cálculo 4 13" xfId="1069" builtinId="53" customBuiltin="true"/>
    <cellStyle name="Cálculo 4 2" xfId="1070" builtinId="53" customBuiltin="true"/>
    <cellStyle name="Cálculo 4 2 10" xfId="1071" builtinId="53" customBuiltin="true"/>
    <cellStyle name="Cálculo 4 2 10 2" xfId="1072" builtinId="53" customBuiltin="true"/>
    <cellStyle name="Cálculo 4 2 11" xfId="1073" builtinId="53" customBuiltin="true"/>
    <cellStyle name="Cálculo 4 2 11 2" xfId="1074" builtinId="53" customBuiltin="true"/>
    <cellStyle name="Cálculo 4 2 12" xfId="1075" builtinId="53" customBuiltin="true"/>
    <cellStyle name="Cálculo 4 2 12 2" xfId="1076" builtinId="53" customBuiltin="true"/>
    <cellStyle name="Cálculo 4 2 13" xfId="1077" builtinId="53" customBuiltin="true"/>
    <cellStyle name="Cálculo 4 2 2" xfId="1078" builtinId="53" customBuiltin="true"/>
    <cellStyle name="Cálculo 4 2 2 10" xfId="1079" builtinId="53" customBuiltin="true"/>
    <cellStyle name="Cálculo 4 2 2 10 2" xfId="1080" builtinId="53" customBuiltin="true"/>
    <cellStyle name="Cálculo 4 2 2 11" xfId="1081" builtinId="53" customBuiltin="true"/>
    <cellStyle name="Cálculo 4 2 2 11 2" xfId="1082" builtinId="53" customBuiltin="true"/>
    <cellStyle name="Cálculo 4 2 2 12" xfId="1083" builtinId="53" customBuiltin="true"/>
    <cellStyle name="Cálculo 4 2 2 2" xfId="1084" builtinId="53" customBuiltin="true"/>
    <cellStyle name="Cálculo 4 2 2 2 2" xfId="1085" builtinId="53" customBuiltin="true"/>
    <cellStyle name="Cálculo 4 2 2 2 2 2" xfId="1086" builtinId="53" customBuiltin="true"/>
    <cellStyle name="Cálculo 4 2 2 2 3" xfId="1087" builtinId="53" customBuiltin="true"/>
    <cellStyle name="Cálculo 4 2 2 2 3 2" xfId="1088" builtinId="53" customBuiltin="true"/>
    <cellStyle name="Cálculo 4 2 2 2 4" xfId="1089" builtinId="53" customBuiltin="true"/>
    <cellStyle name="Cálculo 4 2 2 2 4 2" xfId="1090" builtinId="53" customBuiltin="true"/>
    <cellStyle name="Cálculo 4 2 2 2 5" xfId="1091" builtinId="53" customBuiltin="true"/>
    <cellStyle name="Cálculo 4 2 2 2 5 2" xfId="1092" builtinId="53" customBuiltin="true"/>
    <cellStyle name="Cálculo 4 2 2 2 6" xfId="1093" builtinId="53" customBuiltin="true"/>
    <cellStyle name="Cálculo 4 2 2 2 6 2" xfId="1094" builtinId="53" customBuiltin="true"/>
    <cellStyle name="Cálculo 4 2 2 2 7" xfId="1095" builtinId="53" customBuiltin="true"/>
    <cellStyle name="Cálculo 4 2 2 3" xfId="1096" builtinId="53" customBuiltin="true"/>
    <cellStyle name="Cálculo 4 2 2 3 2" xfId="1097" builtinId="53" customBuiltin="true"/>
    <cellStyle name="Cálculo 4 2 2 3 2 2" xfId="1098" builtinId="53" customBuiltin="true"/>
    <cellStyle name="Cálculo 4 2 2 3 3" xfId="1099" builtinId="53" customBuiltin="true"/>
    <cellStyle name="Cálculo 4 2 2 3 3 2" xfId="1100" builtinId="53" customBuiltin="true"/>
    <cellStyle name="Cálculo 4 2 2 3 4" xfId="1101" builtinId="53" customBuiltin="true"/>
    <cellStyle name="Cálculo 4 2 2 3 4 2" xfId="1102" builtinId="53" customBuiltin="true"/>
    <cellStyle name="Cálculo 4 2 2 3 5" xfId="1103" builtinId="53" customBuiltin="true"/>
    <cellStyle name="Cálculo 4 2 2 3 5 2" xfId="1104" builtinId="53" customBuiltin="true"/>
    <cellStyle name="Cálculo 4 2 2 3 6" xfId="1105" builtinId="53" customBuiltin="true"/>
    <cellStyle name="Cálculo 4 2 2 3 6 2" xfId="1106" builtinId="53" customBuiltin="true"/>
    <cellStyle name="Cálculo 4 2 2 3 7" xfId="1107" builtinId="53" customBuiltin="true"/>
    <cellStyle name="Cálculo 4 2 2 4" xfId="1108" builtinId="53" customBuiltin="true"/>
    <cellStyle name="Cálculo 4 2 2 4 2" xfId="1109" builtinId="53" customBuiltin="true"/>
    <cellStyle name="Cálculo 4 2 2 4 2 2" xfId="1110" builtinId="53" customBuiltin="true"/>
    <cellStyle name="Cálculo 4 2 2 4 3" xfId="1111" builtinId="53" customBuiltin="true"/>
    <cellStyle name="Cálculo 4 2 2 4 3 2" xfId="1112" builtinId="53" customBuiltin="true"/>
    <cellStyle name="Cálculo 4 2 2 4 4" xfId="1113" builtinId="53" customBuiltin="true"/>
    <cellStyle name="Cálculo 4 2 2 4 4 2" xfId="1114" builtinId="53" customBuiltin="true"/>
    <cellStyle name="Cálculo 4 2 2 4 5" xfId="1115" builtinId="53" customBuiltin="true"/>
    <cellStyle name="Cálculo 4 2 2 4 5 2" xfId="1116" builtinId="53" customBuiltin="true"/>
    <cellStyle name="Cálculo 4 2 2 4 6" xfId="1117" builtinId="53" customBuiltin="true"/>
    <cellStyle name="Cálculo 4 2 2 4 6 2" xfId="1118" builtinId="53" customBuiltin="true"/>
    <cellStyle name="Cálculo 4 2 2 4 7" xfId="1119" builtinId="53" customBuiltin="true"/>
    <cellStyle name="Cálculo 4 2 2 5" xfId="1120" builtinId="53" customBuiltin="true"/>
    <cellStyle name="Cálculo 4 2 2 5 2" xfId="1121" builtinId="53" customBuiltin="true"/>
    <cellStyle name="Cálculo 4 2 2 5 2 2" xfId="1122" builtinId="53" customBuiltin="true"/>
    <cellStyle name="Cálculo 4 2 2 5 3" xfId="1123" builtinId="53" customBuiltin="true"/>
    <cellStyle name="Cálculo 4 2 2 5 3 2" xfId="1124" builtinId="53" customBuiltin="true"/>
    <cellStyle name="Cálculo 4 2 2 5 4" xfId="1125" builtinId="53" customBuiltin="true"/>
    <cellStyle name="Cálculo 4 2 2 5 4 2" xfId="1126" builtinId="53" customBuiltin="true"/>
    <cellStyle name="Cálculo 4 2 2 5 5" xfId="1127" builtinId="53" customBuiltin="true"/>
    <cellStyle name="Cálculo 4 2 2 5 5 2" xfId="1128" builtinId="53" customBuiltin="true"/>
    <cellStyle name="Cálculo 4 2 2 5 6" xfId="1129" builtinId="53" customBuiltin="true"/>
    <cellStyle name="Cálculo 4 2 2 5 6 2" xfId="1130" builtinId="53" customBuiltin="true"/>
    <cellStyle name="Cálculo 4 2 2 5 7" xfId="1131" builtinId="53" customBuiltin="true"/>
    <cellStyle name="Cálculo 4 2 2 6" xfId="1132" builtinId="53" customBuiltin="true"/>
    <cellStyle name="Cálculo 4 2 2 6 2" xfId="1133" builtinId="53" customBuiltin="true"/>
    <cellStyle name="Cálculo 4 2 2 6 2 2" xfId="1134" builtinId="53" customBuiltin="true"/>
    <cellStyle name="Cálculo 4 2 2 6 3" xfId="1135" builtinId="53" customBuiltin="true"/>
    <cellStyle name="Cálculo 4 2 2 6 3 2" xfId="1136" builtinId="53" customBuiltin="true"/>
    <cellStyle name="Cálculo 4 2 2 6 4" xfId="1137" builtinId="53" customBuiltin="true"/>
    <cellStyle name="Cálculo 4 2 2 6 4 2" xfId="1138" builtinId="53" customBuiltin="true"/>
    <cellStyle name="Cálculo 4 2 2 6 5" xfId="1139" builtinId="53" customBuiltin="true"/>
    <cellStyle name="Cálculo 4 2 2 6 5 2" xfId="1140" builtinId="53" customBuiltin="true"/>
    <cellStyle name="Cálculo 4 2 2 6 6" xfId="1141" builtinId="53" customBuiltin="true"/>
    <cellStyle name="Cálculo 4 2 2 7" xfId="1142" builtinId="53" customBuiltin="true"/>
    <cellStyle name="Cálculo 4 2 2 7 2" xfId="1143" builtinId="53" customBuiltin="true"/>
    <cellStyle name="Cálculo 4 2 2 8" xfId="1144" builtinId="53" customBuiltin="true"/>
    <cellStyle name="Cálculo 4 2 2 8 2" xfId="1145" builtinId="53" customBuiltin="true"/>
    <cellStyle name="Cálculo 4 2 2 9" xfId="1146" builtinId="53" customBuiltin="true"/>
    <cellStyle name="Cálculo 4 2 2 9 2" xfId="1147" builtinId="53" customBuiltin="true"/>
    <cellStyle name="Cálculo 4 2 3" xfId="1148" builtinId="53" customBuiltin="true"/>
    <cellStyle name="Cálculo 4 2 3 2" xfId="1149" builtinId="53" customBuiltin="true"/>
    <cellStyle name="Cálculo 4 2 3 2 2" xfId="1150" builtinId="53" customBuiltin="true"/>
    <cellStyle name="Cálculo 4 2 3 3" xfId="1151" builtinId="53" customBuiltin="true"/>
    <cellStyle name="Cálculo 4 2 3 3 2" xfId="1152" builtinId="53" customBuiltin="true"/>
    <cellStyle name="Cálculo 4 2 3 4" xfId="1153" builtinId="53" customBuiltin="true"/>
    <cellStyle name="Cálculo 4 2 3 4 2" xfId="1154" builtinId="53" customBuiltin="true"/>
    <cellStyle name="Cálculo 4 2 3 5" xfId="1155" builtinId="53" customBuiltin="true"/>
    <cellStyle name="Cálculo 4 2 3 5 2" xfId="1156" builtinId="53" customBuiltin="true"/>
    <cellStyle name="Cálculo 4 2 3 6" xfId="1157" builtinId="53" customBuiltin="true"/>
    <cellStyle name="Cálculo 4 2 3 6 2" xfId="1158" builtinId="53" customBuiltin="true"/>
    <cellStyle name="Cálculo 4 2 3 7" xfId="1159" builtinId="53" customBuiltin="true"/>
    <cellStyle name="Cálculo 4 2 4" xfId="1160" builtinId="53" customBuiltin="true"/>
    <cellStyle name="Cálculo 4 2 4 2" xfId="1161" builtinId="53" customBuiltin="true"/>
    <cellStyle name="Cálculo 4 2 4 2 2" xfId="1162" builtinId="53" customBuiltin="true"/>
    <cellStyle name="Cálculo 4 2 4 3" xfId="1163" builtinId="53" customBuiltin="true"/>
    <cellStyle name="Cálculo 4 2 4 3 2" xfId="1164" builtinId="53" customBuiltin="true"/>
    <cellStyle name="Cálculo 4 2 4 4" xfId="1165" builtinId="53" customBuiltin="true"/>
    <cellStyle name="Cálculo 4 2 4 4 2" xfId="1166" builtinId="53" customBuiltin="true"/>
    <cellStyle name="Cálculo 4 2 4 5" xfId="1167" builtinId="53" customBuiltin="true"/>
    <cellStyle name="Cálculo 4 2 4 5 2" xfId="1168" builtinId="53" customBuiltin="true"/>
    <cellStyle name="Cálculo 4 2 4 6" xfId="1169" builtinId="53" customBuiltin="true"/>
    <cellStyle name="Cálculo 4 2 4 6 2" xfId="1170" builtinId="53" customBuiltin="true"/>
    <cellStyle name="Cálculo 4 2 4 7" xfId="1171" builtinId="53" customBuiltin="true"/>
    <cellStyle name="Cálculo 4 2 5" xfId="1172" builtinId="53" customBuiltin="true"/>
    <cellStyle name="Cálculo 4 2 5 2" xfId="1173" builtinId="53" customBuiltin="true"/>
    <cellStyle name="Cálculo 4 2 5 2 2" xfId="1174" builtinId="53" customBuiltin="true"/>
    <cellStyle name="Cálculo 4 2 5 3" xfId="1175" builtinId="53" customBuiltin="true"/>
    <cellStyle name="Cálculo 4 2 5 3 2" xfId="1176" builtinId="53" customBuiltin="true"/>
    <cellStyle name="Cálculo 4 2 5 4" xfId="1177" builtinId="53" customBuiltin="true"/>
    <cellStyle name="Cálculo 4 2 5 4 2" xfId="1178" builtinId="53" customBuiltin="true"/>
    <cellStyle name="Cálculo 4 2 5 5" xfId="1179" builtinId="53" customBuiltin="true"/>
    <cellStyle name="Cálculo 4 2 5 5 2" xfId="1180" builtinId="53" customBuiltin="true"/>
    <cellStyle name="Cálculo 4 2 5 6" xfId="1181" builtinId="53" customBuiltin="true"/>
    <cellStyle name="Cálculo 4 2 5 6 2" xfId="1182" builtinId="53" customBuiltin="true"/>
    <cellStyle name="Cálculo 4 2 5 7" xfId="1183" builtinId="53" customBuiltin="true"/>
    <cellStyle name="Cálculo 4 2 6" xfId="1184" builtinId="53" customBuiltin="true"/>
    <cellStyle name="Cálculo 4 2 6 2" xfId="1185" builtinId="53" customBuiltin="true"/>
    <cellStyle name="Cálculo 4 2 6 2 2" xfId="1186" builtinId="53" customBuiltin="true"/>
    <cellStyle name="Cálculo 4 2 6 3" xfId="1187" builtinId="53" customBuiltin="true"/>
    <cellStyle name="Cálculo 4 2 6 3 2" xfId="1188" builtinId="53" customBuiltin="true"/>
    <cellStyle name="Cálculo 4 2 6 4" xfId="1189" builtinId="53" customBuiltin="true"/>
    <cellStyle name="Cálculo 4 2 6 4 2" xfId="1190" builtinId="53" customBuiltin="true"/>
    <cellStyle name="Cálculo 4 2 6 5" xfId="1191" builtinId="53" customBuiltin="true"/>
    <cellStyle name="Cálculo 4 2 6 5 2" xfId="1192" builtinId="53" customBuiltin="true"/>
    <cellStyle name="Cálculo 4 2 6 6" xfId="1193" builtinId="53" customBuiltin="true"/>
    <cellStyle name="Cálculo 4 2 6 6 2" xfId="1194" builtinId="53" customBuiltin="true"/>
    <cellStyle name="Cálculo 4 2 6 7" xfId="1195" builtinId="53" customBuiltin="true"/>
    <cellStyle name="Cálculo 4 2 7" xfId="1196" builtinId="53" customBuiltin="true"/>
    <cellStyle name="Cálculo 4 2 7 2" xfId="1197" builtinId="53" customBuiltin="true"/>
    <cellStyle name="Cálculo 4 2 7 2 2" xfId="1198" builtinId="53" customBuiltin="true"/>
    <cellStyle name="Cálculo 4 2 7 3" xfId="1199" builtinId="53" customBuiltin="true"/>
    <cellStyle name="Cálculo 4 2 7 3 2" xfId="1200" builtinId="53" customBuiltin="true"/>
    <cellStyle name="Cálculo 4 2 7 4" xfId="1201" builtinId="53" customBuiltin="true"/>
    <cellStyle name="Cálculo 4 2 7 4 2" xfId="1202" builtinId="53" customBuiltin="true"/>
    <cellStyle name="Cálculo 4 2 7 5" xfId="1203" builtinId="53" customBuiltin="true"/>
    <cellStyle name="Cálculo 4 2 7 5 2" xfId="1204" builtinId="53" customBuiltin="true"/>
    <cellStyle name="Cálculo 4 2 7 6" xfId="1205" builtinId="53" customBuiltin="true"/>
    <cellStyle name="Cálculo 4 2 8" xfId="1206" builtinId="53" customBuiltin="true"/>
    <cellStyle name="Cálculo 4 2 8 2" xfId="1207" builtinId="53" customBuiltin="true"/>
    <cellStyle name="Cálculo 4 2 9" xfId="1208" builtinId="53" customBuiltin="true"/>
    <cellStyle name="Cálculo 4 2 9 2" xfId="1209" builtinId="53" customBuiltin="true"/>
    <cellStyle name="Cálculo 4 3" xfId="1210" builtinId="53" customBuiltin="true"/>
    <cellStyle name="Cálculo 4 3 2" xfId="1211" builtinId="53" customBuiltin="true"/>
    <cellStyle name="Cálculo 4 3 2 2" xfId="1212" builtinId="53" customBuiltin="true"/>
    <cellStyle name="Cálculo 4 3 3" xfId="1213" builtinId="53" customBuiltin="true"/>
    <cellStyle name="Cálculo 4 3 3 2" xfId="1214" builtinId="53" customBuiltin="true"/>
    <cellStyle name="Cálculo 4 3 4" xfId="1215" builtinId="53" customBuiltin="true"/>
    <cellStyle name="Cálculo 4 3 4 2" xfId="1216" builtinId="53" customBuiltin="true"/>
    <cellStyle name="Cálculo 4 3 5" xfId="1217" builtinId="53" customBuiltin="true"/>
    <cellStyle name="Cálculo 4 3 5 2" xfId="1218" builtinId="53" customBuiltin="true"/>
    <cellStyle name="Cálculo 4 3 6" xfId="1219" builtinId="53" customBuiltin="true"/>
    <cellStyle name="Cálculo 4 3 6 2" xfId="1220" builtinId="53" customBuiltin="true"/>
    <cellStyle name="Cálculo 4 3 7" xfId="1221" builtinId="53" customBuiltin="true"/>
    <cellStyle name="Cálculo 4 4" xfId="1222" builtinId="53" customBuiltin="true"/>
    <cellStyle name="Cálculo 4 4 2" xfId="1223" builtinId="53" customBuiltin="true"/>
    <cellStyle name="Cálculo 4 4 2 2" xfId="1224" builtinId="53" customBuiltin="true"/>
    <cellStyle name="Cálculo 4 4 3" xfId="1225" builtinId="53" customBuiltin="true"/>
    <cellStyle name="Cálculo 4 4 3 2" xfId="1226" builtinId="53" customBuiltin="true"/>
    <cellStyle name="Cálculo 4 4 4" xfId="1227" builtinId="53" customBuiltin="true"/>
    <cellStyle name="Cálculo 4 4 4 2" xfId="1228" builtinId="53" customBuiltin="true"/>
    <cellStyle name="Cálculo 4 4 5" xfId="1229" builtinId="53" customBuiltin="true"/>
    <cellStyle name="Cálculo 4 4 5 2" xfId="1230" builtinId="53" customBuiltin="true"/>
    <cellStyle name="Cálculo 4 4 6" xfId="1231" builtinId="53" customBuiltin="true"/>
    <cellStyle name="Cálculo 4 4 6 2" xfId="1232" builtinId="53" customBuiltin="true"/>
    <cellStyle name="Cálculo 4 4 7" xfId="1233" builtinId="53" customBuiltin="true"/>
    <cellStyle name="Cálculo 4 5" xfId="1234" builtinId="53" customBuiltin="true"/>
    <cellStyle name="Cálculo 4 5 2" xfId="1235" builtinId="53" customBuiltin="true"/>
    <cellStyle name="Cálculo 4 5 2 2" xfId="1236" builtinId="53" customBuiltin="true"/>
    <cellStyle name="Cálculo 4 5 3" xfId="1237" builtinId="53" customBuiltin="true"/>
    <cellStyle name="Cálculo 4 5 3 2" xfId="1238" builtinId="53" customBuiltin="true"/>
    <cellStyle name="Cálculo 4 5 4" xfId="1239" builtinId="53" customBuiltin="true"/>
    <cellStyle name="Cálculo 4 5 4 2" xfId="1240" builtinId="53" customBuiltin="true"/>
    <cellStyle name="Cálculo 4 5 5" xfId="1241" builtinId="53" customBuiltin="true"/>
    <cellStyle name="Cálculo 4 5 5 2" xfId="1242" builtinId="53" customBuiltin="true"/>
    <cellStyle name="Cálculo 4 5 6" xfId="1243" builtinId="53" customBuiltin="true"/>
    <cellStyle name="Cálculo 4 5 6 2" xfId="1244" builtinId="53" customBuiltin="true"/>
    <cellStyle name="Cálculo 4 5 7" xfId="1245" builtinId="53" customBuiltin="true"/>
    <cellStyle name="Cálculo 4 6" xfId="1246" builtinId="53" customBuiltin="true"/>
    <cellStyle name="Cálculo 4 6 2" xfId="1247" builtinId="53" customBuiltin="true"/>
    <cellStyle name="Cálculo 4 6 2 2" xfId="1248" builtinId="53" customBuiltin="true"/>
    <cellStyle name="Cálculo 4 6 3" xfId="1249" builtinId="53" customBuiltin="true"/>
    <cellStyle name="Cálculo 4 6 3 2" xfId="1250" builtinId="53" customBuiltin="true"/>
    <cellStyle name="Cálculo 4 6 4" xfId="1251" builtinId="53" customBuiltin="true"/>
    <cellStyle name="Cálculo 4 6 4 2" xfId="1252" builtinId="53" customBuiltin="true"/>
    <cellStyle name="Cálculo 4 6 5" xfId="1253" builtinId="53" customBuiltin="true"/>
    <cellStyle name="Cálculo 4 6 5 2" xfId="1254" builtinId="53" customBuiltin="true"/>
    <cellStyle name="Cálculo 4 6 6" xfId="1255" builtinId="53" customBuiltin="true"/>
    <cellStyle name="Cálculo 4 6 6 2" xfId="1256" builtinId="53" customBuiltin="true"/>
    <cellStyle name="Cálculo 4 6 7" xfId="1257" builtinId="53" customBuiltin="true"/>
    <cellStyle name="Cálculo 4 7" xfId="1258" builtinId="53" customBuiltin="true"/>
    <cellStyle name="Cálculo 4 7 2" xfId="1259" builtinId="53" customBuiltin="true"/>
    <cellStyle name="Cálculo 4 7 2 2" xfId="1260" builtinId="53" customBuiltin="true"/>
    <cellStyle name="Cálculo 4 7 3" xfId="1261" builtinId="53" customBuiltin="true"/>
    <cellStyle name="Cálculo 4 7 3 2" xfId="1262" builtinId="53" customBuiltin="true"/>
    <cellStyle name="Cálculo 4 7 4" xfId="1263" builtinId="53" customBuiltin="true"/>
    <cellStyle name="Cálculo 4 7 4 2" xfId="1264" builtinId="53" customBuiltin="true"/>
    <cellStyle name="Cálculo 4 7 5" xfId="1265" builtinId="53" customBuiltin="true"/>
    <cellStyle name="Cálculo 4 7 5 2" xfId="1266" builtinId="53" customBuiltin="true"/>
    <cellStyle name="Cálculo 4 7 6" xfId="1267" builtinId="53" customBuiltin="true"/>
    <cellStyle name="Cálculo 4 8" xfId="1268" builtinId="53" customBuiltin="true"/>
    <cellStyle name="Cálculo 4 8 2" xfId="1269" builtinId="53" customBuiltin="true"/>
    <cellStyle name="Cálculo 4 9" xfId="1270" builtinId="53" customBuiltin="true"/>
    <cellStyle name="Cálculo 4 9 2" xfId="1271" builtinId="53" customBuiltin="true"/>
    <cellStyle name="Cálculo 5" xfId="1272" builtinId="53" customBuiltin="true"/>
    <cellStyle name="Cálculo 5 10" xfId="1273" builtinId="53" customBuiltin="true"/>
    <cellStyle name="Cálculo 5 10 2" xfId="1274" builtinId="53" customBuiltin="true"/>
    <cellStyle name="Cálculo 5 11" xfId="1275" builtinId="53" customBuiltin="true"/>
    <cellStyle name="Cálculo 5 11 2" xfId="1276" builtinId="53" customBuiltin="true"/>
    <cellStyle name="Cálculo 5 12" xfId="1277" builtinId="53" customBuiltin="true"/>
    <cellStyle name="Cálculo 5 2" xfId="1278" builtinId="53" customBuiltin="true"/>
    <cellStyle name="Cálculo 5 2 2" xfId="1279" builtinId="53" customBuiltin="true"/>
    <cellStyle name="Cálculo 5 2 2 2" xfId="1280" builtinId="53" customBuiltin="true"/>
    <cellStyle name="Cálculo 5 2 3" xfId="1281" builtinId="53" customBuiltin="true"/>
    <cellStyle name="Cálculo 5 2 3 2" xfId="1282" builtinId="53" customBuiltin="true"/>
    <cellStyle name="Cálculo 5 2 4" xfId="1283" builtinId="53" customBuiltin="true"/>
    <cellStyle name="Cálculo 5 2 4 2" xfId="1284" builtinId="53" customBuiltin="true"/>
    <cellStyle name="Cálculo 5 2 5" xfId="1285" builtinId="53" customBuiltin="true"/>
    <cellStyle name="Cálculo 5 2 5 2" xfId="1286" builtinId="53" customBuiltin="true"/>
    <cellStyle name="Cálculo 5 2 6" xfId="1287" builtinId="53" customBuiltin="true"/>
    <cellStyle name="Cálculo 5 2 6 2" xfId="1288" builtinId="53" customBuiltin="true"/>
    <cellStyle name="Cálculo 5 2 7" xfId="1289" builtinId="53" customBuiltin="true"/>
    <cellStyle name="Cálculo 5 3" xfId="1290" builtinId="53" customBuiltin="true"/>
    <cellStyle name="Cálculo 5 3 2" xfId="1291" builtinId="53" customBuiltin="true"/>
    <cellStyle name="Cálculo 5 3 2 2" xfId="1292" builtinId="53" customBuiltin="true"/>
    <cellStyle name="Cálculo 5 3 3" xfId="1293" builtinId="53" customBuiltin="true"/>
    <cellStyle name="Cálculo 5 3 3 2" xfId="1294" builtinId="53" customBuiltin="true"/>
    <cellStyle name="Cálculo 5 3 4" xfId="1295" builtinId="53" customBuiltin="true"/>
    <cellStyle name="Cálculo 5 3 4 2" xfId="1296" builtinId="53" customBuiltin="true"/>
    <cellStyle name="Cálculo 5 3 5" xfId="1297" builtinId="53" customBuiltin="true"/>
    <cellStyle name="Cálculo 5 3 5 2" xfId="1298" builtinId="53" customBuiltin="true"/>
    <cellStyle name="Cálculo 5 3 6" xfId="1299" builtinId="53" customBuiltin="true"/>
    <cellStyle name="Cálculo 5 3 6 2" xfId="1300" builtinId="53" customBuiltin="true"/>
    <cellStyle name="Cálculo 5 3 7" xfId="1301" builtinId="53" customBuiltin="true"/>
    <cellStyle name="Cálculo 5 4" xfId="1302" builtinId="53" customBuiltin="true"/>
    <cellStyle name="Cálculo 5 4 2" xfId="1303" builtinId="53" customBuiltin="true"/>
    <cellStyle name="Cálculo 5 4 2 2" xfId="1304" builtinId="53" customBuiltin="true"/>
    <cellStyle name="Cálculo 5 4 3" xfId="1305" builtinId="53" customBuiltin="true"/>
    <cellStyle name="Cálculo 5 4 3 2" xfId="1306" builtinId="53" customBuiltin="true"/>
    <cellStyle name="Cálculo 5 4 4" xfId="1307" builtinId="53" customBuiltin="true"/>
    <cellStyle name="Cálculo 5 4 4 2" xfId="1308" builtinId="53" customBuiltin="true"/>
    <cellStyle name="Cálculo 5 4 5" xfId="1309" builtinId="53" customBuiltin="true"/>
    <cellStyle name="Cálculo 5 4 5 2" xfId="1310" builtinId="53" customBuiltin="true"/>
    <cellStyle name="Cálculo 5 4 6" xfId="1311" builtinId="53" customBuiltin="true"/>
    <cellStyle name="Cálculo 5 4 6 2" xfId="1312" builtinId="53" customBuiltin="true"/>
    <cellStyle name="Cálculo 5 4 7" xfId="1313" builtinId="53" customBuiltin="true"/>
    <cellStyle name="Cálculo 5 5" xfId="1314" builtinId="53" customBuiltin="true"/>
    <cellStyle name="Cálculo 5 5 2" xfId="1315" builtinId="53" customBuiltin="true"/>
    <cellStyle name="Cálculo 5 5 2 2" xfId="1316" builtinId="53" customBuiltin="true"/>
    <cellStyle name="Cálculo 5 5 3" xfId="1317" builtinId="53" customBuiltin="true"/>
    <cellStyle name="Cálculo 5 5 3 2" xfId="1318" builtinId="53" customBuiltin="true"/>
    <cellStyle name="Cálculo 5 5 4" xfId="1319" builtinId="53" customBuiltin="true"/>
    <cellStyle name="Cálculo 5 5 4 2" xfId="1320" builtinId="53" customBuiltin="true"/>
    <cellStyle name="Cálculo 5 5 5" xfId="1321" builtinId="53" customBuiltin="true"/>
    <cellStyle name="Cálculo 5 5 5 2" xfId="1322" builtinId="53" customBuiltin="true"/>
    <cellStyle name="Cálculo 5 5 6" xfId="1323" builtinId="53" customBuiltin="true"/>
    <cellStyle name="Cálculo 5 5 6 2" xfId="1324" builtinId="53" customBuiltin="true"/>
    <cellStyle name="Cálculo 5 5 7" xfId="1325" builtinId="53" customBuiltin="true"/>
    <cellStyle name="Cálculo 5 6" xfId="1326" builtinId="53" customBuiltin="true"/>
    <cellStyle name="Cálculo 5 6 2" xfId="1327" builtinId="53" customBuiltin="true"/>
    <cellStyle name="Cálculo 5 6 2 2" xfId="1328" builtinId="53" customBuiltin="true"/>
    <cellStyle name="Cálculo 5 6 3" xfId="1329" builtinId="53" customBuiltin="true"/>
    <cellStyle name="Cálculo 5 6 3 2" xfId="1330" builtinId="53" customBuiltin="true"/>
    <cellStyle name="Cálculo 5 6 4" xfId="1331" builtinId="53" customBuiltin="true"/>
    <cellStyle name="Cálculo 5 6 4 2" xfId="1332" builtinId="53" customBuiltin="true"/>
    <cellStyle name="Cálculo 5 6 5" xfId="1333" builtinId="53" customBuiltin="true"/>
    <cellStyle name="Cálculo 5 6 5 2" xfId="1334" builtinId="53" customBuiltin="true"/>
    <cellStyle name="Cálculo 5 6 6" xfId="1335" builtinId="53" customBuiltin="true"/>
    <cellStyle name="Cálculo 5 7" xfId="1336" builtinId="53" customBuiltin="true"/>
    <cellStyle name="Cálculo 5 7 2" xfId="1337" builtinId="53" customBuiltin="true"/>
    <cellStyle name="Cálculo 5 8" xfId="1338" builtinId="53" customBuiltin="true"/>
    <cellStyle name="Cálculo 5 8 2" xfId="1339" builtinId="53" customBuiltin="true"/>
    <cellStyle name="Cálculo 5 9" xfId="1340" builtinId="53" customBuiltin="true"/>
    <cellStyle name="Cálculo 5 9 2" xfId="1341" builtinId="53" customBuiltin="true"/>
    <cellStyle name="Cálculo 6" xfId="1342" builtinId="53" customBuiltin="true"/>
    <cellStyle name="Cálculo 6 10" xfId="1343" builtinId="53" customBuiltin="true"/>
    <cellStyle name="Cálculo 6 10 2" xfId="1344" builtinId="53" customBuiltin="true"/>
    <cellStyle name="Cálculo 6 11" xfId="1345" builtinId="53" customBuiltin="true"/>
    <cellStyle name="Cálculo 6 11 2" xfId="1346" builtinId="53" customBuiltin="true"/>
    <cellStyle name="Cálculo 6 2" xfId="1347" builtinId="53" customBuiltin="true"/>
    <cellStyle name="Cálculo 6 2 2" xfId="1348" builtinId="53" customBuiltin="true"/>
    <cellStyle name="Cálculo 6 2 2 2" xfId="1349" builtinId="53" customBuiltin="true"/>
    <cellStyle name="Cálculo 6 2 3" xfId="1350" builtinId="53" customBuiltin="true"/>
    <cellStyle name="Cálculo 6 2 3 2" xfId="1351" builtinId="53" customBuiltin="true"/>
    <cellStyle name="Cálculo 6 2 4" xfId="1352" builtinId="53" customBuiltin="true"/>
    <cellStyle name="Cálculo 6 2 4 2" xfId="1353" builtinId="53" customBuiltin="true"/>
    <cellStyle name="Cálculo 6 2 5" xfId="1354" builtinId="53" customBuiltin="true"/>
    <cellStyle name="Cálculo 6 2 5 2" xfId="1355" builtinId="53" customBuiltin="true"/>
    <cellStyle name="Cálculo 6 2 6" xfId="1356" builtinId="53" customBuiltin="true"/>
    <cellStyle name="Cálculo 6 2 6 2" xfId="1357" builtinId="53" customBuiltin="true"/>
    <cellStyle name="Cálculo 6 2 7" xfId="1358" builtinId="53" customBuiltin="true"/>
    <cellStyle name="Cálculo 6 3" xfId="1359" builtinId="53" customBuiltin="true"/>
    <cellStyle name="Cálculo 6 3 2" xfId="1360" builtinId="53" customBuiltin="true"/>
    <cellStyle name="Cálculo 6 3 2 2" xfId="1361" builtinId="53" customBuiltin="true"/>
    <cellStyle name="Cálculo 6 3 3" xfId="1362" builtinId="53" customBuiltin="true"/>
    <cellStyle name="Cálculo 6 3 3 2" xfId="1363" builtinId="53" customBuiltin="true"/>
    <cellStyle name="Cálculo 6 3 4" xfId="1364" builtinId="53" customBuiltin="true"/>
    <cellStyle name="Cálculo 6 3 4 2" xfId="1365" builtinId="53" customBuiltin="true"/>
    <cellStyle name="Cálculo 6 3 5" xfId="1366" builtinId="53" customBuiltin="true"/>
    <cellStyle name="Cálculo 6 3 5 2" xfId="1367" builtinId="53" customBuiltin="true"/>
    <cellStyle name="Cálculo 6 3 6" xfId="1368" builtinId="53" customBuiltin="true"/>
    <cellStyle name="Cálculo 6 3 6 2" xfId="1369" builtinId="53" customBuiltin="true"/>
    <cellStyle name="Cálculo 6 3 7" xfId="1370" builtinId="53" customBuiltin="true"/>
    <cellStyle name="Cálculo 6 4" xfId="1371" builtinId="53" customBuiltin="true"/>
    <cellStyle name="Cálculo 6 4 2" xfId="1372" builtinId="53" customBuiltin="true"/>
    <cellStyle name="Cálculo 6 4 2 2" xfId="1373" builtinId="53" customBuiltin="true"/>
    <cellStyle name="Cálculo 6 4 3" xfId="1374" builtinId="53" customBuiltin="true"/>
    <cellStyle name="Cálculo 6 4 3 2" xfId="1375" builtinId="53" customBuiltin="true"/>
    <cellStyle name="Cálculo 6 4 4" xfId="1376" builtinId="53" customBuiltin="true"/>
    <cellStyle name="Cálculo 6 4 4 2" xfId="1377" builtinId="53" customBuiltin="true"/>
    <cellStyle name="Cálculo 6 4 5" xfId="1378" builtinId="53" customBuiltin="true"/>
    <cellStyle name="Cálculo 6 4 5 2" xfId="1379" builtinId="53" customBuiltin="true"/>
    <cellStyle name="Cálculo 6 4 6" xfId="1380" builtinId="53" customBuiltin="true"/>
    <cellStyle name="Cálculo 6 4 6 2" xfId="1381" builtinId="53" customBuiltin="true"/>
    <cellStyle name="Cálculo 6 4 7" xfId="1382" builtinId="53" customBuiltin="true"/>
    <cellStyle name="Cálculo 6 5" xfId="1383" builtinId="53" customBuiltin="true"/>
    <cellStyle name="Cálculo 6 5 2" xfId="1384" builtinId="53" customBuiltin="true"/>
    <cellStyle name="Cálculo 6 5 2 2" xfId="1385" builtinId="53" customBuiltin="true"/>
    <cellStyle name="Cálculo 6 5 3" xfId="1386" builtinId="53" customBuiltin="true"/>
    <cellStyle name="Cálculo 6 5 3 2" xfId="1387" builtinId="53" customBuiltin="true"/>
    <cellStyle name="Cálculo 6 5 4" xfId="1388" builtinId="53" customBuiltin="true"/>
    <cellStyle name="Cálculo 6 5 4 2" xfId="1389" builtinId="53" customBuiltin="true"/>
    <cellStyle name="Cálculo 6 5 5" xfId="1390" builtinId="53" customBuiltin="true"/>
    <cellStyle name="Cálculo 6 5 5 2" xfId="1391" builtinId="53" customBuiltin="true"/>
    <cellStyle name="Cálculo 6 5 6" xfId="1392" builtinId="53" customBuiltin="true"/>
    <cellStyle name="Cálculo 6 5 6 2" xfId="1393" builtinId="53" customBuiltin="true"/>
    <cellStyle name="Cálculo 6 5 7" xfId="1394" builtinId="53" customBuiltin="true"/>
    <cellStyle name="Cálculo 6 6" xfId="1395" builtinId="53" customBuiltin="true"/>
    <cellStyle name="Cálculo 6 6 2" xfId="1396" builtinId="53" customBuiltin="true"/>
    <cellStyle name="Cálculo 6 6 2 2" xfId="1397" builtinId="53" customBuiltin="true"/>
    <cellStyle name="Cálculo 6 6 3" xfId="1398" builtinId="53" customBuiltin="true"/>
    <cellStyle name="Cálculo 6 6 3 2" xfId="1399" builtinId="53" customBuiltin="true"/>
    <cellStyle name="Cálculo 6 6 4" xfId="1400" builtinId="53" customBuiltin="true"/>
    <cellStyle name="Cálculo 6 6 4 2" xfId="1401" builtinId="53" customBuiltin="true"/>
    <cellStyle name="Cálculo 6 6 5" xfId="1402" builtinId="53" customBuiltin="true"/>
    <cellStyle name="Cálculo 6 6 5 2" xfId="1403" builtinId="53" customBuiltin="true"/>
    <cellStyle name="Cálculo 6 6 6" xfId="1404" builtinId="53" customBuiltin="true"/>
    <cellStyle name="Cálculo 6 7" xfId="1405" builtinId="53" customBuiltin="true"/>
    <cellStyle name="Cálculo 6 7 2" xfId="1406" builtinId="53" customBuiltin="true"/>
    <cellStyle name="Cálculo 6 8" xfId="1407" builtinId="53" customBuiltin="true"/>
    <cellStyle name="Cálculo 6 8 2" xfId="1408" builtinId="53" customBuiltin="true"/>
    <cellStyle name="Cálculo 6 9" xfId="1409" builtinId="53" customBuiltin="true"/>
    <cellStyle name="Cálculo 6 9 2" xfId="1410" builtinId="53" customBuiltin="true"/>
    <cellStyle name="Célula de Verificação 2" xfId="1411" builtinId="53" customBuiltin="true"/>
    <cellStyle name="Célula Vinculada 2" xfId="1412" builtinId="53" customBuiltin="true"/>
    <cellStyle name="Célula Vinculada 3" xfId="1413" builtinId="53" customBuiltin="true"/>
    <cellStyle name="Entrada 2" xfId="1414" builtinId="53" customBuiltin="true"/>
    <cellStyle name="Entrada 2 2" xfId="1415" builtinId="53" customBuiltin="true"/>
    <cellStyle name="Entrada 2 2 10" xfId="1416" builtinId="53" customBuiltin="true"/>
    <cellStyle name="Entrada 2 2 10 2" xfId="1417" builtinId="53" customBuiltin="true"/>
    <cellStyle name="Entrada 2 2 11" xfId="1418" builtinId="53" customBuiltin="true"/>
    <cellStyle name="Entrada 2 2 11 2" xfId="1419" builtinId="53" customBuiltin="true"/>
    <cellStyle name="Entrada 2 2 12" xfId="1420" builtinId="53" customBuiltin="true"/>
    <cellStyle name="Entrada 2 2 12 2" xfId="1421" builtinId="53" customBuiltin="true"/>
    <cellStyle name="Entrada 2 2 13" xfId="1422" builtinId="53" customBuiltin="true"/>
    <cellStyle name="Entrada 2 2 2" xfId="1423" builtinId="53" customBuiltin="true"/>
    <cellStyle name="Entrada 2 2 2 10" xfId="1424" builtinId="53" customBuiltin="true"/>
    <cellStyle name="Entrada 2 2 2 10 2" xfId="1425" builtinId="53" customBuiltin="true"/>
    <cellStyle name="Entrada 2 2 2 11" xfId="1426" builtinId="53" customBuiltin="true"/>
    <cellStyle name="Entrada 2 2 2 11 2" xfId="1427" builtinId="53" customBuiltin="true"/>
    <cellStyle name="Entrada 2 2 2 12" xfId="1428" builtinId="53" customBuiltin="true"/>
    <cellStyle name="Entrada 2 2 2 2" xfId="1429" builtinId="53" customBuiltin="true"/>
    <cellStyle name="Entrada 2 2 2 2 2" xfId="1430" builtinId="53" customBuiltin="true"/>
    <cellStyle name="Entrada 2 2 2 2 2 2" xfId="1431" builtinId="53" customBuiltin="true"/>
    <cellStyle name="Entrada 2 2 2 2 3" xfId="1432" builtinId="53" customBuiltin="true"/>
    <cellStyle name="Entrada 2 2 2 2 3 2" xfId="1433" builtinId="53" customBuiltin="true"/>
    <cellStyle name="Entrada 2 2 2 2 4" xfId="1434" builtinId="53" customBuiltin="true"/>
    <cellStyle name="Entrada 2 2 2 2 4 2" xfId="1435" builtinId="53" customBuiltin="true"/>
    <cellStyle name="Entrada 2 2 2 2 5" xfId="1436" builtinId="53" customBuiltin="true"/>
    <cellStyle name="Entrada 2 2 2 2 5 2" xfId="1437" builtinId="53" customBuiltin="true"/>
    <cellStyle name="Entrada 2 2 2 2 6" xfId="1438" builtinId="53" customBuiltin="true"/>
    <cellStyle name="Entrada 2 2 2 2 6 2" xfId="1439" builtinId="53" customBuiltin="true"/>
    <cellStyle name="Entrada 2 2 2 2 7" xfId="1440" builtinId="53" customBuiltin="true"/>
    <cellStyle name="Entrada 2 2 2 3" xfId="1441" builtinId="53" customBuiltin="true"/>
    <cellStyle name="Entrada 2 2 2 3 2" xfId="1442" builtinId="53" customBuiltin="true"/>
    <cellStyle name="Entrada 2 2 2 3 2 2" xfId="1443" builtinId="53" customBuiltin="true"/>
    <cellStyle name="Entrada 2 2 2 3 3" xfId="1444" builtinId="53" customBuiltin="true"/>
    <cellStyle name="Entrada 2 2 2 3 3 2" xfId="1445" builtinId="53" customBuiltin="true"/>
    <cellStyle name="Entrada 2 2 2 3 4" xfId="1446" builtinId="53" customBuiltin="true"/>
    <cellStyle name="Entrada 2 2 2 3 4 2" xfId="1447" builtinId="53" customBuiltin="true"/>
    <cellStyle name="Entrada 2 2 2 3 5" xfId="1448" builtinId="53" customBuiltin="true"/>
    <cellStyle name="Entrada 2 2 2 3 5 2" xfId="1449" builtinId="53" customBuiltin="true"/>
    <cellStyle name="Entrada 2 2 2 3 6" xfId="1450" builtinId="53" customBuiltin="true"/>
    <cellStyle name="Entrada 2 2 2 3 6 2" xfId="1451" builtinId="53" customBuiltin="true"/>
    <cellStyle name="Entrada 2 2 2 3 7" xfId="1452" builtinId="53" customBuiltin="true"/>
    <cellStyle name="Entrada 2 2 2 4" xfId="1453" builtinId="53" customBuiltin="true"/>
    <cellStyle name="Entrada 2 2 2 4 2" xfId="1454" builtinId="53" customBuiltin="true"/>
    <cellStyle name="Entrada 2 2 2 4 2 2" xfId="1455" builtinId="53" customBuiltin="true"/>
    <cellStyle name="Entrada 2 2 2 4 3" xfId="1456" builtinId="53" customBuiltin="true"/>
    <cellStyle name="Entrada 2 2 2 4 3 2" xfId="1457" builtinId="53" customBuiltin="true"/>
    <cellStyle name="Entrada 2 2 2 4 4" xfId="1458" builtinId="53" customBuiltin="true"/>
    <cellStyle name="Entrada 2 2 2 4 4 2" xfId="1459" builtinId="53" customBuiltin="true"/>
    <cellStyle name="Entrada 2 2 2 4 5" xfId="1460" builtinId="53" customBuiltin="true"/>
    <cellStyle name="Entrada 2 2 2 4 5 2" xfId="1461" builtinId="53" customBuiltin="true"/>
    <cellStyle name="Entrada 2 2 2 4 6" xfId="1462" builtinId="53" customBuiltin="true"/>
    <cellStyle name="Entrada 2 2 2 4 6 2" xfId="1463" builtinId="53" customBuiltin="true"/>
    <cellStyle name="Entrada 2 2 2 4 7" xfId="1464" builtinId="53" customBuiltin="true"/>
    <cellStyle name="Entrada 2 2 2 5" xfId="1465" builtinId="53" customBuiltin="true"/>
    <cellStyle name="Entrada 2 2 2 5 2" xfId="1466" builtinId="53" customBuiltin="true"/>
    <cellStyle name="Entrada 2 2 2 5 2 2" xfId="1467" builtinId="53" customBuiltin="true"/>
    <cellStyle name="Entrada 2 2 2 5 3" xfId="1468" builtinId="53" customBuiltin="true"/>
    <cellStyle name="Entrada 2 2 2 5 3 2" xfId="1469" builtinId="53" customBuiltin="true"/>
    <cellStyle name="Entrada 2 2 2 5 4" xfId="1470" builtinId="53" customBuiltin="true"/>
    <cellStyle name="Entrada 2 2 2 5 4 2" xfId="1471" builtinId="53" customBuiltin="true"/>
    <cellStyle name="Entrada 2 2 2 5 5" xfId="1472" builtinId="53" customBuiltin="true"/>
    <cellStyle name="Entrada 2 2 2 5 5 2" xfId="1473" builtinId="53" customBuiltin="true"/>
    <cellStyle name="Entrada 2 2 2 5 6" xfId="1474" builtinId="53" customBuiltin="true"/>
    <cellStyle name="Entrada 2 2 2 5 6 2" xfId="1475" builtinId="53" customBuiltin="true"/>
    <cellStyle name="Entrada 2 2 2 5 7" xfId="1476" builtinId="53" customBuiltin="true"/>
    <cellStyle name="Entrada 2 2 2 6" xfId="1477" builtinId="53" customBuiltin="true"/>
    <cellStyle name="Entrada 2 2 2 6 2" xfId="1478" builtinId="53" customBuiltin="true"/>
    <cellStyle name="Entrada 2 2 2 6 2 2" xfId="1479" builtinId="53" customBuiltin="true"/>
    <cellStyle name="Entrada 2 2 2 6 3" xfId="1480" builtinId="53" customBuiltin="true"/>
    <cellStyle name="Entrada 2 2 2 6 3 2" xfId="1481" builtinId="53" customBuiltin="true"/>
    <cellStyle name="Entrada 2 2 2 6 4" xfId="1482" builtinId="53" customBuiltin="true"/>
    <cellStyle name="Entrada 2 2 2 6 4 2" xfId="1483" builtinId="53" customBuiltin="true"/>
    <cellStyle name="Entrada 2 2 2 6 5" xfId="1484" builtinId="53" customBuiltin="true"/>
    <cellStyle name="Entrada 2 2 2 6 5 2" xfId="1485" builtinId="53" customBuiltin="true"/>
    <cellStyle name="Entrada 2 2 2 6 6" xfId="1486" builtinId="53" customBuiltin="true"/>
    <cellStyle name="Entrada 2 2 2 7" xfId="1487" builtinId="53" customBuiltin="true"/>
    <cellStyle name="Entrada 2 2 2 7 2" xfId="1488" builtinId="53" customBuiltin="true"/>
    <cellStyle name="Entrada 2 2 2 8" xfId="1489" builtinId="53" customBuiltin="true"/>
    <cellStyle name="Entrada 2 2 2 8 2" xfId="1490" builtinId="53" customBuiltin="true"/>
    <cellStyle name="Entrada 2 2 2 9" xfId="1491" builtinId="53" customBuiltin="true"/>
    <cellStyle name="Entrada 2 2 2 9 2" xfId="1492" builtinId="53" customBuiltin="true"/>
    <cellStyle name="Entrada 2 2 3" xfId="1493" builtinId="53" customBuiltin="true"/>
    <cellStyle name="Entrada 2 2 3 2" xfId="1494" builtinId="53" customBuiltin="true"/>
    <cellStyle name="Entrada 2 2 3 2 2" xfId="1495" builtinId="53" customBuiltin="true"/>
    <cellStyle name="Entrada 2 2 3 3" xfId="1496" builtinId="53" customBuiltin="true"/>
    <cellStyle name="Entrada 2 2 3 3 2" xfId="1497" builtinId="53" customBuiltin="true"/>
    <cellStyle name="Entrada 2 2 3 4" xfId="1498" builtinId="53" customBuiltin="true"/>
    <cellStyle name="Entrada 2 2 3 4 2" xfId="1499" builtinId="53" customBuiltin="true"/>
    <cellStyle name="Entrada 2 2 3 5" xfId="1500" builtinId="53" customBuiltin="true"/>
    <cellStyle name="Entrada 2 2 3 5 2" xfId="1501" builtinId="53" customBuiltin="true"/>
    <cellStyle name="Entrada 2 2 3 6" xfId="1502" builtinId="53" customBuiltin="true"/>
    <cellStyle name="Entrada 2 2 3 6 2" xfId="1503" builtinId="53" customBuiltin="true"/>
    <cellStyle name="Entrada 2 2 3 7" xfId="1504" builtinId="53" customBuiltin="true"/>
    <cellStyle name="Entrada 2 2 4" xfId="1505" builtinId="53" customBuiltin="true"/>
    <cellStyle name="Entrada 2 2 4 2" xfId="1506" builtinId="53" customBuiltin="true"/>
    <cellStyle name="Entrada 2 2 4 2 2" xfId="1507" builtinId="53" customBuiltin="true"/>
    <cellStyle name="Entrada 2 2 4 3" xfId="1508" builtinId="53" customBuiltin="true"/>
    <cellStyle name="Entrada 2 2 4 3 2" xfId="1509" builtinId="53" customBuiltin="true"/>
    <cellStyle name="Entrada 2 2 4 4" xfId="1510" builtinId="53" customBuiltin="true"/>
    <cellStyle name="Entrada 2 2 4 4 2" xfId="1511" builtinId="53" customBuiltin="true"/>
    <cellStyle name="Entrada 2 2 4 5" xfId="1512" builtinId="53" customBuiltin="true"/>
    <cellStyle name="Entrada 2 2 4 5 2" xfId="1513" builtinId="53" customBuiltin="true"/>
    <cellStyle name="Entrada 2 2 4 6" xfId="1514" builtinId="53" customBuiltin="true"/>
    <cellStyle name="Entrada 2 2 4 6 2" xfId="1515" builtinId="53" customBuiltin="true"/>
    <cellStyle name="Entrada 2 2 4 7" xfId="1516" builtinId="53" customBuiltin="true"/>
    <cellStyle name="Entrada 2 2 5" xfId="1517" builtinId="53" customBuiltin="true"/>
    <cellStyle name="Entrada 2 2 5 2" xfId="1518" builtinId="53" customBuiltin="true"/>
    <cellStyle name="Entrada 2 2 5 2 2" xfId="1519" builtinId="53" customBuiltin="true"/>
    <cellStyle name="Entrada 2 2 5 3" xfId="1520" builtinId="53" customBuiltin="true"/>
    <cellStyle name="Entrada 2 2 5 3 2" xfId="1521" builtinId="53" customBuiltin="true"/>
    <cellStyle name="Entrada 2 2 5 4" xfId="1522" builtinId="53" customBuiltin="true"/>
    <cellStyle name="Entrada 2 2 5 4 2" xfId="1523" builtinId="53" customBuiltin="true"/>
    <cellStyle name="Entrada 2 2 5 5" xfId="1524" builtinId="53" customBuiltin="true"/>
    <cellStyle name="Entrada 2 2 5 5 2" xfId="1525" builtinId="53" customBuiltin="true"/>
    <cellStyle name="Entrada 2 2 5 6" xfId="1526" builtinId="53" customBuiltin="true"/>
    <cellStyle name="Entrada 2 2 5 6 2" xfId="1527" builtinId="53" customBuiltin="true"/>
    <cellStyle name="Entrada 2 2 5 7" xfId="1528" builtinId="53" customBuiltin="true"/>
    <cellStyle name="Entrada 2 2 6" xfId="1529" builtinId="53" customBuiltin="true"/>
    <cellStyle name="Entrada 2 2 6 2" xfId="1530" builtinId="53" customBuiltin="true"/>
    <cellStyle name="Entrada 2 2 6 2 2" xfId="1531" builtinId="53" customBuiltin="true"/>
    <cellStyle name="Entrada 2 2 6 3" xfId="1532" builtinId="53" customBuiltin="true"/>
    <cellStyle name="Entrada 2 2 6 3 2" xfId="1533" builtinId="53" customBuiltin="true"/>
    <cellStyle name="Entrada 2 2 6 4" xfId="1534" builtinId="53" customBuiltin="true"/>
    <cellStyle name="Entrada 2 2 6 4 2" xfId="1535" builtinId="53" customBuiltin="true"/>
    <cellStyle name="Entrada 2 2 6 5" xfId="1536" builtinId="53" customBuiltin="true"/>
    <cellStyle name="Entrada 2 2 6 5 2" xfId="1537" builtinId="53" customBuiltin="true"/>
    <cellStyle name="Entrada 2 2 6 6" xfId="1538" builtinId="53" customBuiltin="true"/>
    <cellStyle name="Entrada 2 2 6 6 2" xfId="1539" builtinId="53" customBuiltin="true"/>
    <cellStyle name="Entrada 2 2 6 7" xfId="1540" builtinId="53" customBuiltin="true"/>
    <cellStyle name="Entrada 2 2 7" xfId="1541" builtinId="53" customBuiltin="true"/>
    <cellStyle name="Entrada 2 2 7 2" xfId="1542" builtinId="53" customBuiltin="true"/>
    <cellStyle name="Entrada 2 2 7 2 2" xfId="1543" builtinId="53" customBuiltin="true"/>
    <cellStyle name="Entrada 2 2 7 3" xfId="1544" builtinId="53" customBuiltin="true"/>
    <cellStyle name="Entrada 2 2 7 3 2" xfId="1545" builtinId="53" customBuiltin="true"/>
    <cellStyle name="Entrada 2 2 7 4" xfId="1546" builtinId="53" customBuiltin="true"/>
    <cellStyle name="Entrada 2 2 7 4 2" xfId="1547" builtinId="53" customBuiltin="true"/>
    <cellStyle name="Entrada 2 2 7 5" xfId="1548" builtinId="53" customBuiltin="true"/>
    <cellStyle name="Entrada 2 2 7 5 2" xfId="1549" builtinId="53" customBuiltin="true"/>
    <cellStyle name="Entrada 2 2 7 6" xfId="1550" builtinId="53" customBuiltin="true"/>
    <cellStyle name="Entrada 2 2 8" xfId="1551" builtinId="53" customBuiltin="true"/>
    <cellStyle name="Entrada 2 2 8 2" xfId="1552" builtinId="53" customBuiltin="true"/>
    <cellStyle name="Entrada 2 2 9" xfId="1553" builtinId="53" customBuiltin="true"/>
    <cellStyle name="Entrada 2 2 9 2" xfId="1554" builtinId="53" customBuiltin="true"/>
    <cellStyle name="Entrada 2 3" xfId="1555" builtinId="53" customBuiltin="true"/>
    <cellStyle name="Entrada 2 3 10" xfId="1556" builtinId="53" customBuiltin="true"/>
    <cellStyle name="Entrada 2 3 10 2" xfId="0" builtinId="53" customBuiltin="true"/>
    <cellStyle name="Entrada 2 3 11" xfId="0" builtinId="53" customBuiltin="true"/>
    <cellStyle name="Entrada 2 3 11 2" xfId="0" builtinId="53" customBuiltin="true"/>
    <cellStyle name="Entrada 2 3 12" xfId="0" builtinId="53" customBuiltin="true"/>
    <cellStyle name="Entrada 2 3 2" xfId="0" builtinId="53" customBuiltin="true"/>
    <cellStyle name="Entrada 2 3 2 2" xfId="0" builtinId="53" customBuiltin="true"/>
    <cellStyle name="Entrada 2 3 2 2 2" xfId="0" builtinId="53" customBuiltin="true"/>
    <cellStyle name="Entrada 2 3 2 3" xfId="0" builtinId="53" customBuiltin="true"/>
    <cellStyle name="Entrada 2 3 2 3 2" xfId="0" builtinId="53" customBuiltin="true"/>
    <cellStyle name="Entrada 2 3 2 4" xfId="0" builtinId="53" customBuiltin="true"/>
    <cellStyle name="Entrada 2 3 2 4 2" xfId="0" builtinId="53" customBuiltin="true"/>
    <cellStyle name="Entrada 2 3 2 5" xfId="0" builtinId="53" customBuiltin="true"/>
    <cellStyle name="Entrada 2 3 2 5 2" xfId="0" builtinId="53" customBuiltin="true"/>
    <cellStyle name="Entrada 2 3 2 6" xfId="0" builtinId="53" customBuiltin="true"/>
    <cellStyle name="Entrada 2 3 2 6 2" xfId="0" builtinId="53" customBuiltin="true"/>
    <cellStyle name="Entrada 2 3 2 7" xfId="0" builtinId="53" customBuiltin="true"/>
    <cellStyle name="Entrada 2 3 3" xfId="0" builtinId="53" customBuiltin="true"/>
    <cellStyle name="Entrada 2 3 3 2" xfId="0" builtinId="53" customBuiltin="true"/>
    <cellStyle name="Entrada 2 3 3 2 2" xfId="0" builtinId="53" customBuiltin="true"/>
    <cellStyle name="Entrada 2 3 3 3" xfId="0" builtinId="53" customBuiltin="true"/>
    <cellStyle name="Entrada 2 3 3 3 2" xfId="0" builtinId="53" customBuiltin="true"/>
    <cellStyle name="Entrada 2 3 3 4" xfId="0" builtinId="53" customBuiltin="true"/>
    <cellStyle name="Entrada 2 3 3 4 2" xfId="0" builtinId="53" customBuiltin="true"/>
    <cellStyle name="Entrada 2 3 3 5" xfId="0" builtinId="53" customBuiltin="true"/>
    <cellStyle name="Entrada 2 3 3 5 2" xfId="0" builtinId="53" customBuiltin="true"/>
    <cellStyle name="Entrada 2 3 3 6" xfId="0" builtinId="53" customBuiltin="true"/>
    <cellStyle name="Entrada 2 3 3 6 2" xfId="0" builtinId="53" customBuiltin="true"/>
    <cellStyle name="Entrada 2 3 3 7" xfId="0" builtinId="53" customBuiltin="true"/>
    <cellStyle name="Entrada 2 3 4" xfId="0" builtinId="53" customBuiltin="true"/>
    <cellStyle name="Entrada 2 3 4 2" xfId="0" builtinId="53" customBuiltin="true"/>
    <cellStyle name="Entrada 2 3 4 2 2" xfId="0" builtinId="53" customBuiltin="true"/>
    <cellStyle name="Entrada 2 3 4 3" xfId="0" builtinId="53" customBuiltin="true"/>
    <cellStyle name="Entrada 2 3 4 3 2" xfId="0" builtinId="53" customBuiltin="true"/>
    <cellStyle name="Entrada 2 3 4 4" xfId="0" builtinId="53" customBuiltin="true"/>
    <cellStyle name="Entrada 2 3 4 4 2" xfId="0" builtinId="53" customBuiltin="true"/>
    <cellStyle name="Entrada 2 3 4 5" xfId="0" builtinId="53" customBuiltin="true"/>
    <cellStyle name="Entrada 2 3 4 5 2" xfId="0" builtinId="53" customBuiltin="true"/>
    <cellStyle name="Entrada 2 3 4 6" xfId="0" builtinId="53" customBuiltin="true"/>
    <cellStyle name="Entrada 2 3 4 6 2" xfId="0" builtinId="53" customBuiltin="true"/>
    <cellStyle name="Entrada 2 3 4 7" xfId="0" builtinId="53" customBuiltin="true"/>
    <cellStyle name="Entrada 2 3 5" xfId="0" builtinId="53" customBuiltin="true"/>
    <cellStyle name="Entrada 2 3 5 2" xfId="0" builtinId="53" customBuiltin="true"/>
    <cellStyle name="Entrada 2 3 5 2 2" xfId="0" builtinId="53" customBuiltin="true"/>
    <cellStyle name="Entrada 2 3 5 3" xfId="0" builtinId="53" customBuiltin="true"/>
    <cellStyle name="Entrada 2 3 5 3 2" xfId="0" builtinId="53" customBuiltin="true"/>
    <cellStyle name="Entrada 2 3 5 4" xfId="0" builtinId="53" customBuiltin="true"/>
    <cellStyle name="Entrada 2 3 5 4 2" xfId="0" builtinId="53" customBuiltin="true"/>
    <cellStyle name="Entrada 2 3 5 5" xfId="0" builtinId="53" customBuiltin="true"/>
    <cellStyle name="Entrada 2 3 5 5 2" xfId="0" builtinId="53" customBuiltin="true"/>
    <cellStyle name="Entrada 2 3 5 6" xfId="0" builtinId="53" customBuiltin="true"/>
    <cellStyle name="Entrada 2 3 5 6 2" xfId="0" builtinId="53" customBuiltin="true"/>
    <cellStyle name="Entrada 2 3 5 7" xfId="0" builtinId="53" customBuiltin="true"/>
    <cellStyle name="Entrada 2 3 6" xfId="0" builtinId="53" customBuiltin="true"/>
    <cellStyle name="Entrada 2 3 6 2" xfId="0" builtinId="53" customBuiltin="true"/>
    <cellStyle name="Entrada 2 3 6 2 2" xfId="0" builtinId="53" customBuiltin="true"/>
    <cellStyle name="Entrada 2 3 6 3" xfId="0" builtinId="53" customBuiltin="true"/>
    <cellStyle name="Entrada 2 3 6 3 2" xfId="0" builtinId="53" customBuiltin="true"/>
    <cellStyle name="Entrada 2 3 6 4" xfId="0" builtinId="53" customBuiltin="true"/>
    <cellStyle name="Entrada 2 3 6 4 2" xfId="0" builtinId="53" customBuiltin="true"/>
    <cellStyle name="Entrada 2 3 6 5" xfId="0" builtinId="53" customBuiltin="true"/>
    <cellStyle name="Entrada 2 3 6 5 2" xfId="0" builtinId="53" customBuiltin="true"/>
    <cellStyle name="Entrada 2 3 6 6" xfId="0" builtinId="53" customBuiltin="true"/>
    <cellStyle name="Entrada 2 3 7" xfId="0" builtinId="53" customBuiltin="true"/>
    <cellStyle name="Entrada 2 3 7 2" xfId="0" builtinId="53" customBuiltin="true"/>
    <cellStyle name="Entrada 2 3 8" xfId="0" builtinId="53" customBuiltin="true"/>
    <cellStyle name="Entrada 2 3 8 2" xfId="0" builtinId="53" customBuiltin="true"/>
    <cellStyle name="Entrada 2 3 9" xfId="0" builtinId="53" customBuiltin="true"/>
    <cellStyle name="Entrada 2 3 9 2" xfId="0" builtinId="53" customBuiltin="true"/>
    <cellStyle name="Entrada 2 4" xfId="0" builtinId="53" customBuiltin="true"/>
    <cellStyle name="Entrada 2 4 10" xfId="0" builtinId="53" customBuiltin="true"/>
    <cellStyle name="Entrada 2 4 10 2" xfId="0" builtinId="53" customBuiltin="true"/>
    <cellStyle name="Entrada 2 4 11" xfId="0" builtinId="53" customBuiltin="true"/>
    <cellStyle name="Entrada 2 4 11 2" xfId="0" builtinId="53" customBuiltin="true"/>
    <cellStyle name="Entrada 2 4 12" xfId="0" builtinId="53" customBuiltin="true"/>
    <cellStyle name="Entrada 2 4 12 2" xfId="0" builtinId="53" customBuiltin="true"/>
    <cellStyle name="Entrada 2 4 2" xfId="0" builtinId="53" customBuiltin="true"/>
    <cellStyle name="Entrada 2 4 2 2" xfId="0" builtinId="53" customBuiltin="true"/>
    <cellStyle name="Entrada 2 4 2 2 2" xfId="0" builtinId="53" customBuiltin="true"/>
    <cellStyle name="Entrada 2 4 2 3" xfId="0" builtinId="53" customBuiltin="true"/>
    <cellStyle name="Entrada 2 4 2 3 2" xfId="0" builtinId="53" customBuiltin="true"/>
    <cellStyle name="Entrada 2 4 2 4" xfId="0" builtinId="53" customBuiltin="true"/>
    <cellStyle name="Entrada 2 4 2 4 2" xfId="0" builtinId="53" customBuiltin="true"/>
    <cellStyle name="Entrada 2 4 2 5" xfId="0" builtinId="53" customBuiltin="true"/>
    <cellStyle name="Entrada 2 4 2 5 2" xfId="0" builtinId="53" customBuiltin="true"/>
    <cellStyle name="Entrada 2 4 2 6" xfId="0" builtinId="53" customBuiltin="true"/>
    <cellStyle name="Entrada 2 4 2 6 2" xfId="0" builtinId="53" customBuiltin="true"/>
    <cellStyle name="Entrada 2 4 2 7" xfId="0" builtinId="53" customBuiltin="true"/>
    <cellStyle name="Entrada 2 4 3" xfId="0" builtinId="53" customBuiltin="true"/>
    <cellStyle name="Entrada 2 4 3 2" xfId="0" builtinId="53" customBuiltin="true"/>
    <cellStyle name="Entrada 2 4 3 2 2" xfId="0" builtinId="53" customBuiltin="true"/>
    <cellStyle name="Entrada 2 4 3 3" xfId="0" builtinId="53" customBuiltin="true"/>
    <cellStyle name="Entrada 2 4 3 3 2" xfId="0" builtinId="53" customBuiltin="true"/>
    <cellStyle name="Entrada 2 4 3 4" xfId="0" builtinId="53" customBuiltin="true"/>
    <cellStyle name="Entrada 2 4 3 4 2" xfId="0" builtinId="53" customBuiltin="true"/>
    <cellStyle name="Entrada 2 4 3 5" xfId="0" builtinId="53" customBuiltin="true"/>
    <cellStyle name="Entrada 2 4 3 5 2" xfId="0" builtinId="53" customBuiltin="true"/>
    <cellStyle name="Entrada 2 4 3 6" xfId="0" builtinId="53" customBuiltin="true"/>
    <cellStyle name="Entrada 2 4 3 6 2" xfId="0" builtinId="53" customBuiltin="true"/>
    <cellStyle name="Entrada 2 4 3 7" xfId="0" builtinId="53" customBuiltin="true"/>
    <cellStyle name="Entrada 2 4 4" xfId="0" builtinId="53" customBuiltin="true"/>
    <cellStyle name="Entrada 2 4 4 2" xfId="0" builtinId="53" customBuiltin="true"/>
    <cellStyle name="Entrada 2 4 4 2 2" xfId="0" builtinId="53" customBuiltin="true"/>
    <cellStyle name="Entrada 2 4 4 3" xfId="0" builtinId="53" customBuiltin="true"/>
    <cellStyle name="Entrada 2 4 4 3 2" xfId="0" builtinId="53" customBuiltin="true"/>
    <cellStyle name="Entrada 2 4 4 4" xfId="0" builtinId="53" customBuiltin="true"/>
    <cellStyle name="Entrada 2 4 4 4 2" xfId="0" builtinId="53" customBuiltin="true"/>
    <cellStyle name="Entrada 2 4 4 5" xfId="0" builtinId="53" customBuiltin="true"/>
    <cellStyle name="Entrada 2 4 4 5 2" xfId="0" builtinId="53" customBuiltin="true"/>
    <cellStyle name="Entrada 2 4 4 6" xfId="0" builtinId="53" customBuiltin="true"/>
    <cellStyle name="Entrada 2 4 4 6 2" xfId="0" builtinId="53" customBuiltin="true"/>
    <cellStyle name="Entrada 2 4 4 7" xfId="0" builtinId="53" customBuiltin="true"/>
    <cellStyle name="Entrada 2 4 5" xfId="0" builtinId="53" customBuiltin="true"/>
    <cellStyle name="Entrada 2 4 5 2" xfId="0" builtinId="53" customBuiltin="true"/>
    <cellStyle name="Entrada 2 4 5 2 2" xfId="0" builtinId="53" customBuiltin="true"/>
    <cellStyle name="Entrada 2 4 5 3" xfId="0" builtinId="53" customBuiltin="true"/>
    <cellStyle name="Entrada 2 4 5 3 2" xfId="0" builtinId="53" customBuiltin="true"/>
    <cellStyle name="Entrada 2 4 5 4" xfId="0" builtinId="53" customBuiltin="true"/>
    <cellStyle name="Entrada 2 4 5 4 2" xfId="0" builtinId="53" customBuiltin="true"/>
    <cellStyle name="Entrada 2 4 5 5" xfId="0" builtinId="53" customBuiltin="true"/>
    <cellStyle name="Entrada 2 4 5 5 2" xfId="0" builtinId="53" customBuiltin="true"/>
    <cellStyle name="Entrada 2 4 5 6" xfId="0" builtinId="53" customBuiltin="true"/>
    <cellStyle name="Entrada 2 4 5 6 2" xfId="0" builtinId="53" customBuiltin="true"/>
    <cellStyle name="Entrada 2 4 5 7" xfId="0" builtinId="53" customBuiltin="true"/>
    <cellStyle name="Entrada 2 4 6" xfId="0" builtinId="53" customBuiltin="true"/>
    <cellStyle name="Entrada 2 4 6 2" xfId="0" builtinId="53" customBuiltin="true"/>
    <cellStyle name="Entrada 2 4 6 2 2" xfId="0" builtinId="53" customBuiltin="true"/>
    <cellStyle name="Entrada 2 4 6 3" xfId="0" builtinId="53" customBuiltin="true"/>
    <cellStyle name="Entrada 2 4 6 3 2" xfId="0" builtinId="53" customBuiltin="true"/>
    <cellStyle name="Entrada 2 4 6 4" xfId="0" builtinId="53" customBuiltin="true"/>
    <cellStyle name="Entrada 2 4 6 4 2" xfId="0" builtinId="53" customBuiltin="true"/>
    <cellStyle name="Entrada 2 4 6 5" xfId="0" builtinId="53" customBuiltin="true"/>
    <cellStyle name="Entrada 2 4 6 5 2" xfId="0" builtinId="53" customBuiltin="true"/>
    <cellStyle name="Entrada 2 4 6 6" xfId="0" builtinId="53" customBuiltin="true"/>
    <cellStyle name="Entrada 2 4 7" xfId="0" builtinId="53" customBuiltin="true"/>
    <cellStyle name="Entrada 2 4 7 2" xfId="0" builtinId="53" customBuiltin="true"/>
    <cellStyle name="Entrada 2 4 8" xfId="0" builtinId="53" customBuiltin="true"/>
    <cellStyle name="Entrada 2 4 8 2" xfId="0" builtinId="53" customBuiltin="true"/>
    <cellStyle name="Entrada 2 4 9" xfId="0" builtinId="53" customBuiltin="true"/>
    <cellStyle name="Entrada 2 4 9 2" xfId="0" builtinId="53" customBuiltin="true"/>
    <cellStyle name="Entrada 2 5" xfId="0" builtinId="53" customBuiltin="true"/>
    <cellStyle name="Entrada 2 5 10" xfId="0" builtinId="53" customBuiltin="true"/>
    <cellStyle name="Entrada 2 5 10 2" xfId="0" builtinId="53" customBuiltin="true"/>
    <cellStyle name="Entrada 2 5 11" xfId="0" builtinId="53" customBuiltin="true"/>
    <cellStyle name="Entrada 2 5 11 2" xfId="0" builtinId="53" customBuiltin="true"/>
    <cellStyle name="Entrada 2 5 2" xfId="0" builtinId="53" customBuiltin="true"/>
    <cellStyle name="Entrada 2 5 2 2" xfId="0" builtinId="53" customBuiltin="true"/>
    <cellStyle name="Entrada 2 5 2 2 2" xfId="0" builtinId="53" customBuiltin="true"/>
    <cellStyle name="Entrada 2 5 2 3" xfId="0" builtinId="53" customBuiltin="true"/>
    <cellStyle name="Entrada 2 5 2 3 2" xfId="0" builtinId="53" customBuiltin="true"/>
    <cellStyle name="Entrada 2 5 2 4" xfId="0" builtinId="53" customBuiltin="true"/>
    <cellStyle name="Entrada 2 5 2 4 2" xfId="0" builtinId="53" customBuiltin="true"/>
    <cellStyle name="Entrada 2 5 2 5" xfId="0" builtinId="53" customBuiltin="true"/>
    <cellStyle name="Entrada 2 5 2 5 2" xfId="0" builtinId="53" customBuiltin="true"/>
    <cellStyle name="Entrada 2 5 2 6" xfId="0" builtinId="53" customBuiltin="true"/>
    <cellStyle name="Entrada 2 5 2 6 2" xfId="0" builtinId="53" customBuiltin="true"/>
    <cellStyle name="Entrada 2 5 2 7" xfId="0" builtinId="53" customBuiltin="true"/>
    <cellStyle name="Entrada 2 5 3" xfId="0" builtinId="53" customBuiltin="true"/>
    <cellStyle name="Entrada 2 5 3 2" xfId="0" builtinId="53" customBuiltin="true"/>
    <cellStyle name="Entrada 2 5 3 2 2" xfId="0" builtinId="53" customBuiltin="true"/>
    <cellStyle name="Entrada 2 5 3 3" xfId="0" builtinId="53" customBuiltin="true"/>
    <cellStyle name="Entrada 2 5 3 3 2" xfId="0" builtinId="53" customBuiltin="true"/>
    <cellStyle name="Entrada 2 5 3 4" xfId="0" builtinId="53" customBuiltin="true"/>
    <cellStyle name="Entrada 2 5 3 4 2" xfId="0" builtinId="53" customBuiltin="true"/>
    <cellStyle name="Entrada 2 5 3 5" xfId="0" builtinId="53" customBuiltin="true"/>
    <cellStyle name="Entrada 2 5 3 5 2" xfId="0" builtinId="53" customBuiltin="true"/>
    <cellStyle name="Entrada 2 5 3 6" xfId="0" builtinId="53" customBuiltin="true"/>
    <cellStyle name="Entrada 2 5 3 6 2" xfId="0" builtinId="53" customBuiltin="true"/>
    <cellStyle name="Entrada 2 5 3 7" xfId="0" builtinId="53" customBuiltin="true"/>
    <cellStyle name="Entrada 2 5 4" xfId="0" builtinId="53" customBuiltin="true"/>
    <cellStyle name="Entrada 2 5 4 2" xfId="0" builtinId="53" customBuiltin="true"/>
    <cellStyle name="Entrada 2 5 4 2 2" xfId="0" builtinId="53" customBuiltin="true"/>
    <cellStyle name="Entrada 2 5 4 3" xfId="0" builtinId="53" customBuiltin="true"/>
    <cellStyle name="Entrada 2 5 4 3 2" xfId="0" builtinId="53" customBuiltin="true"/>
    <cellStyle name="Entrada 2 5 4 4" xfId="0" builtinId="53" customBuiltin="true"/>
    <cellStyle name="Entrada 2 5 4 4 2" xfId="0" builtinId="53" customBuiltin="true"/>
    <cellStyle name="Entrada 2 5 4 5" xfId="0" builtinId="53" customBuiltin="true"/>
    <cellStyle name="Entrada 2 5 4 5 2" xfId="0" builtinId="53" customBuiltin="true"/>
    <cellStyle name="Entrada 2 5 4 6" xfId="0" builtinId="53" customBuiltin="true"/>
    <cellStyle name="Entrada 2 5 4 6 2" xfId="0" builtinId="53" customBuiltin="true"/>
    <cellStyle name="Entrada 2 5 4 7" xfId="0" builtinId="53" customBuiltin="true"/>
    <cellStyle name="Entrada 2 5 5" xfId="0" builtinId="53" customBuiltin="true"/>
    <cellStyle name="Entrada 2 5 5 2" xfId="0" builtinId="53" customBuiltin="true"/>
    <cellStyle name="Entrada 2 5 5 2 2" xfId="0" builtinId="53" customBuiltin="true"/>
    <cellStyle name="Entrada 2 5 5 3" xfId="0" builtinId="53" customBuiltin="true"/>
    <cellStyle name="Entrada 2 5 5 3 2" xfId="0" builtinId="53" customBuiltin="true"/>
    <cellStyle name="Entrada 2 5 5 4" xfId="0" builtinId="53" customBuiltin="true"/>
    <cellStyle name="Entrada 2 5 5 4 2" xfId="0" builtinId="53" customBuiltin="true"/>
    <cellStyle name="Entrada 2 5 5 5" xfId="0" builtinId="53" customBuiltin="true"/>
    <cellStyle name="Entrada 2 5 5 5 2" xfId="0" builtinId="53" customBuiltin="true"/>
    <cellStyle name="Entrada 2 5 5 6" xfId="0" builtinId="53" customBuiltin="true"/>
    <cellStyle name="Entrada 2 5 5 6 2" xfId="0" builtinId="53" customBuiltin="true"/>
    <cellStyle name="Entrada 2 5 5 7" xfId="0" builtinId="53" customBuiltin="true"/>
    <cellStyle name="Entrada 2 5 6" xfId="0" builtinId="53" customBuiltin="true"/>
    <cellStyle name="Entrada 2 5 6 2" xfId="0" builtinId="53" customBuiltin="true"/>
    <cellStyle name="Entrada 2 5 7" xfId="0" builtinId="53" customBuiltin="true"/>
    <cellStyle name="Entrada 2 5 7 2" xfId="0" builtinId="53" customBuiltin="true"/>
    <cellStyle name="Entrada 2 5 8" xfId="0" builtinId="53" customBuiltin="true"/>
    <cellStyle name="Entrada 2 5 8 2" xfId="0" builtinId="53" customBuiltin="true"/>
    <cellStyle name="Entrada 2 5 9" xfId="0" builtinId="53" customBuiltin="true"/>
    <cellStyle name="Entrada 2 5 9 2" xfId="0" builtinId="53" customBuiltin="true"/>
    <cellStyle name="Entrada 2 6" xfId="0" builtinId="53" customBuiltin="true"/>
    <cellStyle name="Entrada 2 6 2" xfId="0" builtinId="53" customBuiltin="true"/>
    <cellStyle name="Entrada 2 7" xfId="0" builtinId="53" customBuiltin="true"/>
    <cellStyle name="Entrada 2 7 2" xfId="0" builtinId="53" customBuiltin="true"/>
    <cellStyle name="Entrada 3" xfId="0" builtinId="53" customBuiltin="true"/>
    <cellStyle name="Entrada 3 10" xfId="0" builtinId="53" customBuiltin="true"/>
    <cellStyle name="Entrada 3 10 2" xfId="0" builtinId="53" customBuiltin="true"/>
    <cellStyle name="Entrada 3 11" xfId="0" builtinId="53" customBuiltin="true"/>
    <cellStyle name="Entrada 3 11 2" xfId="0" builtinId="53" customBuiltin="true"/>
    <cellStyle name="Entrada 3 12" xfId="0" builtinId="53" customBuiltin="true"/>
    <cellStyle name="Entrada 3 12 2" xfId="0" builtinId="53" customBuiltin="true"/>
    <cellStyle name="Entrada 3 13" xfId="0" builtinId="53" customBuiltin="true"/>
    <cellStyle name="Entrada 3 13 2" xfId="0" builtinId="53" customBuiltin="true"/>
    <cellStyle name="Entrada 3 14" xfId="0" builtinId="53" customBuiltin="true"/>
    <cellStyle name="Entrada 3 14 2" xfId="0" builtinId="53" customBuiltin="true"/>
    <cellStyle name="Entrada 3 15" xfId="0" builtinId="53" customBuiltin="true"/>
    <cellStyle name="Entrada 3 15 2" xfId="0" builtinId="53" customBuiltin="true"/>
    <cellStyle name="Entrada 3 2" xfId="0" builtinId="53" customBuiltin="true"/>
    <cellStyle name="Entrada 3 2 10" xfId="0" builtinId="53" customBuiltin="true"/>
    <cellStyle name="Entrada 3 2 10 2" xfId="0" builtinId="53" customBuiltin="true"/>
    <cellStyle name="Entrada 3 2 11" xfId="0" builtinId="53" customBuiltin="true"/>
    <cellStyle name="Entrada 3 2 11 2" xfId="0" builtinId="53" customBuiltin="true"/>
    <cellStyle name="Entrada 3 2 12" xfId="0" builtinId="53" customBuiltin="true"/>
    <cellStyle name="Entrada 3 2 12 2" xfId="0" builtinId="53" customBuiltin="true"/>
    <cellStyle name="Entrada 3 2 13" xfId="0" builtinId="53" customBuiltin="true"/>
    <cellStyle name="Entrada 3 2 2" xfId="0" builtinId="53" customBuiltin="true"/>
    <cellStyle name="Entrada 3 2 2 10" xfId="0" builtinId="53" customBuiltin="true"/>
    <cellStyle name="Entrada 3 2 2 10 2" xfId="0" builtinId="53" customBuiltin="true"/>
    <cellStyle name="Entrada 3 2 2 11" xfId="0" builtinId="53" customBuiltin="true"/>
    <cellStyle name="Entrada 3 2 2 11 2" xfId="0" builtinId="53" customBuiltin="true"/>
    <cellStyle name="Entrada 3 2 2 12" xfId="0" builtinId="53" customBuiltin="true"/>
    <cellStyle name="Entrada 3 2 2 2" xfId="0" builtinId="53" customBuiltin="true"/>
    <cellStyle name="Entrada 3 2 2 2 2" xfId="0" builtinId="53" customBuiltin="true"/>
    <cellStyle name="Entrada 3 2 2 2 2 2" xfId="0" builtinId="53" customBuiltin="true"/>
    <cellStyle name="Entrada 3 2 2 2 3" xfId="0" builtinId="53" customBuiltin="true"/>
    <cellStyle name="Entrada 3 2 2 2 3 2" xfId="0" builtinId="53" customBuiltin="true"/>
    <cellStyle name="Entrada 3 2 2 2 4" xfId="0" builtinId="53" customBuiltin="true"/>
    <cellStyle name="Entrada 3 2 2 2 4 2" xfId="0" builtinId="53" customBuiltin="true"/>
    <cellStyle name="Entrada 3 2 2 2 5" xfId="0" builtinId="53" customBuiltin="true"/>
    <cellStyle name="Entrada 3 2 2 2 5 2" xfId="0" builtinId="53" customBuiltin="true"/>
    <cellStyle name="Entrada 3 2 2 2 6" xfId="0" builtinId="53" customBuiltin="true"/>
    <cellStyle name="Entrada 3 2 2 2 6 2" xfId="0" builtinId="53" customBuiltin="true"/>
    <cellStyle name="Entrada 3 2 2 2 7" xfId="0" builtinId="53" customBuiltin="true"/>
    <cellStyle name="Entrada 3 2 2 3" xfId="0" builtinId="53" customBuiltin="true"/>
    <cellStyle name="Entrada 3 2 2 3 2" xfId="0" builtinId="53" customBuiltin="true"/>
    <cellStyle name="Entrada 3 2 2 3 2 2" xfId="0" builtinId="53" customBuiltin="true"/>
    <cellStyle name="Entrada 3 2 2 3 3" xfId="0" builtinId="53" customBuiltin="true"/>
    <cellStyle name="Entrada 3 2 2 3 3 2" xfId="0" builtinId="53" customBuiltin="true"/>
    <cellStyle name="Entrada 3 2 2 3 4" xfId="0" builtinId="53" customBuiltin="true"/>
    <cellStyle name="Entrada 3 2 2 3 4 2" xfId="0" builtinId="53" customBuiltin="true"/>
    <cellStyle name="Entrada 3 2 2 3 5" xfId="0" builtinId="53" customBuiltin="true"/>
    <cellStyle name="Entrada 3 2 2 3 5 2" xfId="0" builtinId="53" customBuiltin="true"/>
    <cellStyle name="Entrada 3 2 2 3 6" xfId="0" builtinId="53" customBuiltin="true"/>
    <cellStyle name="Entrada 3 2 2 3 6 2" xfId="0" builtinId="53" customBuiltin="true"/>
    <cellStyle name="Entrada 3 2 2 3 7" xfId="0" builtinId="53" customBuiltin="true"/>
    <cellStyle name="Entrada 3 2 2 4" xfId="0" builtinId="53" customBuiltin="true"/>
    <cellStyle name="Entrada 3 2 2 4 2" xfId="0" builtinId="53" customBuiltin="true"/>
    <cellStyle name="Entrada 3 2 2 4 2 2" xfId="0" builtinId="53" customBuiltin="true"/>
    <cellStyle name="Entrada 3 2 2 4 3" xfId="0" builtinId="53" customBuiltin="true"/>
    <cellStyle name="Entrada 3 2 2 4 3 2" xfId="0" builtinId="53" customBuiltin="true"/>
    <cellStyle name="Entrada 3 2 2 4 4" xfId="0" builtinId="53" customBuiltin="true"/>
    <cellStyle name="Entrada 3 2 2 4 4 2" xfId="0" builtinId="53" customBuiltin="true"/>
    <cellStyle name="Entrada 3 2 2 4 5" xfId="0" builtinId="53" customBuiltin="true"/>
    <cellStyle name="Entrada 3 2 2 4 5 2" xfId="0" builtinId="53" customBuiltin="true"/>
    <cellStyle name="Entrada 3 2 2 4 6" xfId="0" builtinId="53" customBuiltin="true"/>
    <cellStyle name="Entrada 3 2 2 4 6 2" xfId="0" builtinId="53" customBuiltin="true"/>
    <cellStyle name="Entrada 3 2 2 4 7" xfId="0" builtinId="53" customBuiltin="true"/>
    <cellStyle name="Entrada 3 2 2 5" xfId="0" builtinId="53" customBuiltin="true"/>
    <cellStyle name="Entrada 3 2 2 5 2" xfId="0" builtinId="53" customBuiltin="true"/>
    <cellStyle name="Entrada 3 2 2 5 2 2" xfId="0" builtinId="53" customBuiltin="true"/>
    <cellStyle name="Entrada 3 2 2 5 3" xfId="0" builtinId="53" customBuiltin="true"/>
    <cellStyle name="Entrada 3 2 2 5 3 2" xfId="0" builtinId="53" customBuiltin="true"/>
    <cellStyle name="Entrada 3 2 2 5 4" xfId="0" builtinId="53" customBuiltin="true"/>
    <cellStyle name="Entrada 3 2 2 5 4 2" xfId="0" builtinId="53" customBuiltin="true"/>
    <cellStyle name="Entrada 3 2 2 5 5" xfId="0" builtinId="53" customBuiltin="true"/>
    <cellStyle name="Entrada 3 2 2 5 5 2" xfId="0" builtinId="53" customBuiltin="true"/>
    <cellStyle name="Entrada 3 2 2 5 6" xfId="0" builtinId="53" customBuiltin="true"/>
    <cellStyle name="Entrada 3 2 2 5 6 2" xfId="0" builtinId="53" customBuiltin="true"/>
    <cellStyle name="Entrada 3 2 2 5 7" xfId="0" builtinId="53" customBuiltin="true"/>
    <cellStyle name="Entrada 3 2 2 6" xfId="0" builtinId="53" customBuiltin="true"/>
    <cellStyle name="Entrada 3 2 2 6 2" xfId="0" builtinId="53" customBuiltin="true"/>
    <cellStyle name="Entrada 3 2 2 6 2 2" xfId="0" builtinId="53" customBuiltin="true"/>
    <cellStyle name="Entrada 3 2 2 6 3" xfId="0" builtinId="53" customBuiltin="true"/>
    <cellStyle name="Entrada 3 2 2 6 3 2" xfId="0" builtinId="53" customBuiltin="true"/>
    <cellStyle name="Entrada 3 2 2 6 4" xfId="0" builtinId="53" customBuiltin="true"/>
    <cellStyle name="Entrada 3 2 2 6 4 2" xfId="0" builtinId="53" customBuiltin="true"/>
    <cellStyle name="Entrada 3 2 2 6 5" xfId="0" builtinId="53" customBuiltin="true"/>
    <cellStyle name="Entrada 3 2 2 6 5 2" xfId="0" builtinId="53" customBuiltin="true"/>
    <cellStyle name="Entrada 3 2 2 6 6" xfId="0" builtinId="53" customBuiltin="true"/>
    <cellStyle name="Entrada 3 2 2 7" xfId="0" builtinId="53" customBuiltin="true"/>
    <cellStyle name="Entrada 3 2 2 7 2" xfId="0" builtinId="53" customBuiltin="true"/>
    <cellStyle name="Entrada 3 2 2 8" xfId="0" builtinId="53" customBuiltin="true"/>
    <cellStyle name="Entrada 3 2 2 8 2" xfId="0" builtinId="53" customBuiltin="true"/>
    <cellStyle name="Entrada 3 2 2 9" xfId="0" builtinId="53" customBuiltin="true"/>
    <cellStyle name="Entrada 3 2 2 9 2" xfId="0" builtinId="53" customBuiltin="true"/>
    <cellStyle name="Entrada 3 2 3" xfId="0" builtinId="53" customBuiltin="true"/>
    <cellStyle name="Entrada 3 2 3 2" xfId="0" builtinId="53" customBuiltin="true"/>
    <cellStyle name="Entrada 3 2 3 2 2" xfId="0" builtinId="53" customBuiltin="true"/>
    <cellStyle name="Entrada 3 2 3 3" xfId="0" builtinId="53" customBuiltin="true"/>
    <cellStyle name="Entrada 3 2 3 3 2" xfId="0" builtinId="53" customBuiltin="true"/>
    <cellStyle name="Entrada 3 2 3 4" xfId="0" builtinId="53" customBuiltin="true"/>
    <cellStyle name="Entrada 3 2 3 4 2" xfId="0" builtinId="53" customBuiltin="true"/>
    <cellStyle name="Entrada 3 2 3 5" xfId="0" builtinId="53" customBuiltin="true"/>
    <cellStyle name="Entrada 3 2 3 5 2" xfId="0" builtinId="53" customBuiltin="true"/>
    <cellStyle name="Entrada 3 2 3 6" xfId="0" builtinId="53" customBuiltin="true"/>
    <cellStyle name="Entrada 3 2 3 6 2" xfId="0" builtinId="53" customBuiltin="true"/>
    <cellStyle name="Entrada 3 2 3 7" xfId="0" builtinId="53" customBuiltin="true"/>
    <cellStyle name="Entrada 3 2 4" xfId="0" builtinId="53" customBuiltin="true"/>
    <cellStyle name="Entrada 3 2 4 2" xfId="0" builtinId="53" customBuiltin="true"/>
    <cellStyle name="Entrada 3 2 4 2 2" xfId="0" builtinId="53" customBuiltin="true"/>
    <cellStyle name="Entrada 3 2 4 3" xfId="0" builtinId="53" customBuiltin="true"/>
    <cellStyle name="Entrada 3 2 4 3 2" xfId="0" builtinId="53" customBuiltin="true"/>
    <cellStyle name="Entrada 3 2 4 4" xfId="0" builtinId="53" customBuiltin="true"/>
    <cellStyle name="Entrada 3 2 4 4 2" xfId="0" builtinId="53" customBuiltin="true"/>
    <cellStyle name="Entrada 3 2 4 5" xfId="0" builtinId="53" customBuiltin="true"/>
    <cellStyle name="Entrada 3 2 4 5 2" xfId="0" builtinId="53" customBuiltin="true"/>
    <cellStyle name="Entrada 3 2 4 6" xfId="0" builtinId="53" customBuiltin="true"/>
    <cellStyle name="Entrada 3 2 4 6 2" xfId="0" builtinId="53" customBuiltin="true"/>
    <cellStyle name="Entrada 3 2 4 7" xfId="0" builtinId="53" customBuiltin="true"/>
    <cellStyle name="Entrada 3 2 5" xfId="0" builtinId="53" customBuiltin="true"/>
    <cellStyle name="Entrada 3 2 5 2" xfId="0" builtinId="53" customBuiltin="true"/>
    <cellStyle name="Entrada 3 2 5 2 2" xfId="0" builtinId="53" customBuiltin="true"/>
    <cellStyle name="Entrada 3 2 5 3" xfId="0" builtinId="53" customBuiltin="true"/>
    <cellStyle name="Entrada 3 2 5 3 2" xfId="0" builtinId="53" customBuiltin="true"/>
    <cellStyle name="Entrada 3 2 5 4" xfId="0" builtinId="53" customBuiltin="true"/>
    <cellStyle name="Entrada 3 2 5 4 2" xfId="0" builtinId="53" customBuiltin="true"/>
    <cellStyle name="Entrada 3 2 5 5" xfId="0" builtinId="53" customBuiltin="true"/>
    <cellStyle name="Entrada 3 2 5 5 2" xfId="0" builtinId="53" customBuiltin="true"/>
    <cellStyle name="Entrada 3 2 5 6" xfId="0" builtinId="53" customBuiltin="true"/>
    <cellStyle name="Entrada 3 2 5 6 2" xfId="0" builtinId="53" customBuiltin="true"/>
    <cellStyle name="Entrada 3 2 5 7" xfId="0" builtinId="53" customBuiltin="true"/>
    <cellStyle name="Entrada 3 2 6" xfId="0" builtinId="53" customBuiltin="true"/>
    <cellStyle name="Entrada 3 2 6 2" xfId="0" builtinId="53" customBuiltin="true"/>
    <cellStyle name="Entrada 3 2 6 2 2" xfId="0" builtinId="53" customBuiltin="true"/>
    <cellStyle name="Entrada 3 2 6 3" xfId="0" builtinId="53" customBuiltin="true"/>
    <cellStyle name="Entrada 3 2 6 3 2" xfId="0" builtinId="53" customBuiltin="true"/>
    <cellStyle name="Entrada 3 2 6 4" xfId="0" builtinId="53" customBuiltin="true"/>
    <cellStyle name="Entrada 3 2 6 4 2" xfId="0" builtinId="53" customBuiltin="true"/>
    <cellStyle name="Entrada 3 2 6 5" xfId="0" builtinId="53" customBuiltin="true"/>
    <cellStyle name="Entrada 3 2 6 5 2" xfId="0" builtinId="53" customBuiltin="true"/>
    <cellStyle name="Entrada 3 2 6 6" xfId="0" builtinId="53" customBuiltin="true"/>
    <cellStyle name="Entrada 3 2 6 6 2" xfId="0" builtinId="53" customBuiltin="true"/>
    <cellStyle name="Entrada 3 2 6 7" xfId="0" builtinId="53" customBuiltin="true"/>
    <cellStyle name="Entrada 3 2 7" xfId="0" builtinId="53" customBuiltin="true"/>
    <cellStyle name="Entrada 3 2 7 2" xfId="0" builtinId="53" customBuiltin="true"/>
    <cellStyle name="Entrada 3 2 7 2 2" xfId="0" builtinId="53" customBuiltin="true"/>
    <cellStyle name="Entrada 3 2 7 3" xfId="0" builtinId="53" customBuiltin="true"/>
    <cellStyle name="Entrada 3 2 7 3 2" xfId="0" builtinId="53" customBuiltin="true"/>
    <cellStyle name="Entrada 3 2 7 4" xfId="0" builtinId="53" customBuiltin="true"/>
    <cellStyle name="Entrada 3 2 7 4 2" xfId="0" builtinId="53" customBuiltin="true"/>
    <cellStyle name="Entrada 3 2 7 5" xfId="0" builtinId="53" customBuiltin="true"/>
    <cellStyle name="Entrada 3 2 7 5 2" xfId="0" builtinId="53" customBuiltin="true"/>
    <cellStyle name="Entrada 3 2 7 6" xfId="0" builtinId="53" customBuiltin="true"/>
    <cellStyle name="Entrada 3 2 8" xfId="0" builtinId="53" customBuiltin="true"/>
    <cellStyle name="Entrada 3 2 8 2" xfId="0" builtinId="53" customBuiltin="true"/>
    <cellStyle name="Entrada 3 2 9" xfId="0" builtinId="53" customBuiltin="true"/>
    <cellStyle name="Entrada 3 2 9 2" xfId="0" builtinId="53" customBuiltin="true"/>
    <cellStyle name="Entrada 3 3" xfId="0" builtinId="53" customBuiltin="true"/>
    <cellStyle name="Entrada 3 3 10" xfId="0" builtinId="53" customBuiltin="true"/>
    <cellStyle name="Entrada 3 3 10 2" xfId="0" builtinId="53" customBuiltin="true"/>
    <cellStyle name="Entrada 3 3 11" xfId="0" builtinId="53" customBuiltin="true"/>
    <cellStyle name="Entrada 3 3 11 2" xfId="0" builtinId="53" customBuiltin="true"/>
    <cellStyle name="Entrada 3 3 12" xfId="0" builtinId="53" customBuiltin="true"/>
    <cellStyle name="Entrada 3 3 2" xfId="0" builtinId="53" customBuiltin="true"/>
    <cellStyle name="Entrada 3 3 2 2" xfId="0" builtinId="53" customBuiltin="true"/>
    <cellStyle name="Entrada 3 3 2 2 2" xfId="0" builtinId="53" customBuiltin="true"/>
    <cellStyle name="Entrada 3 3 2 3" xfId="0" builtinId="53" customBuiltin="true"/>
    <cellStyle name="Entrada 3 3 2 3 2" xfId="0" builtinId="53" customBuiltin="true"/>
    <cellStyle name="Entrada 3 3 2 4" xfId="0" builtinId="53" customBuiltin="true"/>
    <cellStyle name="Entrada 3 3 2 4 2" xfId="0" builtinId="53" customBuiltin="true"/>
    <cellStyle name="Entrada 3 3 2 5" xfId="0" builtinId="53" customBuiltin="true"/>
    <cellStyle name="Entrada 3 3 2 5 2" xfId="0" builtinId="53" customBuiltin="true"/>
    <cellStyle name="Entrada 3 3 2 6" xfId="0" builtinId="53" customBuiltin="true"/>
    <cellStyle name="Entrada 3 3 2 6 2" xfId="0" builtinId="53" customBuiltin="true"/>
    <cellStyle name="Entrada 3 3 2 7" xfId="0" builtinId="53" customBuiltin="true"/>
    <cellStyle name="Entrada 3 3 3" xfId="0" builtinId="53" customBuiltin="true"/>
    <cellStyle name="Entrada 3 3 3 2" xfId="0" builtinId="53" customBuiltin="true"/>
    <cellStyle name="Entrada 3 3 3 2 2" xfId="0" builtinId="53" customBuiltin="true"/>
    <cellStyle name="Entrada 3 3 3 3" xfId="0" builtinId="53" customBuiltin="true"/>
    <cellStyle name="Entrada 3 3 3 3 2" xfId="0" builtinId="53" customBuiltin="true"/>
    <cellStyle name="Entrada 3 3 3 4" xfId="0" builtinId="53" customBuiltin="true"/>
    <cellStyle name="Entrada 3 3 3 4 2" xfId="0" builtinId="53" customBuiltin="true"/>
    <cellStyle name="Entrada 3 3 3 5" xfId="0" builtinId="53" customBuiltin="true"/>
    <cellStyle name="Entrada 3 3 3 5 2" xfId="0" builtinId="53" customBuiltin="true"/>
    <cellStyle name="Entrada 3 3 3 6" xfId="0" builtinId="53" customBuiltin="true"/>
    <cellStyle name="Entrada 3 3 3 6 2" xfId="0" builtinId="53" customBuiltin="true"/>
    <cellStyle name="Entrada 3 3 3 7" xfId="0" builtinId="53" customBuiltin="true"/>
    <cellStyle name="Entrada 3 3 4" xfId="0" builtinId="53" customBuiltin="true"/>
    <cellStyle name="Entrada 3 3 4 2" xfId="0" builtinId="53" customBuiltin="true"/>
    <cellStyle name="Entrada 3 3 4 2 2" xfId="0" builtinId="53" customBuiltin="true"/>
    <cellStyle name="Entrada 3 3 4 3" xfId="0" builtinId="53" customBuiltin="true"/>
    <cellStyle name="Entrada 3 3 4 3 2" xfId="0" builtinId="53" customBuiltin="true"/>
    <cellStyle name="Entrada 3 3 4 4" xfId="0" builtinId="53" customBuiltin="true"/>
    <cellStyle name="Entrada 3 3 4 4 2" xfId="0" builtinId="53" customBuiltin="true"/>
    <cellStyle name="Entrada 3 3 4 5" xfId="0" builtinId="53" customBuiltin="true"/>
    <cellStyle name="Entrada 3 3 4 5 2" xfId="0" builtinId="53" customBuiltin="true"/>
    <cellStyle name="Entrada 3 3 4 6" xfId="0" builtinId="53" customBuiltin="true"/>
    <cellStyle name="Entrada 3 3 4 6 2" xfId="0" builtinId="53" customBuiltin="true"/>
    <cellStyle name="Entrada 3 3 4 7" xfId="0" builtinId="53" customBuiltin="true"/>
    <cellStyle name="Entrada 3 3 5" xfId="0" builtinId="53" customBuiltin="true"/>
    <cellStyle name="Entrada 3 3 5 2" xfId="0" builtinId="53" customBuiltin="true"/>
    <cellStyle name="Entrada 3 3 5 2 2" xfId="0" builtinId="53" customBuiltin="true"/>
    <cellStyle name="Entrada 3 3 5 3" xfId="0" builtinId="53" customBuiltin="true"/>
    <cellStyle name="Entrada 3 3 5 3 2" xfId="0" builtinId="53" customBuiltin="true"/>
    <cellStyle name="Entrada 3 3 5 4" xfId="0" builtinId="53" customBuiltin="true"/>
    <cellStyle name="Entrada 3 3 5 4 2" xfId="0" builtinId="53" customBuiltin="true"/>
    <cellStyle name="Entrada 3 3 5 5" xfId="0" builtinId="53" customBuiltin="true"/>
    <cellStyle name="Entrada 3 3 5 5 2" xfId="0" builtinId="53" customBuiltin="true"/>
    <cellStyle name="Entrada 3 3 5 6" xfId="0" builtinId="53" customBuiltin="true"/>
    <cellStyle name="Entrada 3 3 5 6 2" xfId="0" builtinId="53" customBuiltin="true"/>
    <cellStyle name="Entrada 3 3 5 7" xfId="0" builtinId="53" customBuiltin="true"/>
    <cellStyle name="Entrada 3 3 6" xfId="0" builtinId="53" customBuiltin="true"/>
    <cellStyle name="Entrada 3 3 6 2" xfId="0" builtinId="53" customBuiltin="true"/>
    <cellStyle name="Entrada 3 3 6 2 2" xfId="0" builtinId="53" customBuiltin="true"/>
    <cellStyle name="Entrada 3 3 6 3" xfId="0" builtinId="53" customBuiltin="true"/>
    <cellStyle name="Entrada 3 3 6 3 2" xfId="0" builtinId="53" customBuiltin="true"/>
    <cellStyle name="Entrada 3 3 6 4" xfId="0" builtinId="53" customBuiltin="true"/>
    <cellStyle name="Entrada 3 3 6 4 2" xfId="0" builtinId="53" customBuiltin="true"/>
    <cellStyle name="Entrada 3 3 6 5" xfId="0" builtinId="53" customBuiltin="true"/>
    <cellStyle name="Entrada 3 3 6 5 2" xfId="0" builtinId="53" customBuiltin="true"/>
    <cellStyle name="Entrada 3 3 6 6" xfId="0" builtinId="53" customBuiltin="true"/>
    <cellStyle name="Entrada 3 3 7" xfId="0" builtinId="53" customBuiltin="true"/>
    <cellStyle name="Entrada 3 3 7 2" xfId="0" builtinId="53" customBuiltin="true"/>
    <cellStyle name="Entrada 3 3 8" xfId="0" builtinId="53" customBuiltin="true"/>
    <cellStyle name="Entrada 3 3 8 2" xfId="0" builtinId="53" customBuiltin="true"/>
    <cellStyle name="Entrada 3 3 9" xfId="0" builtinId="53" customBuiltin="true"/>
    <cellStyle name="Entrada 3 3 9 2" xfId="0" builtinId="53" customBuiltin="true"/>
    <cellStyle name="Entrada 3 4" xfId="0" builtinId="53" customBuiltin="true"/>
    <cellStyle name="Entrada 3 4 2" xfId="0" builtinId="53" customBuiltin="true"/>
    <cellStyle name="Entrada 3 4 2 2" xfId="0" builtinId="53" customBuiltin="true"/>
    <cellStyle name="Entrada 3 4 2 2 2" xfId="0" builtinId="53" customBuiltin="true"/>
    <cellStyle name="Entrada 3 4 2 3" xfId="0" builtinId="53" customBuiltin="true"/>
    <cellStyle name="Entrada 3 4 2 3 2" xfId="0" builtinId="53" customBuiltin="true"/>
    <cellStyle name="Entrada 3 4 2 4" xfId="0" builtinId="53" customBuiltin="true"/>
    <cellStyle name="Entrada 3 4 2 4 2" xfId="0" builtinId="53" customBuiltin="true"/>
    <cellStyle name="Entrada 3 4 2 5" xfId="0" builtinId="53" customBuiltin="true"/>
    <cellStyle name="Entrada 3 4 2 5 2" xfId="0" builtinId="53" customBuiltin="true"/>
    <cellStyle name="Entrada 3 4 2 6" xfId="0" builtinId="53" customBuiltin="true"/>
    <cellStyle name="Entrada 3 4 2 6 2" xfId="0" builtinId="53" customBuiltin="true"/>
    <cellStyle name="Entrada 3 4 2 7" xfId="0" builtinId="53" customBuiltin="true"/>
    <cellStyle name="Entrada 3 4 3" xfId="0" builtinId="53" customBuiltin="true"/>
    <cellStyle name="Entrada 3 4 3 2" xfId="0" builtinId="53" customBuiltin="true"/>
    <cellStyle name="Entrada 3 4 3 2 2" xfId="0" builtinId="53" customBuiltin="true"/>
    <cellStyle name="Entrada 3 4 3 3" xfId="0" builtinId="53" customBuiltin="true"/>
    <cellStyle name="Entrada 3 4 3 3 2" xfId="0" builtinId="53" customBuiltin="true"/>
    <cellStyle name="Entrada 3 4 3 4" xfId="0" builtinId="53" customBuiltin="true"/>
    <cellStyle name="Entrada 3 4 3 4 2" xfId="0" builtinId="53" customBuiltin="true"/>
    <cellStyle name="Entrada 3 4 3 5" xfId="0" builtinId="53" customBuiltin="true"/>
    <cellStyle name="Entrada 3 4 3 5 2" xfId="0" builtinId="53" customBuiltin="true"/>
    <cellStyle name="Entrada 3 4 3 6" xfId="0" builtinId="53" customBuiltin="true"/>
    <cellStyle name="Entrada 3 4 3 6 2" xfId="0" builtinId="53" customBuiltin="true"/>
    <cellStyle name="Entrada 3 4 3 7" xfId="0" builtinId="53" customBuiltin="true"/>
    <cellStyle name="Entrada 3 4 4" xfId="0" builtinId="53" customBuiltin="true"/>
    <cellStyle name="Entrada 3 4 4 2" xfId="0" builtinId="53" customBuiltin="true"/>
    <cellStyle name="Entrada 3 4 4 2 2" xfId="0" builtinId="53" customBuiltin="true"/>
    <cellStyle name="Entrada 3 4 4 3" xfId="0" builtinId="53" customBuiltin="true"/>
    <cellStyle name="Entrada 3 4 4 3 2" xfId="0" builtinId="53" customBuiltin="true"/>
    <cellStyle name="Entrada 3 4 4 4" xfId="0" builtinId="53" customBuiltin="true"/>
    <cellStyle name="Entrada 3 4 4 4 2" xfId="0" builtinId="53" customBuiltin="true"/>
    <cellStyle name="Entrada 3 4 4 5" xfId="0" builtinId="53" customBuiltin="true"/>
    <cellStyle name="Entrada 3 4 4 5 2" xfId="0" builtinId="53" customBuiltin="true"/>
    <cellStyle name="Entrada 3 4 4 6" xfId="0" builtinId="53" customBuiltin="true"/>
    <cellStyle name="Entrada 3 4 4 6 2" xfId="0" builtinId="53" customBuiltin="true"/>
    <cellStyle name="Entrada 3 4 4 7" xfId="0" builtinId="53" customBuiltin="true"/>
    <cellStyle name="Entrada 3 4 5" xfId="0" builtinId="53" customBuiltin="true"/>
    <cellStyle name="Entrada 3 4 5 2" xfId="0" builtinId="53" customBuiltin="true"/>
    <cellStyle name="Entrada 3 4 5 2 2" xfId="0" builtinId="53" customBuiltin="true"/>
    <cellStyle name="Entrada 3 4 5 3" xfId="0" builtinId="53" customBuiltin="true"/>
    <cellStyle name="Entrada 3 4 5 3 2" xfId="0" builtinId="53" customBuiltin="true"/>
    <cellStyle name="Entrada 3 4 5 4" xfId="0" builtinId="53" customBuiltin="true"/>
    <cellStyle name="Entrada 3 4 5 4 2" xfId="0" builtinId="53" customBuiltin="true"/>
    <cellStyle name="Entrada 3 4 5 5" xfId="0" builtinId="53" customBuiltin="true"/>
    <cellStyle name="Entrada 3 4 5 5 2" xfId="0" builtinId="53" customBuiltin="true"/>
    <cellStyle name="Entrada 3 4 5 6" xfId="0" builtinId="53" customBuiltin="true"/>
    <cellStyle name="Entrada 3 4 6" xfId="0" builtinId="53" customBuiltin="true"/>
    <cellStyle name="Entrada 3 4 6 2" xfId="0" builtinId="53" customBuiltin="true"/>
    <cellStyle name="Entrada 3 5" xfId="0" builtinId="53" customBuiltin="true"/>
    <cellStyle name="Entrada 3 5 10" xfId="0" builtinId="53" customBuiltin="true"/>
    <cellStyle name="Entrada 3 5 10 2" xfId="0" builtinId="53" customBuiltin="true"/>
    <cellStyle name="Entrada 3 5 11" xfId="0" builtinId="53" customBuiltin="true"/>
    <cellStyle name="Entrada 3 5 11 2" xfId="0" builtinId="53" customBuiltin="true"/>
    <cellStyle name="Entrada 3 5 2" xfId="0" builtinId="53" customBuiltin="true"/>
    <cellStyle name="Entrada 3 5 2 2" xfId="0" builtinId="53" customBuiltin="true"/>
    <cellStyle name="Entrada 3 5 2 2 2" xfId="0" builtinId="53" customBuiltin="true"/>
    <cellStyle name="Entrada 3 5 2 3" xfId="0" builtinId="53" customBuiltin="true"/>
    <cellStyle name="Entrada 3 5 2 3 2" xfId="0" builtinId="53" customBuiltin="true"/>
    <cellStyle name="Entrada 3 5 2 4" xfId="0" builtinId="53" customBuiltin="true"/>
    <cellStyle name="Entrada 3 5 2 4 2" xfId="0" builtinId="53" customBuiltin="true"/>
    <cellStyle name="Entrada 3 5 2 5" xfId="0" builtinId="53" customBuiltin="true"/>
    <cellStyle name="Entrada 3 5 2 5 2" xfId="0" builtinId="53" customBuiltin="true"/>
    <cellStyle name="Entrada 3 5 2 6" xfId="0" builtinId="53" customBuiltin="true"/>
    <cellStyle name="Entrada 3 5 2 6 2" xfId="0" builtinId="53" customBuiltin="true"/>
    <cellStyle name="Entrada 3 5 2 7" xfId="0" builtinId="53" customBuiltin="true"/>
    <cellStyle name="Entrada 3 5 3" xfId="0" builtinId="53" customBuiltin="true"/>
    <cellStyle name="Entrada 3 5 3 2" xfId="0" builtinId="53" customBuiltin="true"/>
    <cellStyle name="Entrada 3 5 3 2 2" xfId="0" builtinId="53" customBuiltin="true"/>
    <cellStyle name="Entrada 3 5 3 3" xfId="0" builtinId="53" customBuiltin="true"/>
    <cellStyle name="Entrada 3 5 3 3 2" xfId="0" builtinId="53" customBuiltin="true"/>
    <cellStyle name="Entrada 3 5 3 4" xfId="0" builtinId="53" customBuiltin="true"/>
    <cellStyle name="Entrada 3 5 3 4 2" xfId="0" builtinId="53" customBuiltin="true"/>
    <cellStyle name="Entrada 3 5 3 5" xfId="0" builtinId="53" customBuiltin="true"/>
    <cellStyle name="Entrada 3 5 3 5 2" xfId="0" builtinId="53" customBuiltin="true"/>
    <cellStyle name="Entrada 3 5 3 6" xfId="0" builtinId="53" customBuiltin="true"/>
    <cellStyle name="Entrada 3 5 3 6 2" xfId="0" builtinId="53" customBuiltin="true"/>
    <cellStyle name="Entrada 3 5 3 7" xfId="0" builtinId="53" customBuiltin="true"/>
    <cellStyle name="Entrada 3 5 4" xfId="0" builtinId="53" customBuiltin="true"/>
    <cellStyle name="Entrada 3 5 4 2" xfId="0" builtinId="53" customBuiltin="true"/>
    <cellStyle name="Entrada 3 5 4 2 2" xfId="0" builtinId="53" customBuiltin="true"/>
    <cellStyle name="Entrada 3 5 4 3" xfId="0" builtinId="53" customBuiltin="true"/>
    <cellStyle name="Entrada 3 5 4 3 2" xfId="0" builtinId="53" customBuiltin="true"/>
    <cellStyle name="Entrada 3 5 4 4" xfId="0" builtinId="53" customBuiltin="true"/>
    <cellStyle name="Entrada 3 5 4 4 2" xfId="0" builtinId="53" customBuiltin="true"/>
    <cellStyle name="Entrada 3 5 4 5" xfId="0" builtinId="53" customBuiltin="true"/>
    <cellStyle name="Entrada 3 5 4 5 2" xfId="0" builtinId="53" customBuiltin="true"/>
    <cellStyle name="Entrada 3 5 4 6" xfId="0" builtinId="53" customBuiltin="true"/>
    <cellStyle name="Entrada 3 5 4 6 2" xfId="0" builtinId="53" customBuiltin="true"/>
    <cellStyle name="Entrada 3 5 4 7" xfId="0" builtinId="53" customBuiltin="true"/>
    <cellStyle name="Entrada 3 5 5" xfId="0" builtinId="53" customBuiltin="true"/>
    <cellStyle name="Entrada 3 5 5 2" xfId="0" builtinId="53" customBuiltin="true"/>
    <cellStyle name="Entrada 3 5 5 2 2" xfId="0" builtinId="53" customBuiltin="true"/>
    <cellStyle name="Entrada 3 5 5 3" xfId="0" builtinId="53" customBuiltin="true"/>
    <cellStyle name="Entrada 3 5 5 3 2" xfId="0" builtinId="53" customBuiltin="true"/>
    <cellStyle name="Entrada 3 5 5 4" xfId="0" builtinId="53" customBuiltin="true"/>
    <cellStyle name="Entrada 3 5 5 4 2" xfId="0" builtinId="53" customBuiltin="true"/>
    <cellStyle name="Entrada 3 5 5 5" xfId="0" builtinId="53" customBuiltin="true"/>
    <cellStyle name="Entrada 3 5 5 5 2" xfId="0" builtinId="53" customBuiltin="true"/>
    <cellStyle name="Entrada 3 5 5 6" xfId="0" builtinId="53" customBuiltin="true"/>
    <cellStyle name="Entrada 3 5 5 6 2" xfId="0" builtinId="53" customBuiltin="true"/>
    <cellStyle name="Entrada 3 5 5 7" xfId="0" builtinId="53" customBuiltin="true"/>
    <cellStyle name="Entrada 3 5 6" xfId="0" builtinId="53" customBuiltin="true"/>
    <cellStyle name="Entrada 3 5 6 2" xfId="0" builtinId="53" customBuiltin="true"/>
    <cellStyle name="Entrada 3 5 7" xfId="0" builtinId="53" customBuiltin="true"/>
    <cellStyle name="Entrada 3 5 7 2" xfId="0" builtinId="53" customBuiltin="true"/>
    <cellStyle name="Entrada 3 5 8" xfId="0" builtinId="53" customBuiltin="true"/>
    <cellStyle name="Entrada 3 5 8 2" xfId="0" builtinId="53" customBuiltin="true"/>
    <cellStyle name="Entrada 3 5 9" xfId="0" builtinId="53" customBuiltin="true"/>
    <cellStyle name="Entrada 3 5 9 2" xfId="0" builtinId="53" customBuiltin="true"/>
    <cellStyle name="Entrada 3 6" xfId="0" builtinId="53" customBuiltin="true"/>
    <cellStyle name="Entrada 3 6 2" xfId="0" builtinId="53" customBuiltin="true"/>
    <cellStyle name="Entrada 3 6 2 2" xfId="0" builtinId="53" customBuiltin="true"/>
    <cellStyle name="Entrada 3 6 3" xfId="0" builtinId="53" customBuiltin="true"/>
    <cellStyle name="Entrada 3 6 3 2" xfId="0" builtinId="53" customBuiltin="true"/>
    <cellStyle name="Entrada 3 6 4" xfId="0" builtinId="53" customBuiltin="true"/>
    <cellStyle name="Entrada 3 6 4 2" xfId="0" builtinId="53" customBuiltin="true"/>
    <cellStyle name="Entrada 3 6 5" xfId="0" builtinId="53" customBuiltin="true"/>
    <cellStyle name="Entrada 3 6 5 2" xfId="0" builtinId="53" customBuiltin="true"/>
    <cellStyle name="Entrada 3 6 6" xfId="0" builtinId="53" customBuiltin="true"/>
    <cellStyle name="Entrada 3 6 6 2" xfId="0" builtinId="53" customBuiltin="true"/>
    <cellStyle name="Entrada 3 6 7" xfId="0" builtinId="53" customBuiltin="true"/>
    <cellStyle name="Entrada 3 7" xfId="0" builtinId="53" customBuiltin="true"/>
    <cellStyle name="Entrada 3 7 2" xfId="0" builtinId="53" customBuiltin="true"/>
    <cellStyle name="Entrada 3 7 2 2" xfId="0" builtinId="53" customBuiltin="true"/>
    <cellStyle name="Entrada 3 7 3" xfId="0" builtinId="53" customBuiltin="true"/>
    <cellStyle name="Entrada 3 7 3 2" xfId="0" builtinId="53" customBuiltin="true"/>
    <cellStyle name="Entrada 3 7 4" xfId="0" builtinId="53" customBuiltin="true"/>
    <cellStyle name="Entrada 3 7 4 2" xfId="0" builtinId="53" customBuiltin="true"/>
    <cellStyle name="Entrada 3 7 5" xfId="0" builtinId="53" customBuiltin="true"/>
    <cellStyle name="Entrada 3 7 5 2" xfId="0" builtinId="53" customBuiltin="true"/>
    <cellStyle name="Entrada 3 7 6" xfId="0" builtinId="53" customBuiltin="true"/>
    <cellStyle name="Entrada 3 7 6 2" xfId="0" builtinId="53" customBuiltin="true"/>
    <cellStyle name="Entrada 3 7 7" xfId="0" builtinId="53" customBuiltin="true"/>
    <cellStyle name="Entrada 3 8" xfId="0" builtinId="53" customBuiltin="true"/>
    <cellStyle name="Entrada 3 8 2" xfId="0" builtinId="53" customBuiltin="true"/>
    <cellStyle name="Entrada 3 8 2 2" xfId="0" builtinId="53" customBuiltin="true"/>
    <cellStyle name="Entrada 3 8 3" xfId="0" builtinId="53" customBuiltin="true"/>
    <cellStyle name="Entrada 3 8 3 2" xfId="0" builtinId="53" customBuiltin="true"/>
    <cellStyle name="Entrada 3 8 4" xfId="0" builtinId="53" customBuiltin="true"/>
    <cellStyle name="Entrada 3 8 4 2" xfId="0" builtinId="53" customBuiltin="true"/>
    <cellStyle name="Entrada 3 8 5" xfId="0" builtinId="53" customBuiltin="true"/>
    <cellStyle name="Entrada 3 8 5 2" xfId="0" builtinId="53" customBuiltin="true"/>
    <cellStyle name="Entrada 3 8 6" xfId="0" builtinId="53" customBuiltin="true"/>
    <cellStyle name="Entrada 3 8 6 2" xfId="0" builtinId="53" customBuiltin="true"/>
    <cellStyle name="Entrada 3 8 7" xfId="0" builtinId="53" customBuiltin="true"/>
    <cellStyle name="Entrada 3 9" xfId="0" builtinId="53" customBuiltin="true"/>
    <cellStyle name="Entrada 3 9 2" xfId="0" builtinId="53" customBuiltin="true"/>
    <cellStyle name="Entrada 3 9 2 2" xfId="0" builtinId="53" customBuiltin="true"/>
    <cellStyle name="Entrada 3 9 3" xfId="0" builtinId="53" customBuiltin="true"/>
    <cellStyle name="Entrada 3 9 3 2" xfId="0" builtinId="53" customBuiltin="true"/>
    <cellStyle name="Entrada 3 9 4" xfId="0" builtinId="53" customBuiltin="true"/>
    <cellStyle name="Entrada 3 9 4 2" xfId="0" builtinId="53" customBuiltin="true"/>
    <cellStyle name="Entrada 3 9 5" xfId="0" builtinId="53" customBuiltin="true"/>
    <cellStyle name="Entrada 3 9 5 2" xfId="0" builtinId="53" customBuiltin="true"/>
    <cellStyle name="Entrada 3 9 6" xfId="0" builtinId="53" customBuiltin="true"/>
    <cellStyle name="Entrada 3 9 6 2" xfId="0" builtinId="53" customBuiltin="true"/>
    <cellStyle name="Entrada 3 9 7" xfId="0" builtinId="53" customBuiltin="true"/>
    <cellStyle name="Entrada 4" xfId="0" builtinId="53" customBuiltin="true"/>
    <cellStyle name="Entrada 4 10" xfId="0" builtinId="53" customBuiltin="true"/>
    <cellStyle name="Entrada 4 10 2" xfId="0" builtinId="53" customBuiltin="true"/>
    <cellStyle name="Entrada 4 11" xfId="0" builtinId="53" customBuiltin="true"/>
    <cellStyle name="Entrada 4 11 2" xfId="0" builtinId="53" customBuiltin="true"/>
    <cellStyle name="Entrada 4 12" xfId="0" builtinId="53" customBuiltin="true"/>
    <cellStyle name="Entrada 4 12 2" xfId="0" builtinId="53" customBuiltin="true"/>
    <cellStyle name="Entrada 4 13" xfId="0" builtinId="53" customBuiltin="true"/>
    <cellStyle name="Entrada 4 13 2" xfId="0" builtinId="53" customBuiltin="true"/>
    <cellStyle name="Entrada 4 14" xfId="0" builtinId="53" customBuiltin="true"/>
    <cellStyle name="Entrada 4 2" xfId="0" builtinId="53" customBuiltin="true"/>
    <cellStyle name="Entrada 4 2 10" xfId="0" builtinId="53" customBuiltin="true"/>
    <cellStyle name="Entrada 4 2 10 2" xfId="0" builtinId="53" customBuiltin="true"/>
    <cellStyle name="Entrada 4 2 11" xfId="0" builtinId="53" customBuiltin="true"/>
    <cellStyle name="Entrada 4 2 11 2" xfId="0" builtinId="53" customBuiltin="true"/>
    <cellStyle name="Entrada 4 2 12" xfId="0" builtinId="53" customBuiltin="true"/>
    <cellStyle name="Entrada 4 2 12 2" xfId="0" builtinId="53" customBuiltin="true"/>
    <cellStyle name="Entrada 4 2 13" xfId="0" builtinId="53" customBuiltin="true"/>
    <cellStyle name="Entrada 4 2 2" xfId="0" builtinId="53" customBuiltin="true"/>
    <cellStyle name="Entrada 4 2 2 10" xfId="0" builtinId="53" customBuiltin="true"/>
    <cellStyle name="Entrada 4 2 2 10 2" xfId="0" builtinId="53" customBuiltin="true"/>
    <cellStyle name="Entrada 4 2 2 11" xfId="0" builtinId="53" customBuiltin="true"/>
    <cellStyle name="Entrada 4 2 2 11 2" xfId="0" builtinId="53" customBuiltin="true"/>
    <cellStyle name="Entrada 4 2 2 12" xfId="0" builtinId="53" customBuiltin="true"/>
    <cellStyle name="Entrada 4 2 2 2" xfId="0" builtinId="53" customBuiltin="true"/>
    <cellStyle name="Entrada 4 2 2 2 2" xfId="0" builtinId="53" customBuiltin="true"/>
    <cellStyle name="Entrada 4 2 2 2 2 2" xfId="0" builtinId="53" customBuiltin="true"/>
    <cellStyle name="Entrada 4 2 2 2 3" xfId="0" builtinId="53" customBuiltin="true"/>
    <cellStyle name="Entrada 4 2 2 2 3 2" xfId="0" builtinId="53" customBuiltin="true"/>
    <cellStyle name="Entrada 4 2 2 2 4" xfId="0" builtinId="53" customBuiltin="true"/>
    <cellStyle name="Entrada 4 2 2 2 4 2" xfId="0" builtinId="53" customBuiltin="true"/>
    <cellStyle name="Entrada 4 2 2 2 5" xfId="0" builtinId="53" customBuiltin="true"/>
    <cellStyle name="Entrada 4 2 2 2 5 2" xfId="0" builtinId="53" customBuiltin="true"/>
    <cellStyle name="Entrada 4 2 2 2 6" xfId="0" builtinId="53" customBuiltin="true"/>
    <cellStyle name="Entrada 4 2 2 2 6 2" xfId="0" builtinId="53" customBuiltin="true"/>
    <cellStyle name="Entrada 4 2 2 2 7" xfId="0" builtinId="53" customBuiltin="true"/>
    <cellStyle name="Entrada 4 2 2 3" xfId="0" builtinId="53" customBuiltin="true"/>
    <cellStyle name="Entrada 4 2 2 3 2" xfId="0" builtinId="53" customBuiltin="true"/>
    <cellStyle name="Entrada 4 2 2 3 2 2" xfId="0" builtinId="53" customBuiltin="true"/>
    <cellStyle name="Entrada 4 2 2 3 3" xfId="0" builtinId="53" customBuiltin="true"/>
    <cellStyle name="Entrada 4 2 2 3 3 2" xfId="0" builtinId="53" customBuiltin="true"/>
    <cellStyle name="Entrada 4 2 2 3 4" xfId="0" builtinId="53" customBuiltin="true"/>
    <cellStyle name="Entrada 4 2 2 3 4 2" xfId="0" builtinId="53" customBuiltin="true"/>
    <cellStyle name="Entrada 4 2 2 3 5" xfId="0" builtinId="53" customBuiltin="true"/>
    <cellStyle name="Entrada 4 2 2 3 5 2" xfId="0" builtinId="53" customBuiltin="true"/>
    <cellStyle name="Entrada 4 2 2 3 6" xfId="0" builtinId="53" customBuiltin="true"/>
    <cellStyle name="Entrada 4 2 2 3 6 2" xfId="0" builtinId="53" customBuiltin="true"/>
    <cellStyle name="Entrada 4 2 2 3 7" xfId="0" builtinId="53" customBuiltin="true"/>
    <cellStyle name="Entrada 4 2 2 4" xfId="0" builtinId="53" customBuiltin="true"/>
    <cellStyle name="Entrada 4 2 2 4 2" xfId="0" builtinId="53" customBuiltin="true"/>
    <cellStyle name="Entrada 4 2 2 4 2 2" xfId="0" builtinId="53" customBuiltin="true"/>
    <cellStyle name="Entrada 4 2 2 4 3" xfId="0" builtinId="53" customBuiltin="true"/>
    <cellStyle name="Entrada 4 2 2 4 3 2" xfId="0" builtinId="53" customBuiltin="true"/>
    <cellStyle name="Entrada 4 2 2 4 4" xfId="0" builtinId="53" customBuiltin="true"/>
    <cellStyle name="Entrada 4 2 2 4 4 2" xfId="0" builtinId="53" customBuiltin="true"/>
    <cellStyle name="Entrada 4 2 2 4 5" xfId="0" builtinId="53" customBuiltin="true"/>
    <cellStyle name="Entrada 4 2 2 4 5 2" xfId="0" builtinId="53" customBuiltin="true"/>
    <cellStyle name="Entrada 4 2 2 4 6" xfId="0" builtinId="53" customBuiltin="true"/>
    <cellStyle name="Entrada 4 2 2 4 6 2" xfId="0" builtinId="53" customBuiltin="true"/>
    <cellStyle name="Entrada 4 2 2 4 7" xfId="0" builtinId="53" customBuiltin="true"/>
    <cellStyle name="Entrada 4 2 2 5" xfId="0" builtinId="53" customBuiltin="true"/>
    <cellStyle name="Entrada 4 2 2 5 2" xfId="0" builtinId="53" customBuiltin="true"/>
    <cellStyle name="Entrada 4 2 2 5 2 2" xfId="0" builtinId="53" customBuiltin="true"/>
    <cellStyle name="Entrada 4 2 2 5 3" xfId="0" builtinId="53" customBuiltin="true"/>
    <cellStyle name="Entrada 4 2 2 5 3 2" xfId="0" builtinId="53" customBuiltin="true"/>
    <cellStyle name="Entrada 4 2 2 5 4" xfId="0" builtinId="53" customBuiltin="true"/>
    <cellStyle name="Entrada 4 2 2 5 4 2" xfId="0" builtinId="53" customBuiltin="true"/>
    <cellStyle name="Entrada 4 2 2 5 5" xfId="0" builtinId="53" customBuiltin="true"/>
    <cellStyle name="Entrada 4 2 2 5 5 2" xfId="0" builtinId="53" customBuiltin="true"/>
    <cellStyle name="Entrada 4 2 2 5 6" xfId="0" builtinId="53" customBuiltin="true"/>
    <cellStyle name="Entrada 4 2 2 5 6 2" xfId="0" builtinId="53" customBuiltin="true"/>
    <cellStyle name="Entrada 4 2 2 5 7" xfId="0" builtinId="53" customBuiltin="true"/>
    <cellStyle name="Entrada 4 2 2 6" xfId="0" builtinId="53" customBuiltin="true"/>
    <cellStyle name="Entrada 4 2 2 6 2" xfId="0" builtinId="53" customBuiltin="true"/>
    <cellStyle name="Entrada 4 2 2 6 2 2" xfId="0" builtinId="53" customBuiltin="true"/>
    <cellStyle name="Entrada 4 2 2 6 3" xfId="0" builtinId="53" customBuiltin="true"/>
    <cellStyle name="Entrada 4 2 2 6 3 2" xfId="0" builtinId="53" customBuiltin="true"/>
    <cellStyle name="Entrada 4 2 2 6 4" xfId="0" builtinId="53" customBuiltin="true"/>
    <cellStyle name="Entrada 4 2 2 6 4 2" xfId="0" builtinId="53" customBuiltin="true"/>
    <cellStyle name="Entrada 4 2 2 6 5" xfId="0" builtinId="53" customBuiltin="true"/>
    <cellStyle name="Entrada 4 2 2 6 5 2" xfId="0" builtinId="53" customBuiltin="true"/>
    <cellStyle name="Entrada 4 2 2 6 6" xfId="0" builtinId="53" customBuiltin="true"/>
    <cellStyle name="Entrada 4 2 2 7" xfId="0" builtinId="53" customBuiltin="true"/>
    <cellStyle name="Entrada 4 2 2 7 2" xfId="0" builtinId="53" customBuiltin="true"/>
    <cellStyle name="Entrada 4 2 2 8" xfId="0" builtinId="53" customBuiltin="true"/>
    <cellStyle name="Entrada 4 2 2 8 2" xfId="0" builtinId="53" customBuiltin="true"/>
    <cellStyle name="Entrada 4 2 2 9" xfId="0" builtinId="53" customBuiltin="true"/>
    <cellStyle name="Entrada 4 2 2 9 2" xfId="0" builtinId="53" customBuiltin="true"/>
    <cellStyle name="Entrada 4 2 3" xfId="0" builtinId="53" customBuiltin="true"/>
    <cellStyle name="Entrada 4 2 3 2" xfId="0" builtinId="53" customBuiltin="true"/>
    <cellStyle name="Entrada 4 2 3 2 2" xfId="0" builtinId="53" customBuiltin="true"/>
    <cellStyle name="Entrada 4 2 3 3" xfId="0" builtinId="53" customBuiltin="true"/>
    <cellStyle name="Entrada 4 2 3 3 2" xfId="0" builtinId="53" customBuiltin="true"/>
    <cellStyle name="Entrada 4 2 3 4" xfId="0" builtinId="53" customBuiltin="true"/>
    <cellStyle name="Entrada 4 2 3 4 2" xfId="0" builtinId="53" customBuiltin="true"/>
    <cellStyle name="Entrada 4 2 3 5" xfId="0" builtinId="53" customBuiltin="true"/>
    <cellStyle name="Entrada 4 2 3 5 2" xfId="0" builtinId="53" customBuiltin="true"/>
    <cellStyle name="Entrada 4 2 3 6" xfId="0" builtinId="53" customBuiltin="true"/>
    <cellStyle name="Entrada 4 2 3 6 2" xfId="0" builtinId="53" customBuiltin="true"/>
    <cellStyle name="Entrada 4 2 3 7" xfId="0" builtinId="53" customBuiltin="true"/>
    <cellStyle name="Entrada 4 2 4" xfId="0" builtinId="53" customBuiltin="true"/>
    <cellStyle name="Entrada 4 2 4 2" xfId="0" builtinId="53" customBuiltin="true"/>
    <cellStyle name="Entrada 4 2 4 2 2" xfId="0" builtinId="53" customBuiltin="true"/>
    <cellStyle name="Entrada 4 2 4 3" xfId="0" builtinId="53" customBuiltin="true"/>
    <cellStyle name="Entrada 4 2 4 3 2" xfId="0" builtinId="53" customBuiltin="true"/>
    <cellStyle name="Entrada 4 2 4 4" xfId="0" builtinId="53" customBuiltin="true"/>
    <cellStyle name="Entrada 4 2 4 4 2" xfId="0" builtinId="53" customBuiltin="true"/>
    <cellStyle name="Entrada 4 2 4 5" xfId="0" builtinId="53" customBuiltin="true"/>
    <cellStyle name="Entrada 4 2 4 5 2" xfId="0" builtinId="53" customBuiltin="true"/>
    <cellStyle name="Entrada 4 2 4 6" xfId="0" builtinId="53" customBuiltin="true"/>
    <cellStyle name="Entrada 4 2 4 6 2" xfId="0" builtinId="53" customBuiltin="true"/>
    <cellStyle name="Entrada 4 2 4 7" xfId="0" builtinId="53" customBuiltin="true"/>
    <cellStyle name="Entrada 4 2 5" xfId="0" builtinId="53" customBuiltin="true"/>
    <cellStyle name="Entrada 4 2 5 2" xfId="0" builtinId="53" customBuiltin="true"/>
    <cellStyle name="Entrada 4 2 5 2 2" xfId="0" builtinId="53" customBuiltin="true"/>
    <cellStyle name="Entrada 4 2 5 3" xfId="0" builtinId="53" customBuiltin="true"/>
    <cellStyle name="Entrada 4 2 5 3 2" xfId="0" builtinId="53" customBuiltin="true"/>
    <cellStyle name="Entrada 4 2 5 4" xfId="0" builtinId="53" customBuiltin="true"/>
    <cellStyle name="Entrada 4 2 5 4 2" xfId="0" builtinId="53" customBuiltin="true"/>
    <cellStyle name="Entrada 4 2 5 5" xfId="0" builtinId="53" customBuiltin="true"/>
    <cellStyle name="Entrada 4 2 5 5 2" xfId="0" builtinId="53" customBuiltin="true"/>
    <cellStyle name="Entrada 4 2 5 6" xfId="0" builtinId="53" customBuiltin="true"/>
    <cellStyle name="Entrada 4 2 5 6 2" xfId="0" builtinId="53" customBuiltin="true"/>
    <cellStyle name="Entrada 4 2 5 7" xfId="0" builtinId="53" customBuiltin="true"/>
    <cellStyle name="Entrada 4 2 6" xfId="0" builtinId="53" customBuiltin="true"/>
    <cellStyle name="Entrada 4 2 6 2" xfId="0" builtinId="53" customBuiltin="true"/>
    <cellStyle name="Entrada 4 2 6 2 2" xfId="0" builtinId="53" customBuiltin="true"/>
    <cellStyle name="Entrada 4 2 6 3" xfId="0" builtinId="53" customBuiltin="true"/>
    <cellStyle name="Entrada 4 2 6 3 2" xfId="0" builtinId="53" customBuiltin="true"/>
    <cellStyle name="Entrada 4 2 6 4" xfId="0" builtinId="53" customBuiltin="true"/>
    <cellStyle name="Entrada 4 2 6 4 2" xfId="0" builtinId="53" customBuiltin="true"/>
    <cellStyle name="Entrada 4 2 6 5" xfId="0" builtinId="53" customBuiltin="true"/>
    <cellStyle name="Entrada 4 2 6 5 2" xfId="0" builtinId="53" customBuiltin="true"/>
    <cellStyle name="Entrada 4 2 6 6" xfId="0" builtinId="53" customBuiltin="true"/>
    <cellStyle name="Entrada 4 2 6 6 2" xfId="0" builtinId="53" customBuiltin="true"/>
    <cellStyle name="Entrada 4 2 6 7" xfId="0" builtinId="53" customBuiltin="true"/>
    <cellStyle name="Entrada 4 2 7" xfId="0" builtinId="53" customBuiltin="true"/>
    <cellStyle name="Entrada 4 2 7 2" xfId="0" builtinId="53" customBuiltin="true"/>
    <cellStyle name="Entrada 4 2 7 2 2" xfId="0" builtinId="53" customBuiltin="true"/>
    <cellStyle name="Entrada 4 2 7 3" xfId="0" builtinId="53" customBuiltin="true"/>
    <cellStyle name="Entrada 4 2 7 3 2" xfId="0" builtinId="53" customBuiltin="true"/>
    <cellStyle name="Entrada 4 2 7 4" xfId="0" builtinId="53" customBuiltin="true"/>
    <cellStyle name="Entrada 4 2 7 4 2" xfId="0" builtinId="53" customBuiltin="true"/>
    <cellStyle name="Entrada 4 2 7 5" xfId="0" builtinId="53" customBuiltin="true"/>
    <cellStyle name="Entrada 4 2 7 5 2" xfId="0" builtinId="53" customBuiltin="true"/>
    <cellStyle name="Entrada 4 2 7 6" xfId="0" builtinId="53" customBuiltin="true"/>
    <cellStyle name="Entrada 4 2 8" xfId="0" builtinId="53" customBuiltin="true"/>
    <cellStyle name="Entrada 4 2 8 2" xfId="0" builtinId="53" customBuiltin="true"/>
    <cellStyle name="Entrada 4 2 9" xfId="0" builtinId="53" customBuiltin="true"/>
    <cellStyle name="Entrada 4 2 9 2" xfId="0" builtinId="53" customBuiltin="true"/>
    <cellStyle name="Entrada 4 3" xfId="0" builtinId="53" customBuiltin="true"/>
    <cellStyle name="Entrada 4 3 10" xfId="0" builtinId="53" customBuiltin="true"/>
    <cellStyle name="Entrada 4 3 10 2" xfId="0" builtinId="53" customBuiltin="true"/>
    <cellStyle name="Entrada 4 3 11" xfId="0" builtinId="53" customBuiltin="true"/>
    <cellStyle name="Entrada 4 3 11 2" xfId="0" builtinId="53" customBuiltin="true"/>
    <cellStyle name="Entrada 4 3 12" xfId="0" builtinId="53" customBuiltin="true"/>
    <cellStyle name="Entrada 4 3 2" xfId="0" builtinId="53" customBuiltin="true"/>
    <cellStyle name="Entrada 4 3 2 2" xfId="0" builtinId="53" customBuiltin="true"/>
    <cellStyle name="Entrada 4 3 2 2 2" xfId="0" builtinId="53" customBuiltin="true"/>
    <cellStyle name="Entrada 4 3 2 3" xfId="0" builtinId="53" customBuiltin="true"/>
    <cellStyle name="Entrada 4 3 2 3 2" xfId="0" builtinId="53" customBuiltin="true"/>
    <cellStyle name="Entrada 4 3 2 4" xfId="0" builtinId="53" customBuiltin="true"/>
    <cellStyle name="Entrada 4 3 2 4 2" xfId="0" builtinId="53" customBuiltin="true"/>
    <cellStyle name="Entrada 4 3 2 5" xfId="0" builtinId="53" customBuiltin="true"/>
    <cellStyle name="Entrada 4 3 2 5 2" xfId="0" builtinId="53" customBuiltin="true"/>
    <cellStyle name="Entrada 4 3 2 6" xfId="0" builtinId="53" customBuiltin="true"/>
    <cellStyle name="Entrada 4 3 2 6 2" xfId="0" builtinId="53" customBuiltin="true"/>
    <cellStyle name="Entrada 4 3 2 7" xfId="0" builtinId="53" customBuiltin="true"/>
    <cellStyle name="Entrada 4 3 3" xfId="0" builtinId="53" customBuiltin="true"/>
    <cellStyle name="Entrada 4 3 3 2" xfId="0" builtinId="53" customBuiltin="true"/>
    <cellStyle name="Entrada 4 3 3 2 2" xfId="0" builtinId="53" customBuiltin="true"/>
    <cellStyle name="Entrada 4 3 3 3" xfId="0" builtinId="53" customBuiltin="true"/>
    <cellStyle name="Entrada 4 3 3 3 2" xfId="0" builtinId="53" customBuiltin="true"/>
    <cellStyle name="Entrada 4 3 3 4" xfId="0" builtinId="53" customBuiltin="true"/>
    <cellStyle name="Entrada 4 3 3 4 2" xfId="0" builtinId="53" customBuiltin="true"/>
    <cellStyle name="Entrada 4 3 3 5" xfId="0" builtinId="53" customBuiltin="true"/>
    <cellStyle name="Entrada 4 3 3 5 2" xfId="0" builtinId="53" customBuiltin="true"/>
    <cellStyle name="Entrada 4 3 3 6" xfId="0" builtinId="53" customBuiltin="true"/>
    <cellStyle name="Entrada 4 3 3 6 2" xfId="0" builtinId="53" customBuiltin="true"/>
    <cellStyle name="Entrada 4 3 3 7" xfId="0" builtinId="53" customBuiltin="true"/>
    <cellStyle name="Entrada 4 3 4" xfId="0" builtinId="53" customBuiltin="true"/>
    <cellStyle name="Entrada 4 3 4 2" xfId="0" builtinId="53" customBuiltin="true"/>
    <cellStyle name="Entrada 4 3 4 2 2" xfId="0" builtinId="53" customBuiltin="true"/>
    <cellStyle name="Entrada 4 3 4 3" xfId="0" builtinId="53" customBuiltin="true"/>
    <cellStyle name="Entrada 4 3 4 3 2" xfId="0" builtinId="53" customBuiltin="true"/>
    <cellStyle name="Entrada 4 3 4 4" xfId="0" builtinId="53" customBuiltin="true"/>
    <cellStyle name="Entrada 4 3 4 4 2" xfId="0" builtinId="53" customBuiltin="true"/>
    <cellStyle name="Entrada 4 3 4 5" xfId="0" builtinId="53" customBuiltin="true"/>
    <cellStyle name="Entrada 4 3 4 5 2" xfId="0" builtinId="53" customBuiltin="true"/>
    <cellStyle name="Entrada 4 3 4 6" xfId="0" builtinId="53" customBuiltin="true"/>
    <cellStyle name="Entrada 4 3 4 6 2" xfId="0" builtinId="53" customBuiltin="true"/>
    <cellStyle name="Entrada 4 3 4 7" xfId="0" builtinId="53" customBuiltin="true"/>
    <cellStyle name="Entrada 4 3 5" xfId="0" builtinId="53" customBuiltin="true"/>
    <cellStyle name="Entrada 4 3 5 2" xfId="0" builtinId="53" customBuiltin="true"/>
    <cellStyle name="Entrada 4 3 5 2 2" xfId="0" builtinId="53" customBuiltin="true"/>
    <cellStyle name="Entrada 4 3 5 3" xfId="0" builtinId="53" customBuiltin="true"/>
    <cellStyle name="Entrada 4 3 5 3 2" xfId="0" builtinId="53" customBuiltin="true"/>
    <cellStyle name="Entrada 4 3 5 4" xfId="0" builtinId="53" customBuiltin="true"/>
    <cellStyle name="Entrada 4 3 5 4 2" xfId="0" builtinId="53" customBuiltin="true"/>
    <cellStyle name="Entrada 4 3 5 5" xfId="0" builtinId="53" customBuiltin="true"/>
    <cellStyle name="Entrada 4 3 5 5 2" xfId="0" builtinId="53" customBuiltin="true"/>
    <cellStyle name="Entrada 4 3 5 6" xfId="0" builtinId="53" customBuiltin="true"/>
    <cellStyle name="Entrada 4 3 5 6 2" xfId="0" builtinId="53" customBuiltin="true"/>
    <cellStyle name="Entrada 4 3 5 7" xfId="0" builtinId="53" customBuiltin="true"/>
    <cellStyle name="Entrada 4 3 6" xfId="0" builtinId="53" customBuiltin="true"/>
    <cellStyle name="Entrada 4 3 6 2" xfId="0" builtinId="53" customBuiltin="true"/>
    <cellStyle name="Entrada 4 3 6 2 2" xfId="0" builtinId="53" customBuiltin="true"/>
    <cellStyle name="Entrada 4 3 6 3" xfId="0" builtinId="53" customBuiltin="true"/>
    <cellStyle name="Entrada 4 3 6 3 2" xfId="0" builtinId="53" customBuiltin="true"/>
    <cellStyle name="Entrada 4 3 6 4" xfId="0" builtinId="53" customBuiltin="true"/>
    <cellStyle name="Entrada 4 3 6 4 2" xfId="0" builtinId="53" customBuiltin="true"/>
    <cellStyle name="Entrada 4 3 6 5" xfId="0" builtinId="53" customBuiltin="true"/>
    <cellStyle name="Entrada 4 3 6 5 2" xfId="0" builtinId="53" customBuiltin="true"/>
    <cellStyle name="Entrada 4 3 6 6" xfId="0" builtinId="53" customBuiltin="true"/>
    <cellStyle name="Entrada 4 3 7" xfId="0" builtinId="53" customBuiltin="true"/>
    <cellStyle name="Entrada 4 3 7 2" xfId="0" builtinId="53" customBuiltin="true"/>
    <cellStyle name="Entrada 4 3 8" xfId="0" builtinId="53" customBuiltin="true"/>
    <cellStyle name="Entrada 4 3 8 2" xfId="0" builtinId="53" customBuiltin="true"/>
    <cellStyle name="Entrada 4 3 9" xfId="0" builtinId="53" customBuiltin="true"/>
    <cellStyle name="Entrada 4 3 9 2" xfId="0" builtinId="53" customBuiltin="true"/>
    <cellStyle name="Entrada 4 4" xfId="0" builtinId="53" customBuiltin="true"/>
    <cellStyle name="Entrada 4 4 2" xfId="0" builtinId="53" customBuiltin="true"/>
    <cellStyle name="Entrada 4 4 2 2" xfId="0" builtinId="53" customBuiltin="true"/>
    <cellStyle name="Entrada 4 4 3" xfId="0" builtinId="53" customBuiltin="true"/>
    <cellStyle name="Entrada 4 4 3 2" xfId="0" builtinId="53" customBuiltin="true"/>
    <cellStyle name="Entrada 4 4 4" xfId="0" builtinId="53" customBuiltin="true"/>
    <cellStyle name="Entrada 4 4 4 2" xfId="0" builtinId="53" customBuiltin="true"/>
    <cellStyle name="Entrada 4 4 5" xfId="0" builtinId="53" customBuiltin="true"/>
    <cellStyle name="Entrada 4 4 5 2" xfId="0" builtinId="53" customBuiltin="true"/>
    <cellStyle name="Entrada 4 4 6" xfId="0" builtinId="53" customBuiltin="true"/>
    <cellStyle name="Entrada 4 4 6 2" xfId="0" builtinId="53" customBuiltin="true"/>
    <cellStyle name="Entrada 4 4 7" xfId="0" builtinId="53" customBuiltin="true"/>
    <cellStyle name="Entrada 4 5" xfId="0" builtinId="53" customBuiltin="true"/>
    <cellStyle name="Entrada 4 5 2" xfId="0" builtinId="53" customBuiltin="true"/>
    <cellStyle name="Entrada 4 5 2 2" xfId="0" builtinId="53" customBuiltin="true"/>
    <cellStyle name="Entrada 4 5 3" xfId="0" builtinId="53" customBuiltin="true"/>
    <cellStyle name="Entrada 4 5 3 2" xfId="0" builtinId="53" customBuiltin="true"/>
    <cellStyle name="Entrada 4 5 4" xfId="0" builtinId="53" customBuiltin="true"/>
    <cellStyle name="Entrada 4 5 4 2" xfId="0" builtinId="53" customBuiltin="true"/>
    <cellStyle name="Entrada 4 5 5" xfId="0" builtinId="53" customBuiltin="true"/>
    <cellStyle name="Entrada 4 5 5 2" xfId="0" builtinId="53" customBuiltin="true"/>
    <cellStyle name="Entrada 4 5 6" xfId="0" builtinId="53" customBuiltin="true"/>
    <cellStyle name="Entrada 4 5 6 2" xfId="0" builtinId="53" customBuiltin="true"/>
    <cellStyle name="Entrada 4 5 7" xfId="0" builtinId="53" customBuiltin="true"/>
    <cellStyle name="Entrada 4 6" xfId="0" builtinId="53" customBuiltin="true"/>
    <cellStyle name="Entrada 4 6 2" xfId="0" builtinId="53" customBuiltin="true"/>
    <cellStyle name="Entrada 4 6 2 2" xfId="0" builtinId="53" customBuiltin="true"/>
    <cellStyle name="Entrada 4 6 3" xfId="0" builtinId="53" customBuiltin="true"/>
    <cellStyle name="Entrada 4 6 3 2" xfId="0" builtinId="53" customBuiltin="true"/>
    <cellStyle name="Entrada 4 6 4" xfId="0" builtinId="53" customBuiltin="true"/>
    <cellStyle name="Entrada 4 6 4 2" xfId="0" builtinId="53" customBuiltin="true"/>
    <cellStyle name="Entrada 4 6 5" xfId="0" builtinId="53" customBuiltin="true"/>
    <cellStyle name="Entrada 4 6 5 2" xfId="0" builtinId="53" customBuiltin="true"/>
    <cellStyle name="Entrada 4 6 6" xfId="0" builtinId="53" customBuiltin="true"/>
    <cellStyle name="Entrada 4 6 6 2" xfId="0" builtinId="53" customBuiltin="true"/>
    <cellStyle name="Entrada 4 6 7" xfId="0" builtinId="53" customBuiltin="true"/>
    <cellStyle name="Entrada 4 7" xfId="0" builtinId="53" customBuiltin="true"/>
    <cellStyle name="Entrada 4 7 2" xfId="0" builtinId="53" customBuiltin="true"/>
    <cellStyle name="Entrada 4 7 2 2" xfId="0" builtinId="53" customBuiltin="true"/>
    <cellStyle name="Entrada 4 7 3" xfId="0" builtinId="53" customBuiltin="true"/>
    <cellStyle name="Entrada 4 7 3 2" xfId="0" builtinId="53" customBuiltin="true"/>
    <cellStyle name="Entrada 4 7 4" xfId="0" builtinId="53" customBuiltin="true"/>
    <cellStyle name="Entrada 4 7 4 2" xfId="0" builtinId="53" customBuiltin="true"/>
    <cellStyle name="Entrada 4 7 5" xfId="0" builtinId="53" customBuiltin="true"/>
    <cellStyle name="Entrada 4 7 5 2" xfId="0" builtinId="53" customBuiltin="true"/>
    <cellStyle name="Entrada 4 7 6" xfId="0" builtinId="53" customBuiltin="true"/>
    <cellStyle name="Entrada 4 7 6 2" xfId="0" builtinId="53" customBuiltin="true"/>
    <cellStyle name="Entrada 4 7 7" xfId="0" builtinId="53" customBuiltin="true"/>
    <cellStyle name="Entrada 4 8" xfId="0" builtinId="53" customBuiltin="true"/>
    <cellStyle name="Entrada 4 8 2" xfId="0" builtinId="53" customBuiltin="true"/>
    <cellStyle name="Entrada 4 8 2 2" xfId="0" builtinId="53" customBuiltin="true"/>
    <cellStyle name="Entrada 4 8 3" xfId="0" builtinId="53" customBuiltin="true"/>
    <cellStyle name="Entrada 4 8 3 2" xfId="0" builtinId="53" customBuiltin="true"/>
    <cellStyle name="Entrada 4 8 4" xfId="0" builtinId="53" customBuiltin="true"/>
    <cellStyle name="Entrada 4 8 4 2" xfId="0" builtinId="53" customBuiltin="true"/>
    <cellStyle name="Entrada 4 8 5" xfId="0" builtinId="53" customBuiltin="true"/>
    <cellStyle name="Entrada 4 8 5 2" xfId="0" builtinId="53" customBuiltin="true"/>
    <cellStyle name="Entrada 4 8 6" xfId="0" builtinId="53" customBuiltin="true"/>
    <cellStyle name="Entrada 4 9" xfId="0" builtinId="53" customBuiltin="true"/>
    <cellStyle name="Entrada 4 9 2" xfId="0" builtinId="53" customBuiltin="true"/>
    <cellStyle name="Entrada 5" xfId="0" builtinId="53" customBuiltin="true"/>
    <cellStyle name="Entrada 5 10" xfId="0" builtinId="53" customBuiltin="true"/>
    <cellStyle name="Entrada 5 10 2" xfId="0" builtinId="53" customBuiltin="true"/>
    <cellStyle name="Entrada 5 11" xfId="0" builtinId="53" customBuiltin="true"/>
    <cellStyle name="Entrada 5 11 2" xfId="0" builtinId="53" customBuiltin="true"/>
    <cellStyle name="Entrada 5 12" xfId="0" builtinId="53" customBuiltin="true"/>
    <cellStyle name="Entrada 5 2" xfId="0" builtinId="53" customBuiltin="true"/>
    <cellStyle name="Entrada 5 2 2" xfId="0" builtinId="53" customBuiltin="true"/>
    <cellStyle name="Entrada 5 2 2 2" xfId="0" builtinId="53" customBuiltin="true"/>
    <cellStyle name="Entrada 5 2 3" xfId="0" builtinId="53" customBuiltin="true"/>
    <cellStyle name="Entrada 5 2 3 2" xfId="0" builtinId="53" customBuiltin="true"/>
    <cellStyle name="Entrada 5 2 4" xfId="0" builtinId="53" customBuiltin="true"/>
    <cellStyle name="Entrada 5 2 4 2" xfId="0" builtinId="53" customBuiltin="true"/>
    <cellStyle name="Entrada 5 2 5" xfId="0" builtinId="53" customBuiltin="true"/>
    <cellStyle name="Entrada 5 2 5 2" xfId="0" builtinId="53" customBuiltin="true"/>
    <cellStyle name="Entrada 5 2 6" xfId="0" builtinId="53" customBuiltin="true"/>
    <cellStyle name="Entrada 5 2 6 2" xfId="0" builtinId="53" customBuiltin="true"/>
    <cellStyle name="Entrada 5 2 7" xfId="0" builtinId="53" customBuiltin="true"/>
    <cellStyle name="Entrada 5 3" xfId="0" builtinId="53" customBuiltin="true"/>
    <cellStyle name="Entrada 5 3 2" xfId="0" builtinId="53" customBuiltin="true"/>
    <cellStyle name="Entrada 5 3 2 2" xfId="0" builtinId="53" customBuiltin="true"/>
    <cellStyle name="Entrada 5 3 3" xfId="0" builtinId="53" customBuiltin="true"/>
    <cellStyle name="Entrada 5 3 3 2" xfId="0" builtinId="53" customBuiltin="true"/>
    <cellStyle name="Entrada 5 3 4" xfId="0" builtinId="53" customBuiltin="true"/>
    <cellStyle name="Entrada 5 3 4 2" xfId="0" builtinId="53" customBuiltin="true"/>
    <cellStyle name="Entrada 5 3 5" xfId="0" builtinId="53" customBuiltin="true"/>
    <cellStyle name="Entrada 5 3 5 2" xfId="0" builtinId="53" customBuiltin="true"/>
    <cellStyle name="Entrada 5 3 6" xfId="0" builtinId="53" customBuiltin="true"/>
    <cellStyle name="Entrada 5 3 6 2" xfId="0" builtinId="53" customBuiltin="true"/>
    <cellStyle name="Entrada 5 3 7" xfId="0" builtinId="53" customBuiltin="true"/>
    <cellStyle name="Entrada 5 4" xfId="0" builtinId="53" customBuiltin="true"/>
    <cellStyle name="Entrada 5 4 2" xfId="0" builtinId="53" customBuiltin="true"/>
    <cellStyle name="Entrada 5 4 2 2" xfId="0" builtinId="53" customBuiltin="true"/>
    <cellStyle name="Entrada 5 4 3" xfId="0" builtinId="53" customBuiltin="true"/>
    <cellStyle name="Entrada 5 4 3 2" xfId="0" builtinId="53" customBuiltin="true"/>
    <cellStyle name="Entrada 5 4 4" xfId="0" builtinId="53" customBuiltin="true"/>
    <cellStyle name="Entrada 5 4 4 2" xfId="0" builtinId="53" customBuiltin="true"/>
    <cellStyle name="Entrada 5 4 5" xfId="0" builtinId="53" customBuiltin="true"/>
    <cellStyle name="Entrada 5 4 5 2" xfId="0" builtinId="53" customBuiltin="true"/>
    <cellStyle name="Entrada 5 4 6" xfId="0" builtinId="53" customBuiltin="true"/>
    <cellStyle name="Entrada 5 4 6 2" xfId="0" builtinId="53" customBuiltin="true"/>
    <cellStyle name="Entrada 5 4 7" xfId="0" builtinId="53" customBuiltin="true"/>
    <cellStyle name="Entrada 5 5" xfId="0" builtinId="53" customBuiltin="true"/>
    <cellStyle name="Entrada 5 5 2" xfId="0" builtinId="53" customBuiltin="true"/>
    <cellStyle name="Entrada 5 5 2 2" xfId="0" builtinId="53" customBuiltin="true"/>
    <cellStyle name="Entrada 5 5 3" xfId="0" builtinId="53" customBuiltin="true"/>
    <cellStyle name="Entrada 5 5 3 2" xfId="0" builtinId="53" customBuiltin="true"/>
    <cellStyle name="Entrada 5 5 4" xfId="0" builtinId="53" customBuiltin="true"/>
    <cellStyle name="Entrada 5 5 4 2" xfId="0" builtinId="53" customBuiltin="true"/>
    <cellStyle name="Entrada 5 5 5" xfId="0" builtinId="53" customBuiltin="true"/>
    <cellStyle name="Entrada 5 5 5 2" xfId="0" builtinId="53" customBuiltin="true"/>
    <cellStyle name="Entrada 5 5 6" xfId="0" builtinId="53" customBuiltin="true"/>
    <cellStyle name="Entrada 5 5 6 2" xfId="0" builtinId="53" customBuiltin="true"/>
    <cellStyle name="Entrada 5 5 7" xfId="0" builtinId="53" customBuiltin="true"/>
    <cellStyle name="Entrada 5 6" xfId="0" builtinId="53" customBuiltin="true"/>
    <cellStyle name="Entrada 5 6 2" xfId="0" builtinId="53" customBuiltin="true"/>
    <cellStyle name="Entrada 5 6 2 2" xfId="0" builtinId="53" customBuiltin="true"/>
    <cellStyle name="Entrada 5 6 3" xfId="0" builtinId="53" customBuiltin="true"/>
    <cellStyle name="Entrada 5 6 3 2" xfId="0" builtinId="53" customBuiltin="true"/>
    <cellStyle name="Entrada 5 6 4" xfId="0" builtinId="53" customBuiltin="true"/>
    <cellStyle name="Entrada 5 6 4 2" xfId="0" builtinId="53" customBuiltin="true"/>
    <cellStyle name="Entrada 5 6 5" xfId="0" builtinId="53" customBuiltin="true"/>
    <cellStyle name="Entrada 5 6 5 2" xfId="0" builtinId="53" customBuiltin="true"/>
    <cellStyle name="Entrada 5 6 6" xfId="0" builtinId="53" customBuiltin="true"/>
    <cellStyle name="Entrada 5 7" xfId="0" builtinId="53" customBuiltin="true"/>
    <cellStyle name="Entrada 5 7 2" xfId="0" builtinId="53" customBuiltin="true"/>
    <cellStyle name="Entrada 5 8" xfId="0" builtinId="53" customBuiltin="true"/>
    <cellStyle name="Entrada 5 8 2" xfId="0" builtinId="53" customBuiltin="true"/>
    <cellStyle name="Entrada 5 9" xfId="0" builtinId="53" customBuiltin="true"/>
    <cellStyle name="Entrada 5 9 2" xfId="0" builtinId="53" customBuiltin="true"/>
    <cellStyle name="Entrada 6" xfId="0" builtinId="53" customBuiltin="true"/>
    <cellStyle name="Entrada 6 10" xfId="0" builtinId="53" customBuiltin="true"/>
    <cellStyle name="Entrada 6 10 2" xfId="0" builtinId="53" customBuiltin="true"/>
    <cellStyle name="Entrada 6 11" xfId="0" builtinId="53" customBuiltin="true"/>
    <cellStyle name="Entrada 6 11 2" xfId="0" builtinId="53" customBuiltin="true"/>
    <cellStyle name="Entrada 6 2" xfId="0" builtinId="53" customBuiltin="true"/>
    <cellStyle name="Entrada 6 2 2" xfId="0" builtinId="53" customBuiltin="true"/>
    <cellStyle name="Entrada 6 2 2 2" xfId="0" builtinId="53" customBuiltin="true"/>
    <cellStyle name="Entrada 6 2 3" xfId="0" builtinId="53" customBuiltin="true"/>
    <cellStyle name="Entrada 6 2 3 2" xfId="0" builtinId="53" customBuiltin="true"/>
    <cellStyle name="Entrada 6 2 4" xfId="0" builtinId="53" customBuiltin="true"/>
    <cellStyle name="Entrada 6 2 4 2" xfId="0" builtinId="53" customBuiltin="true"/>
    <cellStyle name="Entrada 6 2 5" xfId="0" builtinId="53" customBuiltin="true"/>
    <cellStyle name="Entrada 6 2 5 2" xfId="0" builtinId="53" customBuiltin="true"/>
    <cellStyle name="Entrada 6 2 6" xfId="0" builtinId="53" customBuiltin="true"/>
    <cellStyle name="Entrada 6 2 6 2" xfId="0" builtinId="53" customBuiltin="true"/>
    <cellStyle name="Entrada 6 2 7" xfId="0" builtinId="53" customBuiltin="true"/>
    <cellStyle name="Entrada 6 3" xfId="0" builtinId="53" customBuiltin="true"/>
    <cellStyle name="Entrada 6 3 2" xfId="0" builtinId="53" customBuiltin="true"/>
    <cellStyle name="Entrada 6 3 2 2" xfId="0" builtinId="53" customBuiltin="true"/>
    <cellStyle name="Entrada 6 3 3" xfId="0" builtinId="53" customBuiltin="true"/>
    <cellStyle name="Entrada 6 3 3 2" xfId="0" builtinId="53" customBuiltin="true"/>
    <cellStyle name="Entrada 6 3 4" xfId="0" builtinId="53" customBuiltin="true"/>
    <cellStyle name="Entrada 6 3 4 2" xfId="0" builtinId="53" customBuiltin="true"/>
    <cellStyle name="Entrada 6 3 5" xfId="0" builtinId="53" customBuiltin="true"/>
    <cellStyle name="Entrada 6 3 5 2" xfId="0" builtinId="53" customBuiltin="true"/>
    <cellStyle name="Entrada 6 3 6" xfId="0" builtinId="53" customBuiltin="true"/>
    <cellStyle name="Entrada 6 3 6 2" xfId="0" builtinId="53" customBuiltin="true"/>
    <cellStyle name="Entrada 6 3 7" xfId="0" builtinId="53" customBuiltin="true"/>
    <cellStyle name="Entrada 6 4" xfId="0" builtinId="53" customBuiltin="true"/>
    <cellStyle name="Entrada 6 4 2" xfId="0" builtinId="53" customBuiltin="true"/>
    <cellStyle name="Entrada 6 4 2 2" xfId="0" builtinId="53" customBuiltin="true"/>
    <cellStyle name="Entrada 6 4 3" xfId="0" builtinId="53" customBuiltin="true"/>
    <cellStyle name="Entrada 6 4 3 2" xfId="0" builtinId="53" customBuiltin="true"/>
    <cellStyle name="Entrada 6 4 4" xfId="0" builtinId="53" customBuiltin="true"/>
    <cellStyle name="Entrada 6 4 4 2" xfId="0" builtinId="53" customBuiltin="true"/>
    <cellStyle name="Entrada 6 4 5" xfId="0" builtinId="53" customBuiltin="true"/>
    <cellStyle name="Entrada 6 4 5 2" xfId="0" builtinId="53" customBuiltin="true"/>
    <cellStyle name="Entrada 6 4 6" xfId="0" builtinId="53" customBuiltin="true"/>
    <cellStyle name="Entrada 6 4 6 2" xfId="0" builtinId="53" customBuiltin="true"/>
    <cellStyle name="Entrada 6 4 7" xfId="0" builtinId="53" customBuiltin="true"/>
    <cellStyle name="Entrada 6 5" xfId="0" builtinId="53" customBuiltin="true"/>
    <cellStyle name="Entrada 6 5 2" xfId="0" builtinId="53" customBuiltin="true"/>
    <cellStyle name="Entrada 6 5 2 2" xfId="0" builtinId="53" customBuiltin="true"/>
    <cellStyle name="Entrada 6 5 3" xfId="0" builtinId="53" customBuiltin="true"/>
    <cellStyle name="Entrada 6 5 3 2" xfId="0" builtinId="53" customBuiltin="true"/>
    <cellStyle name="Entrada 6 5 4" xfId="0" builtinId="53" customBuiltin="true"/>
    <cellStyle name="Entrada 6 5 4 2" xfId="0" builtinId="53" customBuiltin="true"/>
    <cellStyle name="Entrada 6 5 5" xfId="0" builtinId="53" customBuiltin="true"/>
    <cellStyle name="Entrada 6 5 5 2" xfId="0" builtinId="53" customBuiltin="true"/>
    <cellStyle name="Entrada 6 5 6" xfId="0" builtinId="53" customBuiltin="true"/>
    <cellStyle name="Entrada 6 5 6 2" xfId="0" builtinId="53" customBuiltin="true"/>
    <cellStyle name="Entrada 6 5 7" xfId="0" builtinId="53" customBuiltin="true"/>
    <cellStyle name="Entrada 6 6" xfId="0" builtinId="53" customBuiltin="true"/>
    <cellStyle name="Entrada 6 6 2" xfId="0" builtinId="53" customBuiltin="true"/>
    <cellStyle name="Entrada 6 6 2 2" xfId="0" builtinId="53" customBuiltin="true"/>
    <cellStyle name="Entrada 6 6 3" xfId="0" builtinId="53" customBuiltin="true"/>
    <cellStyle name="Entrada 6 6 3 2" xfId="0" builtinId="53" customBuiltin="true"/>
    <cellStyle name="Entrada 6 6 4" xfId="0" builtinId="53" customBuiltin="true"/>
    <cellStyle name="Entrada 6 6 4 2" xfId="0" builtinId="53" customBuiltin="true"/>
    <cellStyle name="Entrada 6 6 5" xfId="0" builtinId="53" customBuiltin="true"/>
    <cellStyle name="Entrada 6 6 5 2" xfId="0" builtinId="53" customBuiltin="true"/>
    <cellStyle name="Entrada 6 6 6" xfId="0" builtinId="53" customBuiltin="true"/>
    <cellStyle name="Entrada 6 7" xfId="0" builtinId="53" customBuiltin="true"/>
    <cellStyle name="Entrada 6 7 2" xfId="0" builtinId="53" customBuiltin="true"/>
    <cellStyle name="Entrada 6 8" xfId="0" builtinId="53" customBuiltin="true"/>
    <cellStyle name="Entrada 6 8 2" xfId="0" builtinId="53" customBuiltin="true"/>
    <cellStyle name="Entrada 6 9" xfId="0" builtinId="53" customBuiltin="true"/>
    <cellStyle name="Entrada 6 9 2" xfId="0" builtinId="53" customBuiltin="true"/>
    <cellStyle name="Euro" xfId="0" builtinId="53" customBuiltin="true"/>
    <cellStyle name="Euro 2" xfId="0" builtinId="53" customBuiltin="true"/>
    <cellStyle name="Hyperlink 2 2" xfId="0" builtinId="53" customBuiltin="true"/>
    <cellStyle name="Hyperlink 2 2 2" xfId="0" builtinId="53" customBuiltin="true"/>
    <cellStyle name="Hyperlink 2 2 3" xfId="0" builtinId="53" customBuiltin="true"/>
    <cellStyle name="Hyperlink 2 3" xfId="0" builtinId="53" customBuiltin="true"/>
    <cellStyle name="Hyperlink 2 3 2" xfId="0" builtinId="53" customBuiltin="true"/>
    <cellStyle name="Hyperlink 2 3 3" xfId="0" builtinId="53" customBuiltin="true"/>
    <cellStyle name="Incorreto 2" xfId="0" builtinId="53" customBuiltin="true"/>
    <cellStyle name="Incorreto 3" xfId="0" builtinId="53" customBuiltin="true"/>
    <cellStyle name="Moeda 10" xfId="0" builtinId="53" customBuiltin="true"/>
    <cellStyle name="Moeda 10 2" xfId="0" builtinId="53" customBuiltin="true"/>
    <cellStyle name="Moeda 10 3" xfId="0" builtinId="53" customBuiltin="true"/>
    <cellStyle name="Moeda 10 4" xfId="0" builtinId="53" customBuiltin="true"/>
    <cellStyle name="Moeda 11" xfId="0" builtinId="53" customBuiltin="true"/>
    <cellStyle name="Moeda 11 2" xfId="0" builtinId="53" customBuiltin="true"/>
    <cellStyle name="Moeda 11 3" xfId="0" builtinId="53" customBuiltin="true"/>
    <cellStyle name="Moeda 12" xfId="0" builtinId="53" customBuiltin="true"/>
    <cellStyle name="Moeda 12 2" xfId="0" builtinId="53" customBuiltin="true"/>
    <cellStyle name="Moeda 13" xfId="0" builtinId="53" customBuiltin="true"/>
    <cellStyle name="Moeda 14" xfId="0" builtinId="53" customBuiltin="true"/>
    <cellStyle name="Moeda 14 2" xfId="0" builtinId="53" customBuiltin="true"/>
    <cellStyle name="Moeda 14 3" xfId="0" builtinId="53" customBuiltin="true"/>
    <cellStyle name="Moeda 15" xfId="0" builtinId="53" customBuiltin="true"/>
    <cellStyle name="Moeda 15 2" xfId="0" builtinId="53" customBuiltin="true"/>
    <cellStyle name="Moeda 15 3" xfId="0" builtinId="53" customBuiltin="true"/>
    <cellStyle name="Moeda 16" xfId="0" builtinId="53" customBuiltin="true"/>
    <cellStyle name="Moeda 16 2" xfId="0" builtinId="53" customBuiltin="true"/>
    <cellStyle name="Moeda 17" xfId="0" builtinId="53" customBuiltin="true"/>
    <cellStyle name="Moeda 17 2" xfId="0" builtinId="53" customBuiltin="true"/>
    <cellStyle name="Moeda 17 2 2" xfId="0" builtinId="53" customBuiltin="true"/>
    <cellStyle name="Moeda 17 2 2 2" xfId="0" builtinId="53" customBuiltin="true"/>
    <cellStyle name="Moeda 17 2 2 2 2" xfId="0" builtinId="53" customBuiltin="true"/>
    <cellStyle name="Moeda 17 2 2 3" xfId="0" builtinId="53" customBuiltin="true"/>
    <cellStyle name="Moeda 17 2 2 3 2" xfId="0" builtinId="53" customBuiltin="true"/>
    <cellStyle name="Moeda 17 2 2 4" xfId="0" builtinId="53" customBuiltin="true"/>
    <cellStyle name="Moeda 17 2 2 4 2" xfId="0" builtinId="53" customBuiltin="true"/>
    <cellStyle name="Moeda 17 2 2 5" xfId="0" builtinId="53" customBuiltin="true"/>
    <cellStyle name="Moeda 17 2 3" xfId="0" builtinId="53" customBuiltin="true"/>
    <cellStyle name="Moeda 17 2 3 2" xfId="0" builtinId="53" customBuiltin="true"/>
    <cellStyle name="Moeda 17 2 4" xfId="0" builtinId="53" customBuiltin="true"/>
    <cellStyle name="Moeda 17 2 4 2" xfId="0" builtinId="53" customBuiltin="true"/>
    <cellStyle name="Moeda 17 2 5" xfId="0" builtinId="53" customBuiltin="true"/>
    <cellStyle name="Moeda 17 2 5 2" xfId="0" builtinId="53" customBuiltin="true"/>
    <cellStyle name="Moeda 17 2 6" xfId="0" builtinId="53" customBuiltin="true"/>
    <cellStyle name="Moeda 17 3" xfId="0" builtinId="53" customBuiltin="true"/>
    <cellStyle name="Moeda 17 3 2" xfId="0" builtinId="53" customBuiltin="true"/>
    <cellStyle name="Moeda 17 3 2 2" xfId="0" builtinId="53" customBuiltin="true"/>
    <cellStyle name="Moeda 17 3 3" xfId="0" builtinId="53" customBuiltin="true"/>
    <cellStyle name="Moeda 17 3 3 2" xfId="0" builtinId="53" customBuiltin="true"/>
    <cellStyle name="Moeda 17 3 4" xfId="0" builtinId="53" customBuiltin="true"/>
    <cellStyle name="Moeda 17 3 4 2" xfId="0" builtinId="53" customBuiltin="true"/>
    <cellStyle name="Moeda 17 3 5" xfId="0" builtinId="53" customBuiltin="true"/>
    <cellStyle name="Moeda 17 4" xfId="0" builtinId="53" customBuiltin="true"/>
    <cellStyle name="Moeda 17 5" xfId="0" builtinId="53" customBuiltin="true"/>
    <cellStyle name="Moeda 17 5 2" xfId="0" builtinId="53" customBuiltin="true"/>
    <cellStyle name="Moeda 17 6" xfId="0" builtinId="53" customBuiltin="true"/>
    <cellStyle name="Moeda 17 6 2" xfId="0" builtinId="53" customBuiltin="true"/>
    <cellStyle name="Moeda 17 7" xfId="0" builtinId="53" customBuiltin="true"/>
    <cellStyle name="Moeda 17 7 2" xfId="0" builtinId="53" customBuiltin="true"/>
    <cellStyle name="Moeda 17 8" xfId="0" builtinId="53" customBuiltin="true"/>
    <cellStyle name="Moeda 18" xfId="0" builtinId="53" customBuiltin="true"/>
    <cellStyle name="Moeda 19" xfId="0" builtinId="53" customBuiltin="true"/>
    <cellStyle name="Moeda 19 2" xfId="0" builtinId="53" customBuiltin="true"/>
    <cellStyle name="Moeda 19 2 2" xfId="0" builtinId="53" customBuiltin="true"/>
    <cellStyle name="Moeda 19 2 2 2" xfId="0" builtinId="53" customBuiltin="true"/>
    <cellStyle name="Moeda 19 2 3" xfId="0" builtinId="53" customBuiltin="true"/>
    <cellStyle name="Moeda 19 2 3 2" xfId="0" builtinId="53" customBuiltin="true"/>
    <cellStyle name="Moeda 19 2 4" xfId="0" builtinId="53" customBuiltin="true"/>
    <cellStyle name="Moeda 19 2 4 2" xfId="0" builtinId="53" customBuiltin="true"/>
    <cellStyle name="Moeda 19 2 5" xfId="0" builtinId="53" customBuiltin="true"/>
    <cellStyle name="Moeda 19 3" xfId="0" builtinId="53" customBuiltin="true"/>
    <cellStyle name="Moeda 19 3 2" xfId="0" builtinId="53" customBuiltin="true"/>
    <cellStyle name="Moeda 19 4" xfId="0" builtinId="53" customBuiltin="true"/>
    <cellStyle name="Moeda 19 4 2" xfId="0" builtinId="53" customBuiltin="true"/>
    <cellStyle name="Moeda 19 5" xfId="0" builtinId="53" customBuiltin="true"/>
    <cellStyle name="Moeda 19 5 2" xfId="0" builtinId="53" customBuiltin="true"/>
    <cellStyle name="Moeda 19 6" xfId="0" builtinId="53" customBuiltin="true"/>
    <cellStyle name="Moeda 2" xfId="0" builtinId="53" customBuiltin="true"/>
    <cellStyle name="Moeda 2 10" xfId="0" builtinId="53" customBuiltin="true"/>
    <cellStyle name="Moeda 2 11" xfId="0" builtinId="53" customBuiltin="true"/>
    <cellStyle name="Moeda 2 11 2" xfId="0" builtinId="53" customBuiltin="true"/>
    <cellStyle name="Moeda 2 11 3" xfId="0" builtinId="53" customBuiltin="true"/>
    <cellStyle name="Moeda 2 12" xfId="0" builtinId="53" customBuiltin="true"/>
    <cellStyle name="Moeda 2 2" xfId="0" builtinId="53" customBuiltin="true"/>
    <cellStyle name="Moeda 2 2 2" xfId="0" builtinId="53" customBuiltin="true"/>
    <cellStyle name="Moeda 2 2 2 2" xfId="0" builtinId="53" customBuiltin="true"/>
    <cellStyle name="Moeda 2 2 3" xfId="0" builtinId="53" customBuiltin="true"/>
    <cellStyle name="Moeda 2 2 4" xfId="0" builtinId="53" customBuiltin="true"/>
    <cellStyle name="Moeda 2 2 5" xfId="0" builtinId="53" customBuiltin="true"/>
    <cellStyle name="Moeda 2 3" xfId="0" builtinId="53" customBuiltin="true"/>
    <cellStyle name="Moeda 2 3 2" xfId="0" builtinId="53" customBuiltin="true"/>
    <cellStyle name="Moeda 2 3 2 2" xfId="0" builtinId="53" customBuiltin="true"/>
    <cellStyle name="Moeda 2 3 3" xfId="0" builtinId="53" customBuiltin="true"/>
    <cellStyle name="Moeda 2 3 4" xfId="0" builtinId="53" customBuiltin="true"/>
    <cellStyle name="Moeda 2 3 5" xfId="0" builtinId="53" customBuiltin="true"/>
    <cellStyle name="Moeda 2 4" xfId="0" builtinId="53" customBuiltin="true"/>
    <cellStyle name="Moeda 2 4 2" xfId="0" builtinId="53" customBuiltin="true"/>
    <cellStyle name="Moeda 2 5" xfId="0" builtinId="53" customBuiltin="true"/>
    <cellStyle name="Moeda 2 5 2" xfId="0" builtinId="53" customBuiltin="true"/>
    <cellStyle name="Moeda 2 6" xfId="0" builtinId="53" customBuiltin="true"/>
    <cellStyle name="Moeda 2 6 2" xfId="0" builtinId="53" customBuiltin="true"/>
    <cellStyle name="Moeda 2 6 2 2" xfId="0" builtinId="53" customBuiltin="true"/>
    <cellStyle name="Moeda 2 6 2 2 2" xfId="0" builtinId="53" customBuiltin="true"/>
    <cellStyle name="Moeda 2 6 2 2 3" xfId="0" builtinId="53" customBuiltin="true"/>
    <cellStyle name="Moeda 2 6 2 3" xfId="0" builtinId="53" customBuiltin="true"/>
    <cellStyle name="Moeda 2 6 2 4" xfId="0" builtinId="53" customBuiltin="true"/>
    <cellStyle name="Moeda 2 6 3" xfId="0" builtinId="53" customBuiltin="true"/>
    <cellStyle name="Moeda 2 6 3 2" xfId="0" builtinId="53" customBuiltin="true"/>
    <cellStyle name="Moeda 2 6 3 2 2" xfId="0" builtinId="53" customBuiltin="true"/>
    <cellStyle name="Moeda 2 6 3 3" xfId="0" builtinId="53" customBuiltin="true"/>
    <cellStyle name="Moeda 2 6 4" xfId="0" builtinId="53" customBuiltin="true"/>
    <cellStyle name="Moeda 2 6 5" xfId="0" builtinId="53" customBuiltin="true"/>
    <cellStyle name="Moeda 2 7" xfId="0" builtinId="53" customBuiltin="true"/>
    <cellStyle name="Moeda 2 7 2" xfId="0" builtinId="53" customBuiltin="true"/>
    <cellStyle name="Moeda 2 8" xfId="0" builtinId="53" customBuiltin="true"/>
    <cellStyle name="Moeda 2 8 2" xfId="0" builtinId="53" customBuiltin="true"/>
    <cellStyle name="Moeda 2 9" xfId="0" builtinId="53" customBuiltin="true"/>
    <cellStyle name="Moeda 2 9 2" xfId="0" builtinId="53" customBuiltin="true"/>
    <cellStyle name="Moeda 20" xfId="0" builtinId="53" customBuiltin="true"/>
    <cellStyle name="Moeda 20 2" xfId="0" builtinId="53" customBuiltin="true"/>
    <cellStyle name="Moeda 20 2 2" xfId="0" builtinId="53" customBuiltin="true"/>
    <cellStyle name="Moeda 20 3" xfId="0" builtinId="53" customBuiltin="true"/>
    <cellStyle name="Moeda 20 3 2" xfId="0" builtinId="53" customBuiltin="true"/>
    <cellStyle name="Moeda 20 4" xfId="0" builtinId="53" customBuiltin="true"/>
    <cellStyle name="Moeda 20 4 2" xfId="0" builtinId="53" customBuiltin="true"/>
    <cellStyle name="Moeda 20 5" xfId="0" builtinId="53" customBuiltin="true"/>
    <cellStyle name="Moeda 21" xfId="0" builtinId="53" customBuiltin="true"/>
    <cellStyle name="Moeda 22" xfId="0" builtinId="53" customBuiltin="true"/>
    <cellStyle name="Moeda 23" xfId="0" builtinId="53" customBuiltin="true"/>
    <cellStyle name="Moeda 23 2" xfId="0" builtinId="53" customBuiltin="true"/>
    <cellStyle name="Moeda 24" xfId="0" builtinId="53" customBuiltin="true"/>
    <cellStyle name="Moeda 3" xfId="0" builtinId="53" customBuiltin="true"/>
    <cellStyle name="Moeda 3 2" xfId="0" builtinId="53" customBuiltin="true"/>
    <cellStyle name="Moeda 3 2 10" xfId="0" builtinId="53" customBuiltin="true"/>
    <cellStyle name="Moeda 3 2 10 2" xfId="0" builtinId="53" customBuiltin="true"/>
    <cellStyle name="Moeda 3 2 2" xfId="0" builtinId="53" customBuiltin="true"/>
    <cellStyle name="Moeda 3 2 2 10" xfId="0" builtinId="53" customBuiltin="true"/>
    <cellStyle name="Moeda 3 2 2 10 2" xfId="0" builtinId="53" customBuiltin="true"/>
    <cellStyle name="Moeda 3 2 2 11" xfId="0" builtinId="53" customBuiltin="true"/>
    <cellStyle name="Moeda 3 2 2 2" xfId="0" builtinId="53" customBuiltin="true"/>
    <cellStyle name="Moeda 3 2 2 2 2" xfId="0" builtinId="53" customBuiltin="true"/>
    <cellStyle name="Moeda 3 2 2 2 2 2" xfId="0" builtinId="53" customBuiltin="true"/>
    <cellStyle name="Moeda 3 2 2 2 2 2 2" xfId="0" builtinId="53" customBuiltin="true"/>
    <cellStyle name="Moeda 3 2 2 2 2 2 2 2" xfId="0" builtinId="53" customBuiltin="true"/>
    <cellStyle name="Moeda 3 2 2 2 2 2 3" xfId="0" builtinId="53" customBuiltin="true"/>
    <cellStyle name="Moeda 3 2 2 2 2 2 3 2" xfId="0" builtinId="53" customBuiltin="true"/>
    <cellStyle name="Moeda 3 2 2 2 2 2 4" xfId="0" builtinId="53" customBuiltin="true"/>
    <cellStyle name="Moeda 3 2 2 2 2 2 4 2" xfId="0" builtinId="53" customBuiltin="true"/>
    <cellStyle name="Moeda 3 2 2 2 2 2 5" xfId="0" builtinId="53" customBuiltin="true"/>
    <cellStyle name="Moeda 3 2 2 2 2 3" xfId="0" builtinId="53" customBuiltin="true"/>
    <cellStyle name="Moeda 3 2 2 2 2 3 2" xfId="0" builtinId="53" customBuiltin="true"/>
    <cellStyle name="Moeda 3 2 2 2 2 4" xfId="0" builtinId="53" customBuiltin="true"/>
    <cellStyle name="Moeda 3 2 2 2 2 4 2" xfId="0" builtinId="53" customBuiltin="true"/>
    <cellStyle name="Moeda 3 2 2 2 2 5" xfId="0" builtinId="53" customBuiltin="true"/>
    <cellStyle name="Moeda 3 2 2 2 2 5 2" xfId="0" builtinId="53" customBuiltin="true"/>
    <cellStyle name="Moeda 3 2 2 2 2 6" xfId="0" builtinId="53" customBuiltin="true"/>
    <cellStyle name="Moeda 3 2 2 2 3" xfId="0" builtinId="53" customBuiltin="true"/>
    <cellStyle name="Moeda 3 2 2 2 3 2" xfId="0" builtinId="53" customBuiltin="true"/>
    <cellStyle name="Moeda 3 2 2 2 3 2 2" xfId="0" builtinId="53" customBuiltin="true"/>
    <cellStyle name="Moeda 3 2 2 2 3 3" xfId="0" builtinId="53" customBuiltin="true"/>
    <cellStyle name="Moeda 3 2 2 2 3 3 2" xfId="0" builtinId="53" customBuiltin="true"/>
    <cellStyle name="Moeda 3 2 2 2 3 4" xfId="0" builtinId="53" customBuiltin="true"/>
    <cellStyle name="Moeda 3 2 2 2 3 4 2" xfId="0" builtinId="53" customBuiltin="true"/>
    <cellStyle name="Moeda 3 2 2 2 3 5" xfId="0" builtinId="53" customBuiltin="true"/>
    <cellStyle name="Moeda 3 2 2 2 4" xfId="0" builtinId="53" customBuiltin="true"/>
    <cellStyle name="Moeda 3 2 2 2 5" xfId="0" builtinId="53" customBuiltin="true"/>
    <cellStyle name="Moeda 3 2 2 2 5 2" xfId="0" builtinId="53" customBuiltin="true"/>
    <cellStyle name="Moeda 3 2 2 2 6" xfId="0" builtinId="53" customBuiltin="true"/>
    <cellStyle name="Moeda 3 2 2 2 6 2" xfId="0" builtinId="53" customBuiltin="true"/>
    <cellStyle name="Moeda 3 2 2 2 7" xfId="0" builtinId="53" customBuiltin="true"/>
    <cellStyle name="Moeda 3 2 2 2 7 2" xfId="0" builtinId="53" customBuiltin="true"/>
    <cellStyle name="Moeda 3 2 2 2 8" xfId="0" builtinId="53" customBuiltin="true"/>
    <cellStyle name="Moeda 3 2 2 3" xfId="0" builtinId="53" customBuiltin="true"/>
    <cellStyle name="Moeda 3 2 2 3 2" xfId="0" builtinId="53" customBuiltin="true"/>
    <cellStyle name="Moeda 3 2 2 3 2 2" xfId="0" builtinId="53" customBuiltin="true"/>
    <cellStyle name="Moeda 3 2 2 3 2 2 2" xfId="0" builtinId="53" customBuiltin="true"/>
    <cellStyle name="Moeda 3 2 2 3 2 2 2 2" xfId="0" builtinId="53" customBuiltin="true"/>
    <cellStyle name="Moeda 3 2 2 3 2 2 3" xfId="0" builtinId="53" customBuiltin="true"/>
    <cellStyle name="Moeda 3 2 2 3 2 2 3 2" xfId="0" builtinId="53" customBuiltin="true"/>
    <cellStyle name="Moeda 3 2 2 3 2 2 4" xfId="0" builtinId="53" customBuiltin="true"/>
    <cellStyle name="Moeda 3 2 2 3 2 2 4 2" xfId="0" builtinId="53" customBuiltin="true"/>
    <cellStyle name="Moeda 3 2 2 3 2 2 5" xfId="0" builtinId="53" customBuiltin="true"/>
    <cellStyle name="Moeda 3 2 2 3 2 3" xfId="0" builtinId="53" customBuiltin="true"/>
    <cellStyle name="Moeda 3 2 2 3 2 3 2" xfId="0" builtinId="53" customBuiltin="true"/>
    <cellStyle name="Moeda 3 2 2 3 2 4" xfId="0" builtinId="53" customBuiltin="true"/>
    <cellStyle name="Moeda 3 2 2 3 2 4 2" xfId="0" builtinId="53" customBuiltin="true"/>
    <cellStyle name="Moeda 3 2 2 3 2 5" xfId="0" builtinId="53" customBuiltin="true"/>
    <cellStyle name="Moeda 3 2 2 3 2 5 2" xfId="0" builtinId="53" customBuiltin="true"/>
    <cellStyle name="Moeda 3 2 2 3 2 6" xfId="0" builtinId="53" customBuiltin="true"/>
    <cellStyle name="Moeda 3 2 2 3 3" xfId="0" builtinId="53" customBuiltin="true"/>
    <cellStyle name="Moeda 3 2 2 3 3 2" xfId="0" builtinId="53" customBuiltin="true"/>
    <cellStyle name="Moeda 3 2 2 3 3 2 2" xfId="0" builtinId="53" customBuiltin="true"/>
    <cellStyle name="Moeda 3 2 2 3 3 3" xfId="0" builtinId="53" customBuiltin="true"/>
    <cellStyle name="Moeda 3 2 2 3 3 3 2" xfId="0" builtinId="53" customBuiltin="true"/>
    <cellStyle name="Moeda 3 2 2 3 3 4" xfId="0" builtinId="53" customBuiltin="true"/>
    <cellStyle name="Moeda 3 2 2 3 3 4 2" xfId="0" builtinId="53" customBuiltin="true"/>
    <cellStyle name="Moeda 3 2 2 3 3 5" xfId="0" builtinId="53" customBuiltin="true"/>
    <cellStyle name="Moeda 3 2 2 3 4" xfId="0" builtinId="53" customBuiltin="true"/>
    <cellStyle name="Moeda 3 2 2 3 4 2" xfId="0" builtinId="53" customBuiltin="true"/>
    <cellStyle name="Moeda 3 2 2 3 5" xfId="0" builtinId="53" customBuiltin="true"/>
    <cellStyle name="Moeda 3 2 2 3 5 2" xfId="0" builtinId="53" customBuiltin="true"/>
    <cellStyle name="Moeda 3 2 2 3 6" xfId="0" builtinId="53" customBuiltin="true"/>
    <cellStyle name="Moeda 3 2 2 3 6 2" xfId="0" builtinId="53" customBuiltin="true"/>
    <cellStyle name="Moeda 3 2 2 3 7" xfId="0" builtinId="53" customBuiltin="true"/>
    <cellStyle name="Moeda 3 2 2 4" xfId="0" builtinId="53" customBuiltin="true"/>
    <cellStyle name="Moeda 3 2 2 4 2" xfId="0" builtinId="53" customBuiltin="true"/>
    <cellStyle name="Moeda 3 2 2 4 2 2" xfId="0" builtinId="53" customBuiltin="true"/>
    <cellStyle name="Moeda 3 2 2 4 2 2 2" xfId="0" builtinId="53" customBuiltin="true"/>
    <cellStyle name="Moeda 3 2 2 4 2 3" xfId="0" builtinId="53" customBuiltin="true"/>
    <cellStyle name="Moeda 3 2 2 4 2 3 2" xfId="0" builtinId="53" customBuiltin="true"/>
    <cellStyle name="Moeda 3 2 2 4 2 4" xfId="0" builtinId="53" customBuiltin="true"/>
    <cellStyle name="Moeda 3 2 2 4 2 4 2" xfId="0" builtinId="53" customBuiltin="true"/>
    <cellStyle name="Moeda 3 2 2 4 2 5" xfId="0" builtinId="53" customBuiltin="true"/>
    <cellStyle name="Moeda 3 2 2 4 3" xfId="0" builtinId="53" customBuiltin="true"/>
    <cellStyle name="Moeda 3 2 2 4 3 2" xfId="0" builtinId="53" customBuiltin="true"/>
    <cellStyle name="Moeda 3 2 2 4 4" xfId="0" builtinId="53" customBuiltin="true"/>
    <cellStyle name="Moeda 3 2 2 4 4 2" xfId="0" builtinId="53" customBuiltin="true"/>
    <cellStyle name="Moeda 3 2 2 4 5" xfId="0" builtinId="53" customBuiltin="true"/>
    <cellStyle name="Moeda 3 2 2 4 5 2" xfId="0" builtinId="53" customBuiltin="true"/>
    <cellStyle name="Moeda 3 2 2 4 6" xfId="0" builtinId="53" customBuiltin="true"/>
    <cellStyle name="Moeda 3 2 2 5" xfId="0" builtinId="53" customBuiltin="true"/>
    <cellStyle name="Moeda 3 2 2 5 2" xfId="0" builtinId="53" customBuiltin="true"/>
    <cellStyle name="Moeda 3 2 2 5 2 2" xfId="0" builtinId="53" customBuiltin="true"/>
    <cellStyle name="Moeda 3 2 2 5 3" xfId="0" builtinId="53" customBuiltin="true"/>
    <cellStyle name="Moeda 3 2 2 5 3 2" xfId="0" builtinId="53" customBuiltin="true"/>
    <cellStyle name="Moeda 3 2 2 5 4" xfId="0" builtinId="53" customBuiltin="true"/>
    <cellStyle name="Moeda 3 2 2 5 4 2" xfId="0" builtinId="53" customBuiltin="true"/>
    <cellStyle name="Moeda 3 2 2 5 5" xfId="0" builtinId="53" customBuiltin="true"/>
    <cellStyle name="Moeda 3 2 2 6" xfId="0" builtinId="53" customBuiltin="true"/>
    <cellStyle name="Moeda 3 2 2 7" xfId="0" builtinId="53" customBuiltin="true"/>
    <cellStyle name="Moeda 3 2 2 7 2" xfId="0" builtinId="53" customBuiltin="true"/>
    <cellStyle name="Moeda 3 2 2 7 2 2" xfId="0" builtinId="53" customBuiltin="true"/>
    <cellStyle name="Moeda 3 2 2 7 3" xfId="0" builtinId="53" customBuiltin="true"/>
    <cellStyle name="Moeda 3 2 2 7 3 2" xfId="0" builtinId="53" customBuiltin="true"/>
    <cellStyle name="Moeda 3 2 2 7 4" xfId="0" builtinId="53" customBuiltin="true"/>
    <cellStyle name="Moeda 3 2 2 8" xfId="0" builtinId="53" customBuiltin="true"/>
    <cellStyle name="Moeda 3 2 2 8 2" xfId="0" builtinId="53" customBuiltin="true"/>
    <cellStyle name="Moeda 3 2 2 9" xfId="0" builtinId="53" customBuiltin="true"/>
    <cellStyle name="Moeda 3 2 2 9 2" xfId="0" builtinId="53" customBuiltin="true"/>
    <cellStyle name="Moeda 3 2 3" xfId="0" builtinId="53" customBuiltin="true"/>
    <cellStyle name="Moeda 3 2 3 2" xfId="0" builtinId="53" customBuiltin="true"/>
    <cellStyle name="Moeda 3 2 3 2 2" xfId="0" builtinId="53" customBuiltin="true"/>
    <cellStyle name="Moeda 3 2 3 2 2 2" xfId="0" builtinId="53" customBuiltin="true"/>
    <cellStyle name="Moeda 3 2 3 2 2 2 2" xfId="0" builtinId="53" customBuiltin="true"/>
    <cellStyle name="Moeda 3 2 3 2 2 3" xfId="0" builtinId="53" customBuiltin="true"/>
    <cellStyle name="Moeda 3 2 3 2 2 3 2" xfId="0" builtinId="53" customBuiltin="true"/>
    <cellStyle name="Moeda 3 2 3 2 2 4" xfId="0" builtinId="53" customBuiltin="true"/>
    <cellStyle name="Moeda 3 2 3 2 2 4 2" xfId="0" builtinId="53" customBuiltin="true"/>
    <cellStyle name="Moeda 3 2 3 2 2 5" xfId="0" builtinId="53" customBuiltin="true"/>
    <cellStyle name="Moeda 3 2 3 2 3" xfId="0" builtinId="53" customBuiltin="true"/>
    <cellStyle name="Moeda 3 2 3 2 3 2" xfId="0" builtinId="53" customBuiltin="true"/>
    <cellStyle name="Moeda 3 2 3 2 4" xfId="0" builtinId="53" customBuiltin="true"/>
    <cellStyle name="Moeda 3 2 3 2 4 2" xfId="0" builtinId="53" customBuiltin="true"/>
    <cellStyle name="Moeda 3 2 3 2 5" xfId="0" builtinId="53" customBuiltin="true"/>
    <cellStyle name="Moeda 3 2 3 2 5 2" xfId="0" builtinId="53" customBuiltin="true"/>
    <cellStyle name="Moeda 3 2 3 2 6" xfId="0" builtinId="53" customBuiltin="true"/>
    <cellStyle name="Moeda 3 2 3 3" xfId="0" builtinId="53" customBuiltin="true"/>
    <cellStyle name="Moeda 3 2 3 3 2" xfId="0" builtinId="53" customBuiltin="true"/>
    <cellStyle name="Moeda 3 2 3 3 2 2" xfId="0" builtinId="53" customBuiltin="true"/>
    <cellStyle name="Moeda 3 2 3 3 3" xfId="0" builtinId="53" customBuiltin="true"/>
    <cellStyle name="Moeda 3 2 3 3 3 2" xfId="0" builtinId="53" customBuiltin="true"/>
    <cellStyle name="Moeda 3 2 3 3 4" xfId="0" builtinId="53" customBuiltin="true"/>
    <cellStyle name="Moeda 3 2 3 3 4 2" xfId="0" builtinId="53" customBuiltin="true"/>
    <cellStyle name="Moeda 3 2 3 3 5" xfId="0" builtinId="53" customBuiltin="true"/>
    <cellStyle name="Moeda 3 2 3 4" xfId="0" builtinId="53" customBuiltin="true"/>
    <cellStyle name="Moeda 3 2 3 4 2" xfId="0" builtinId="53" customBuiltin="true"/>
    <cellStyle name="Moeda 3 2 3 4 2 2" xfId="0" builtinId="53" customBuiltin="true"/>
    <cellStyle name="Moeda 3 2 3 4 3" xfId="0" builtinId="53" customBuiltin="true"/>
    <cellStyle name="Moeda 3 2 3 4 3 2" xfId="0" builtinId="53" customBuiltin="true"/>
    <cellStyle name="Moeda 3 2 3 4 4" xfId="0" builtinId="53" customBuiltin="true"/>
    <cellStyle name="Moeda 3 2 3 5" xfId="0" builtinId="53" customBuiltin="true"/>
    <cellStyle name="Moeda 3 2 3 5 2" xfId="0" builtinId="53" customBuiltin="true"/>
    <cellStyle name="Moeda 3 2 3 6" xfId="0" builtinId="53" customBuiltin="true"/>
    <cellStyle name="Moeda 3 2 3 6 2" xfId="0" builtinId="53" customBuiltin="true"/>
    <cellStyle name="Moeda 3 2 3 7" xfId="0" builtinId="53" customBuiltin="true"/>
    <cellStyle name="Moeda 3 2 3 7 2" xfId="0" builtinId="53" customBuiltin="true"/>
    <cellStyle name="Moeda 3 2 3 8" xfId="0" builtinId="53" customBuiltin="true"/>
    <cellStyle name="Moeda 3 2 4" xfId="0" builtinId="53" customBuiltin="true"/>
    <cellStyle name="Moeda 3 2 5" xfId="0" builtinId="53" customBuiltin="true"/>
    <cellStyle name="Moeda 3 2 6" xfId="0" builtinId="53" customBuiltin="true"/>
    <cellStyle name="Moeda 3 2 6 2" xfId="0" builtinId="53" customBuiltin="true"/>
    <cellStyle name="Moeda 3 2 6 2 2" xfId="0" builtinId="53" customBuiltin="true"/>
    <cellStyle name="Moeda 3 2 6 3" xfId="0" builtinId="53" customBuiltin="true"/>
    <cellStyle name="Moeda 3 2 6 3 2" xfId="0" builtinId="53" customBuiltin="true"/>
    <cellStyle name="Moeda 3 2 6 4" xfId="0" builtinId="53" customBuiltin="true"/>
    <cellStyle name="Moeda 3 2 7" xfId="0" builtinId="53" customBuiltin="true"/>
    <cellStyle name="Moeda 3 2 7 2" xfId="0" builtinId="53" customBuiltin="true"/>
    <cellStyle name="Moeda 3 2 7 2 2" xfId="0" builtinId="53" customBuiltin="true"/>
    <cellStyle name="Moeda 3 2 7 3" xfId="0" builtinId="53" customBuiltin="true"/>
    <cellStyle name="Moeda 3 2 7 3 2" xfId="0" builtinId="53" customBuiltin="true"/>
    <cellStyle name="Moeda 3 2 7 4" xfId="0" builtinId="53" customBuiltin="true"/>
    <cellStyle name="Moeda 3 2 8" xfId="0" builtinId="53" customBuiltin="true"/>
    <cellStyle name="Moeda 3 2 8 2" xfId="0" builtinId="53" customBuiltin="true"/>
    <cellStyle name="Moeda 3 2 8 2 2" xfId="0" builtinId="53" customBuiltin="true"/>
    <cellStyle name="Moeda 3 2 8 3" xfId="0" builtinId="53" customBuiltin="true"/>
    <cellStyle name="Moeda 3 2 9" xfId="0" builtinId="53" customBuiltin="true"/>
    <cellStyle name="Moeda 3 2 9 2" xfId="0" builtinId="53" customBuiltin="true"/>
    <cellStyle name="Moeda 3 3" xfId="0" builtinId="53" customBuiltin="true"/>
    <cellStyle name="Moeda 3 4" xfId="0" builtinId="53" customBuiltin="true"/>
    <cellStyle name="Moeda 3 4 2" xfId="0" builtinId="53" customBuiltin="true"/>
    <cellStyle name="Moeda 3 4 2 2" xfId="0" builtinId="53" customBuiltin="true"/>
    <cellStyle name="Moeda 3 4 2 3" xfId="0" builtinId="53" customBuiltin="true"/>
    <cellStyle name="Moeda 3 4 3" xfId="0" builtinId="53" customBuiltin="true"/>
    <cellStyle name="Moeda 3 5" xfId="0" builtinId="53" customBuiltin="true"/>
    <cellStyle name="Moeda 3 6" xfId="0" builtinId="53" customBuiltin="true"/>
    <cellStyle name="Moeda 3 7" xfId="0" builtinId="53" customBuiltin="true"/>
    <cellStyle name="Moeda 3 7 2" xfId="0" builtinId="53" customBuiltin="true"/>
    <cellStyle name="Moeda 3 7 2 2" xfId="0" builtinId="53" customBuiltin="true"/>
    <cellStyle name="Moeda 3 7 2 2 2" xfId="0" builtinId="53" customBuiltin="true"/>
    <cellStyle name="Moeda 3 7 2 3" xfId="0" builtinId="53" customBuiltin="true"/>
    <cellStyle name="Moeda 3 7 2 3 2" xfId="0" builtinId="53" customBuiltin="true"/>
    <cellStyle name="Moeda 3 7 2 4" xfId="0" builtinId="53" customBuiltin="true"/>
    <cellStyle name="Moeda 3 7 2 4 2" xfId="0" builtinId="53" customBuiltin="true"/>
    <cellStyle name="Moeda 3 7 2 5" xfId="0" builtinId="53" customBuiltin="true"/>
    <cellStyle name="Moeda 3 7 3" xfId="0" builtinId="53" customBuiltin="true"/>
    <cellStyle name="Moeda 3 7 3 2" xfId="0" builtinId="53" customBuiltin="true"/>
    <cellStyle name="Moeda 3 7 4" xfId="0" builtinId="53" customBuiltin="true"/>
    <cellStyle name="Moeda 3 7 4 2" xfId="0" builtinId="53" customBuiltin="true"/>
    <cellStyle name="Moeda 3 7 5" xfId="0" builtinId="53" customBuiltin="true"/>
    <cellStyle name="Moeda 3 7 5 2" xfId="0" builtinId="53" customBuiltin="true"/>
    <cellStyle name="Moeda 3 7 6" xfId="0" builtinId="53" customBuiltin="true"/>
    <cellStyle name="Moeda 3 8" xfId="0" builtinId="53" customBuiltin="true"/>
    <cellStyle name="Moeda 3 8 2" xfId="0" builtinId="53" customBuiltin="true"/>
    <cellStyle name="Moeda 3 8 2 2" xfId="0" builtinId="53" customBuiltin="true"/>
    <cellStyle name="Moeda 3 8 3" xfId="0" builtinId="53" customBuiltin="true"/>
    <cellStyle name="Moeda 3 8 3 2" xfId="0" builtinId="53" customBuiltin="true"/>
    <cellStyle name="Moeda 3 8 4" xfId="0" builtinId="53" customBuiltin="true"/>
    <cellStyle name="Moeda 3 8 4 2" xfId="0" builtinId="53" customBuiltin="true"/>
    <cellStyle name="Moeda 3 8 5" xfId="0" builtinId="53" customBuiltin="true"/>
    <cellStyle name="Moeda 3 9" xfId="0" builtinId="53" customBuiltin="true"/>
    <cellStyle name="Moeda 3 9 2" xfId="0" builtinId="53" customBuiltin="true"/>
    <cellStyle name="Moeda 3 9 2 2" xfId="0" builtinId="53" customBuiltin="true"/>
    <cellStyle name="Moeda 3 9 3" xfId="0" builtinId="53" customBuiltin="true"/>
    <cellStyle name="Moeda 3 9 3 2" xfId="0" builtinId="53" customBuiltin="true"/>
    <cellStyle name="Moeda 3 9 4" xfId="0" builtinId="53" customBuiltin="true"/>
    <cellStyle name="Moeda 3 9 4 2" xfId="0" builtinId="53" customBuiltin="true"/>
    <cellStyle name="Moeda 3 9 5" xfId="0" builtinId="53" customBuiltin="true"/>
    <cellStyle name="Moeda 4" xfId="0" builtinId="53" customBuiltin="true"/>
    <cellStyle name="Moeda 4 2" xfId="0" builtinId="53" customBuiltin="true"/>
    <cellStyle name="Moeda 4 3" xfId="0" builtinId="53" customBuiltin="true"/>
    <cellStyle name="Moeda 5" xfId="0" builtinId="53" customBuiltin="true"/>
    <cellStyle name="Moeda 5 2" xfId="0" builtinId="53" customBuiltin="true"/>
    <cellStyle name="Moeda 5 3" xfId="0" builtinId="53" customBuiltin="true"/>
    <cellStyle name="Moeda 6" xfId="0" builtinId="53" customBuiltin="true"/>
    <cellStyle name="Moeda 6 2" xfId="0" builtinId="53" customBuiltin="true"/>
    <cellStyle name="Moeda 6 3" xfId="0" builtinId="53" customBuiltin="true"/>
    <cellStyle name="Moeda 7" xfId="0" builtinId="53" customBuiltin="true"/>
    <cellStyle name="Moeda 7 2" xfId="0" builtinId="53" customBuiltin="true"/>
    <cellStyle name="Moeda 7 2 2" xfId="0" builtinId="53" customBuiltin="true"/>
    <cellStyle name="Moeda 7 2 3" xfId="0" builtinId="53" customBuiltin="true"/>
    <cellStyle name="Moeda 7 2 4" xfId="0" builtinId="53" customBuiltin="true"/>
    <cellStyle name="Moeda 8" xfId="0" builtinId="53" customBuiltin="true"/>
    <cellStyle name="Moeda 8 10" xfId="0" builtinId="53" customBuiltin="true"/>
    <cellStyle name="Moeda 8 10 2" xfId="0" builtinId="53" customBuiltin="true"/>
    <cellStyle name="Moeda 8 11" xfId="0" builtinId="53" customBuiltin="true"/>
    <cellStyle name="Moeda 8 11 2" xfId="0" builtinId="53" customBuiltin="true"/>
    <cellStyle name="Moeda 8 12" xfId="0" builtinId="53" customBuiltin="true"/>
    <cellStyle name="Moeda 8 12 2" xfId="0" builtinId="53" customBuiltin="true"/>
    <cellStyle name="Moeda 8 13" xfId="0" builtinId="53" customBuiltin="true"/>
    <cellStyle name="Moeda 8 13 2" xfId="0" builtinId="53" customBuiltin="true"/>
    <cellStyle name="Moeda 8 14" xfId="0" builtinId="53" customBuiltin="true"/>
    <cellStyle name="Moeda 8 14 2" xfId="0" builtinId="53" customBuiltin="true"/>
    <cellStyle name="Moeda 8 15" xfId="0" builtinId="53" customBuiltin="true"/>
    <cellStyle name="Moeda 8 15 2" xfId="0" builtinId="53" customBuiltin="true"/>
    <cellStyle name="Moeda 8 16" xfId="0" builtinId="53" customBuiltin="true"/>
    <cellStyle name="Moeda 8 16 2" xfId="0" builtinId="53" customBuiltin="true"/>
    <cellStyle name="Moeda 8 17" xfId="0" builtinId="53" customBuiltin="true"/>
    <cellStyle name="Moeda 8 17 2" xfId="0" builtinId="53" customBuiltin="true"/>
    <cellStyle name="Moeda 8 17 2 2" xfId="0" builtinId="53" customBuiltin="true"/>
    <cellStyle name="Moeda 8 17 3" xfId="0" builtinId="53" customBuiltin="true"/>
    <cellStyle name="Moeda 8 18" xfId="0" builtinId="53" customBuiltin="true"/>
    <cellStyle name="Moeda 8 18 2" xfId="0" builtinId="53" customBuiltin="true"/>
    <cellStyle name="Moeda 8 19" xfId="0" builtinId="53" customBuiltin="true"/>
    <cellStyle name="Moeda 8 19 2" xfId="0" builtinId="53" customBuiltin="true"/>
    <cellStyle name="Moeda 8 2" xfId="0" builtinId="53" customBuiltin="true"/>
    <cellStyle name="Moeda 8 2 2" xfId="0" builtinId="53" customBuiltin="true"/>
    <cellStyle name="Moeda 8 2 3" xfId="0" builtinId="53" customBuiltin="true"/>
    <cellStyle name="Moeda 8 20" xfId="0" builtinId="53" customBuiltin="true"/>
    <cellStyle name="Moeda 8 20 2" xfId="0" builtinId="53" customBuiltin="true"/>
    <cellStyle name="Moeda 8 21" xfId="0" builtinId="53" customBuiltin="true"/>
    <cellStyle name="Moeda 8 21 2" xfId="0" builtinId="53" customBuiltin="true"/>
    <cellStyle name="Moeda 8 22" xfId="0" builtinId="53" customBuiltin="true"/>
    <cellStyle name="Moeda 8 22 2" xfId="0" builtinId="53" customBuiltin="true"/>
    <cellStyle name="Moeda 8 23" xfId="0" builtinId="53" customBuiltin="true"/>
    <cellStyle name="Moeda 8 23 2" xfId="0" builtinId="53" customBuiltin="true"/>
    <cellStyle name="Moeda 8 24" xfId="0" builtinId="53" customBuiltin="true"/>
    <cellStyle name="Moeda 8 24 2" xfId="0" builtinId="53" customBuiltin="true"/>
    <cellStyle name="Moeda 8 25" xfId="0" builtinId="53" customBuiltin="true"/>
    <cellStyle name="Moeda 8 3" xfId="0" builtinId="53" customBuiltin="true"/>
    <cellStyle name="Moeda 8 3 2" xfId="0" builtinId="53" customBuiltin="true"/>
    <cellStyle name="Moeda 8 3 3" xfId="0" builtinId="53" customBuiltin="true"/>
    <cellStyle name="Moeda 8 4" xfId="0" builtinId="53" customBuiltin="true"/>
    <cellStyle name="Moeda 8 4 2" xfId="0" builtinId="53" customBuiltin="true"/>
    <cellStyle name="Moeda 8 5" xfId="0" builtinId="53" customBuiltin="true"/>
    <cellStyle name="Moeda 8 5 2" xfId="0" builtinId="53" customBuiltin="true"/>
    <cellStyle name="Moeda 8 6" xfId="0" builtinId="53" customBuiltin="true"/>
    <cellStyle name="Moeda 8 6 2" xfId="0" builtinId="53" customBuiltin="true"/>
    <cellStyle name="Moeda 8 7" xfId="0" builtinId="53" customBuiltin="true"/>
    <cellStyle name="Moeda 8 7 2" xfId="0" builtinId="53" customBuiltin="true"/>
    <cellStyle name="Moeda 8 8" xfId="0" builtinId="53" customBuiltin="true"/>
    <cellStyle name="Moeda 8 8 2" xfId="0" builtinId="53" customBuiltin="true"/>
    <cellStyle name="Moeda 8 9" xfId="0" builtinId="53" customBuiltin="true"/>
    <cellStyle name="Moeda 8 9 2" xfId="0" builtinId="53" customBuiltin="true"/>
    <cellStyle name="Moeda 9" xfId="0" builtinId="53" customBuiltin="true"/>
    <cellStyle name="Moeda 9 2" xfId="0" builtinId="53" customBuiltin="true"/>
    <cellStyle name="Moeda 9 3" xfId="0" builtinId="53" customBuiltin="true"/>
    <cellStyle name="Moeda 9 4" xfId="0" builtinId="53" customBuiltin="true"/>
    <cellStyle name="Moeda 9 5" xfId="0" builtinId="53" customBuiltin="true"/>
    <cellStyle name="Neutra 2" xfId="0" builtinId="53" customBuiltin="true"/>
    <cellStyle name="Neutra 2 2" xfId="0" builtinId="53" customBuiltin="true"/>
    <cellStyle name="Neutra 3" xfId="0" builtinId="53" customBuiltin="true"/>
    <cellStyle name="Normal 10" xfId="0" builtinId="53" customBuiltin="true"/>
    <cellStyle name="Normal 10 2" xfId="0" builtinId="53" customBuiltin="true"/>
    <cellStyle name="Normal 10 2 2" xfId="0" builtinId="53" customBuiltin="true"/>
    <cellStyle name="Normal 10 2 3" xfId="0" builtinId="53" customBuiltin="true"/>
    <cellStyle name="Normal 10 3" xfId="0" builtinId="53" customBuiltin="true"/>
    <cellStyle name="Normal 10 3 2" xfId="0" builtinId="53" customBuiltin="true"/>
    <cellStyle name="Normal 10 3 2 2" xfId="0" builtinId="53" customBuiltin="true"/>
    <cellStyle name="Normal 10 3 2 2 2" xfId="0" builtinId="53" customBuiltin="true"/>
    <cellStyle name="Normal 10 3 2 2 2 2" xfId="0" builtinId="53" customBuiltin="true"/>
    <cellStyle name="Normal 10 3 2 2 2 2 2" xfId="0" builtinId="53" customBuiltin="true"/>
    <cellStyle name="Normal 10 3 2 2 2 3" xfId="0" builtinId="53" customBuiltin="true"/>
    <cellStyle name="Normal 10 3 2 2 2 3 2" xfId="0" builtinId="53" customBuiltin="true"/>
    <cellStyle name="Normal 10 3 2 2 2 4" xfId="0" builtinId="53" customBuiltin="true"/>
    <cellStyle name="Normal 10 3 2 2 2 4 2" xfId="0" builtinId="53" customBuiltin="true"/>
    <cellStyle name="Normal 10 3 2 2 2 5" xfId="0" builtinId="53" customBuiltin="true"/>
    <cellStyle name="Normal 10 3 2 2 3" xfId="0" builtinId="53" customBuiltin="true"/>
    <cellStyle name="Normal 10 3 2 2 3 2" xfId="0" builtinId="53" customBuiltin="true"/>
    <cellStyle name="Normal 10 3 2 2 4" xfId="0" builtinId="53" customBuiltin="true"/>
    <cellStyle name="Normal 10 3 2 2 4 2" xfId="0" builtinId="53" customBuiltin="true"/>
    <cellStyle name="Normal 10 3 2 2 5" xfId="0" builtinId="53" customBuiltin="true"/>
    <cellStyle name="Normal 10 3 2 2 5 2" xfId="0" builtinId="53" customBuiltin="true"/>
    <cellStyle name="Normal 10 3 2 2 6" xfId="0" builtinId="53" customBuiltin="true"/>
    <cellStyle name="Normal 10 3 2 3" xfId="0" builtinId="53" customBuiltin="true"/>
    <cellStyle name="Normal 10 3 2 3 2" xfId="0" builtinId="53" customBuiltin="true"/>
    <cellStyle name="Normal 10 3 2 3 2 2" xfId="0" builtinId="53" customBuiltin="true"/>
    <cellStyle name="Normal 10 3 2 3 3" xfId="0" builtinId="53" customBuiltin="true"/>
    <cellStyle name="Normal 10 3 2 3 3 2" xfId="0" builtinId="53" customBuiltin="true"/>
    <cellStyle name="Normal 10 3 2 3 4" xfId="0" builtinId="53" customBuiltin="true"/>
    <cellStyle name="Normal 10 3 2 3 4 2" xfId="0" builtinId="53" customBuiltin="true"/>
    <cellStyle name="Normal 10 3 2 3 5" xfId="0" builtinId="53" customBuiltin="true"/>
    <cellStyle name="Normal 10 3 2 4" xfId="0" builtinId="53" customBuiltin="true"/>
    <cellStyle name="Normal 10 3 2 4 2" xfId="0" builtinId="53" customBuiltin="true"/>
    <cellStyle name="Normal 10 3 2 5" xfId="0" builtinId="53" customBuiltin="true"/>
    <cellStyle name="Normal 10 3 2 5 2" xfId="0" builtinId="53" customBuiltin="true"/>
    <cellStyle name="Normal 10 3 2 6" xfId="0" builtinId="53" customBuiltin="true"/>
    <cellStyle name="Normal 10 3 2 6 2" xfId="0" builtinId="53" customBuiltin="true"/>
    <cellStyle name="Normal 10 3 2 7" xfId="0" builtinId="53" customBuiltin="true"/>
    <cellStyle name="Normal 10 3 3" xfId="0" builtinId="53" customBuiltin="true"/>
    <cellStyle name="Normal 10 3 3 2" xfId="0" builtinId="53" customBuiltin="true"/>
    <cellStyle name="Normal 10 3 3 2 2" xfId="0" builtinId="53" customBuiltin="true"/>
    <cellStyle name="Normal 10 3 3 2 2 2" xfId="0" builtinId="53" customBuiltin="true"/>
    <cellStyle name="Normal 10 3 3 2 3" xfId="0" builtinId="53" customBuiltin="true"/>
    <cellStyle name="Normal 10 3 3 2 3 2" xfId="0" builtinId="53" customBuiltin="true"/>
    <cellStyle name="Normal 10 3 3 2 4" xfId="0" builtinId="53" customBuiltin="true"/>
    <cellStyle name="Normal 10 3 3 2 4 2" xfId="0" builtinId="53" customBuiltin="true"/>
    <cellStyle name="Normal 10 3 3 2 5" xfId="0" builtinId="53" customBuiltin="true"/>
    <cellStyle name="Normal 10 3 3 3" xfId="0" builtinId="53" customBuiltin="true"/>
    <cellStyle name="Normal 10 3 3 3 2" xfId="0" builtinId="53" customBuiltin="true"/>
    <cellStyle name="Normal 10 3 3 4" xfId="0" builtinId="53" customBuiltin="true"/>
    <cellStyle name="Normal 10 3 3 4 2" xfId="0" builtinId="53" customBuiltin="true"/>
    <cellStyle name="Normal 10 3 3 5" xfId="0" builtinId="53" customBuiltin="true"/>
    <cellStyle name="Normal 10 3 3 5 2" xfId="0" builtinId="53" customBuiltin="true"/>
    <cellStyle name="Normal 10 3 3 6" xfId="0" builtinId="53" customBuiltin="true"/>
    <cellStyle name="Normal 10 3 4" xfId="0" builtinId="53" customBuiltin="true"/>
    <cellStyle name="Normal 10 3 4 2" xfId="0" builtinId="53" customBuiltin="true"/>
    <cellStyle name="Normal 10 3 4 2 2" xfId="0" builtinId="53" customBuiltin="true"/>
    <cellStyle name="Normal 10 3 4 3" xfId="0" builtinId="53" customBuiltin="true"/>
    <cellStyle name="Normal 10 3 4 3 2" xfId="0" builtinId="53" customBuiltin="true"/>
    <cellStyle name="Normal 10 3 4 4" xfId="0" builtinId="53" customBuiltin="true"/>
    <cellStyle name="Normal 10 3 4 4 2" xfId="0" builtinId="53" customBuiltin="true"/>
    <cellStyle name="Normal 10 3 4 5" xfId="0" builtinId="53" customBuiltin="true"/>
    <cellStyle name="Normal 10 3 5" xfId="0" builtinId="53" customBuiltin="true"/>
    <cellStyle name="Normal 10 3 5 2" xfId="0" builtinId="53" customBuiltin="true"/>
    <cellStyle name="Normal 10 3 6" xfId="0" builtinId="53" customBuiltin="true"/>
    <cellStyle name="Normal 10 3 6 2" xfId="0" builtinId="53" customBuiltin="true"/>
    <cellStyle name="Normal 10 3 7" xfId="0" builtinId="53" customBuiltin="true"/>
    <cellStyle name="Normal 10 3 7 2" xfId="0" builtinId="53" customBuiltin="true"/>
    <cellStyle name="Normal 10 3 8" xfId="0" builtinId="53" customBuiltin="true"/>
    <cellStyle name="Normal 11" xfId="0" builtinId="53" customBuiltin="true"/>
    <cellStyle name="Normal 11 2" xfId="0" builtinId="53" customBuiltin="true"/>
    <cellStyle name="Normal 11 2 2" xfId="0" builtinId="53" customBuiltin="true"/>
    <cellStyle name="Normal 11 2 2 2" xfId="0" builtinId="53" customBuiltin="true"/>
    <cellStyle name="Normal 11 2 2 2 2" xfId="0" builtinId="53" customBuiltin="true"/>
    <cellStyle name="Normal 11 2 2 2 2 2" xfId="0" builtinId="53" customBuiltin="true"/>
    <cellStyle name="Normal 11 2 2 2 2 2 2" xfId="0" builtinId="53" customBuiltin="true"/>
    <cellStyle name="Normal 11 2 2 2 2 3" xfId="0" builtinId="53" customBuiltin="true"/>
    <cellStyle name="Normal 11 2 2 2 2 3 2" xfId="0" builtinId="53" customBuiltin="true"/>
    <cellStyle name="Normal 11 2 2 2 2 4" xfId="0" builtinId="53" customBuiltin="true"/>
    <cellStyle name="Normal 11 2 2 2 2 4 2" xfId="0" builtinId="53" customBuiltin="true"/>
    <cellStyle name="Normal 11 2 2 2 2 5" xfId="0" builtinId="53" customBuiltin="true"/>
    <cellStyle name="Normal 11 2 2 2 3" xfId="0" builtinId="53" customBuiltin="true"/>
    <cellStyle name="Normal 11 2 2 2 3 2" xfId="0" builtinId="53" customBuiltin="true"/>
    <cellStyle name="Normal 11 2 2 2 4" xfId="0" builtinId="53" customBuiltin="true"/>
    <cellStyle name="Normal 11 2 2 2 4 2" xfId="0" builtinId="53" customBuiltin="true"/>
    <cellStyle name="Normal 11 2 2 2 5" xfId="0" builtinId="53" customBuiltin="true"/>
    <cellStyle name="Normal 11 2 2 2 5 2" xfId="0" builtinId="53" customBuiltin="true"/>
    <cellStyle name="Normal 11 2 2 2 6" xfId="0" builtinId="53" customBuiltin="true"/>
    <cellStyle name="Normal 11 2 2 3" xfId="0" builtinId="53" customBuiltin="true"/>
    <cellStyle name="Normal 11 2 2 3 2" xfId="0" builtinId="53" customBuiltin="true"/>
    <cellStyle name="Normal 11 2 2 3 2 2" xfId="0" builtinId="53" customBuiltin="true"/>
    <cellStyle name="Normal 11 2 2 3 3" xfId="0" builtinId="53" customBuiltin="true"/>
    <cellStyle name="Normal 11 2 2 3 3 2" xfId="0" builtinId="53" customBuiltin="true"/>
    <cellStyle name="Normal 11 2 2 3 4" xfId="0" builtinId="53" customBuiltin="true"/>
    <cellStyle name="Normal 11 2 2 3 4 2" xfId="0" builtinId="53" customBuiltin="true"/>
    <cellStyle name="Normal 11 2 2 3 5" xfId="0" builtinId="53" customBuiltin="true"/>
    <cellStyle name="Normal 11 2 2 4" xfId="0" builtinId="53" customBuiltin="true"/>
    <cellStyle name="Normal 11 2 2 4 2" xfId="0" builtinId="53" customBuiltin="true"/>
    <cellStyle name="Normal 11 2 2 5" xfId="0" builtinId="53" customBuiltin="true"/>
    <cellStyle name="Normal 11 2 2 5 2" xfId="0" builtinId="53" customBuiltin="true"/>
    <cellStyle name="Normal 11 2 2 6" xfId="0" builtinId="53" customBuiltin="true"/>
    <cellStyle name="Normal 11 2 2 6 2" xfId="0" builtinId="53" customBuiltin="true"/>
    <cellStyle name="Normal 11 2 2 7" xfId="0" builtinId="53" customBuiltin="true"/>
    <cellStyle name="Normal 11 2 3" xfId="0" builtinId="53" customBuiltin="true"/>
    <cellStyle name="Normal 11 2 3 2" xfId="0" builtinId="53" customBuiltin="true"/>
    <cellStyle name="Normal 11 2 3 2 2" xfId="0" builtinId="53" customBuiltin="true"/>
    <cellStyle name="Normal 11 2 3 2 2 2" xfId="0" builtinId="53" customBuiltin="true"/>
    <cellStyle name="Normal 11 2 3 2 3" xfId="0" builtinId="53" customBuiltin="true"/>
    <cellStyle name="Normal 11 2 3 2 3 2" xfId="0" builtinId="53" customBuiltin="true"/>
    <cellStyle name="Normal 11 2 3 2 4" xfId="0" builtinId="53" customBuiltin="true"/>
    <cellStyle name="Normal 11 2 3 2 4 2" xfId="0" builtinId="53" customBuiltin="true"/>
    <cellStyle name="Normal 11 2 3 2 5" xfId="0" builtinId="53" customBuiltin="true"/>
    <cellStyle name="Normal 11 2 3 3" xfId="0" builtinId="53" customBuiltin="true"/>
    <cellStyle name="Normal 11 2 3 3 2" xfId="0" builtinId="53" customBuiltin="true"/>
    <cellStyle name="Normal 11 2 3 4" xfId="0" builtinId="53" customBuiltin="true"/>
    <cellStyle name="Normal 11 2 3 4 2" xfId="0" builtinId="53" customBuiltin="true"/>
    <cellStyle name="Normal 11 2 3 5" xfId="0" builtinId="53" customBuiltin="true"/>
    <cellStyle name="Normal 11 2 3 5 2" xfId="0" builtinId="53" customBuiltin="true"/>
    <cellStyle name="Normal 11 2 3 6" xfId="0" builtinId="53" customBuiltin="true"/>
    <cellStyle name="Normal 11 2 4" xfId="0" builtinId="53" customBuiltin="true"/>
    <cellStyle name="Normal 11 2 4 2" xfId="0" builtinId="53" customBuiltin="true"/>
    <cellStyle name="Normal 11 2 4 2 2" xfId="0" builtinId="53" customBuiltin="true"/>
    <cellStyle name="Normal 11 2 4 3" xfId="0" builtinId="53" customBuiltin="true"/>
    <cellStyle name="Normal 11 2 4 3 2" xfId="0" builtinId="53" customBuiltin="true"/>
    <cellStyle name="Normal 11 2 4 4" xfId="0" builtinId="53" customBuiltin="true"/>
    <cellStyle name="Normal 11 2 4 4 2" xfId="0" builtinId="53" customBuiltin="true"/>
    <cellStyle name="Normal 11 2 4 5" xfId="0" builtinId="53" customBuiltin="true"/>
    <cellStyle name="Normal 11 2 5" xfId="0" builtinId="53" customBuiltin="true"/>
    <cellStyle name="Normal 11 2 5 2" xfId="0" builtinId="53" customBuiltin="true"/>
    <cellStyle name="Normal 11 2 6" xfId="0" builtinId="53" customBuiltin="true"/>
    <cellStyle name="Normal 11 2 6 2" xfId="0" builtinId="53" customBuiltin="true"/>
    <cellStyle name="Normal 11 2 7" xfId="0" builtinId="53" customBuiltin="true"/>
    <cellStyle name="Normal 11 2 7 2" xfId="0" builtinId="53" customBuiltin="true"/>
    <cellStyle name="Normal 11 2 8" xfId="0" builtinId="53" customBuiltin="true"/>
    <cellStyle name="Normal 11 3" xfId="0" builtinId="53" customBuiltin="true"/>
    <cellStyle name="Normal 11 4" xfId="0" builtinId="53" customBuiltin="true"/>
    <cellStyle name="Normal 11 5" xfId="0" builtinId="53" customBuiltin="true"/>
    <cellStyle name="Normal 11 5 2" xfId="0" builtinId="53" customBuiltin="true"/>
    <cellStyle name="Normal 11 5 2 2" xfId="0" builtinId="53" customBuiltin="true"/>
    <cellStyle name="Normal 11 5 2 2 2" xfId="0" builtinId="53" customBuiltin="true"/>
    <cellStyle name="Normal 11 5 2 3" xfId="0" builtinId="53" customBuiltin="true"/>
    <cellStyle name="Normal 11 5 2 3 2" xfId="0" builtinId="53" customBuiltin="true"/>
    <cellStyle name="Normal 11 5 2 4" xfId="0" builtinId="53" customBuiltin="true"/>
    <cellStyle name="Normal 11 5 2 4 2" xfId="0" builtinId="53" customBuiltin="true"/>
    <cellStyle name="Normal 11 5 2 5" xfId="0" builtinId="53" customBuiltin="true"/>
    <cellStyle name="Normal 11 5 3" xfId="0" builtinId="53" customBuiltin="true"/>
    <cellStyle name="Normal 11 5 3 2" xfId="0" builtinId="53" customBuiltin="true"/>
    <cellStyle name="Normal 11 5 4" xfId="0" builtinId="53" customBuiltin="true"/>
    <cellStyle name="Normal 11 5 4 2" xfId="0" builtinId="53" customBuiltin="true"/>
    <cellStyle name="Normal 11 5 5" xfId="0" builtinId="53" customBuiltin="true"/>
    <cellStyle name="Normal 11 5 5 2" xfId="0" builtinId="53" customBuiltin="true"/>
    <cellStyle name="Normal 11 5 6" xfId="0" builtinId="53" customBuiltin="true"/>
    <cellStyle name="Normal 11 6" xfId="0" builtinId="53" customBuiltin="true"/>
    <cellStyle name="Normal 12" xfId="0" builtinId="53" customBuiltin="true"/>
    <cellStyle name="Normal 12 2" xfId="0" builtinId="53" customBuiltin="true"/>
    <cellStyle name="Normal 12 2 2" xfId="0" builtinId="53" customBuiltin="true"/>
    <cellStyle name="Normal 12 2 2 2" xfId="0" builtinId="53" customBuiltin="true"/>
    <cellStyle name="Normal 12 2 3" xfId="0" builtinId="53" customBuiltin="true"/>
    <cellStyle name="Normal 12 2 3 2" xfId="0" builtinId="53" customBuiltin="true"/>
    <cellStyle name="Normal 12 2 3 2 2" xfId="0" builtinId="53" customBuiltin="true"/>
    <cellStyle name="Normal 12 2 3 2 2 2" xfId="0" builtinId="53" customBuiltin="true"/>
    <cellStyle name="Normal 12 2 3 2 3" xfId="0" builtinId="53" customBuiltin="true"/>
    <cellStyle name="Normal 12 2 3 2 3 2" xfId="0" builtinId="53" customBuiltin="true"/>
    <cellStyle name="Normal 12 2 3 2 4" xfId="0" builtinId="53" customBuiltin="true"/>
    <cellStyle name="Normal 12 2 3 2 4 2" xfId="0" builtinId="53" customBuiltin="true"/>
    <cellStyle name="Normal 12 2 3 2 5" xfId="0" builtinId="53" customBuiltin="true"/>
    <cellStyle name="Normal 12 2 3 3" xfId="0" builtinId="53" customBuiltin="true"/>
    <cellStyle name="Normal 12 2 3 3 2" xfId="0" builtinId="53" customBuiltin="true"/>
    <cellStyle name="Normal 12 2 3 4" xfId="0" builtinId="53" customBuiltin="true"/>
    <cellStyle name="Normal 12 2 3 4 2" xfId="0" builtinId="53" customBuiltin="true"/>
    <cellStyle name="Normal 12 2 3 5" xfId="0" builtinId="53" customBuiltin="true"/>
    <cellStyle name="Normal 12 2 3 5 2" xfId="0" builtinId="53" customBuiltin="true"/>
    <cellStyle name="Normal 12 2 3 6" xfId="0" builtinId="53" customBuiltin="true"/>
    <cellStyle name="Normal 12 2 4" xfId="0" builtinId="53" customBuiltin="true"/>
    <cellStyle name="Normal 12 2 4 2" xfId="0" builtinId="53" customBuiltin="true"/>
    <cellStyle name="Normal 12 2 4 2 2" xfId="0" builtinId="53" customBuiltin="true"/>
    <cellStyle name="Normal 12 2 4 3" xfId="0" builtinId="53" customBuiltin="true"/>
    <cellStyle name="Normal 12 2 4 3 2" xfId="0" builtinId="53" customBuiltin="true"/>
    <cellStyle name="Normal 12 2 4 4" xfId="0" builtinId="53" customBuiltin="true"/>
    <cellStyle name="Normal 12 2 4 4 2" xfId="0" builtinId="53" customBuiltin="true"/>
    <cellStyle name="Normal 12 2 4 5" xfId="0" builtinId="53" customBuiltin="true"/>
    <cellStyle name="Normal 12 2 5" xfId="0" builtinId="53" customBuiltin="true"/>
    <cellStyle name="Normal 12 2 6" xfId="0" builtinId="53" customBuiltin="true"/>
    <cellStyle name="Normal 12 2 6 2" xfId="0" builtinId="53" customBuiltin="true"/>
    <cellStyle name="Normal 12 2 7" xfId="0" builtinId="53" customBuiltin="true"/>
    <cellStyle name="Normal 12 2 7 2" xfId="0" builtinId="53" customBuiltin="true"/>
    <cellStyle name="Normal 12 2 8" xfId="0" builtinId="53" customBuiltin="true"/>
    <cellStyle name="Normal 12 2 8 2" xfId="0" builtinId="53" customBuiltin="true"/>
    <cellStyle name="Normal 12 2 9" xfId="0" builtinId="53" customBuiltin="true"/>
    <cellStyle name="Normal 12 3" xfId="0" builtinId="53" customBuiltin="true"/>
    <cellStyle name="Normal 12 3 10" xfId="0" builtinId="53" customBuiltin="true"/>
    <cellStyle name="Normal 12 3 2" xfId="0" builtinId="53" customBuiltin="true"/>
    <cellStyle name="Normal 12 3 2 2" xfId="0" builtinId="53" customBuiltin="true"/>
    <cellStyle name="Normal 12 3 2 2 2" xfId="0" builtinId="53" customBuiltin="true"/>
    <cellStyle name="Normal 12 3 2 2 2 2" xfId="0" builtinId="53" customBuiltin="true"/>
    <cellStyle name="Normal 12 3 2 2 2 2 2" xfId="0" builtinId="53" customBuiltin="true"/>
    <cellStyle name="Normal 12 3 2 2 2 3" xfId="0" builtinId="53" customBuiltin="true"/>
    <cellStyle name="Normal 12 3 2 2 2 3 2" xfId="0" builtinId="53" customBuiltin="true"/>
    <cellStyle name="Normal 12 3 2 2 2 4" xfId="0" builtinId="53" customBuiltin="true"/>
    <cellStyle name="Normal 12 3 2 2 2 4 2" xfId="0" builtinId="53" customBuiltin="true"/>
    <cellStyle name="Normal 12 3 2 2 2 5" xfId="0" builtinId="53" customBuiltin="true"/>
    <cellStyle name="Normal 12 3 2 2 3" xfId="0" builtinId="53" customBuiltin="true"/>
    <cellStyle name="Normal 12 3 2 2 3 2" xfId="0" builtinId="53" customBuiltin="true"/>
    <cellStyle name="Normal 12 3 2 2 4" xfId="0" builtinId="53" customBuiltin="true"/>
    <cellStyle name="Normal 12 3 2 2 4 2" xfId="0" builtinId="53" customBuiltin="true"/>
    <cellStyle name="Normal 12 3 2 2 5" xfId="0" builtinId="53" customBuiltin="true"/>
    <cellStyle name="Normal 12 3 2 2 5 2" xfId="0" builtinId="53" customBuiltin="true"/>
    <cellStyle name="Normal 12 3 2 2 6" xfId="0" builtinId="53" customBuiltin="true"/>
    <cellStyle name="Normal 12 3 2 3" xfId="0" builtinId="53" customBuiltin="true"/>
    <cellStyle name="Normal 12 3 2 3 2" xfId="0" builtinId="53" customBuiltin="true"/>
    <cellStyle name="Normal 12 3 2 3 2 2" xfId="0" builtinId="53" customBuiltin="true"/>
    <cellStyle name="Normal 12 3 2 3 3" xfId="0" builtinId="53" customBuiltin="true"/>
    <cellStyle name="Normal 12 3 2 3 3 2" xfId="0" builtinId="53" customBuiltin="true"/>
    <cellStyle name="Normal 12 3 2 3 4" xfId="0" builtinId="53" customBuiltin="true"/>
    <cellStyle name="Normal 12 3 2 3 4 2" xfId="0" builtinId="53" customBuiltin="true"/>
    <cellStyle name="Normal 12 3 2 3 5" xfId="0" builtinId="53" customBuiltin="true"/>
    <cellStyle name="Normal 12 3 2 4" xfId="0" builtinId="53" customBuiltin="true"/>
    <cellStyle name="Normal 12 3 2 4 2" xfId="0" builtinId="53" customBuiltin="true"/>
    <cellStyle name="Normal 12 3 2 5" xfId="0" builtinId="53" customBuiltin="true"/>
    <cellStyle name="Normal 12 3 2 5 2" xfId="0" builtinId="53" customBuiltin="true"/>
    <cellStyle name="Normal 12 3 2 6" xfId="0" builtinId="53" customBuiltin="true"/>
    <cellStyle name="Normal 12 3 2 6 2" xfId="0" builtinId="53" customBuiltin="true"/>
    <cellStyle name="Normal 12 3 2 7" xfId="0" builtinId="53" customBuiltin="true"/>
    <cellStyle name="Normal 12 3 3" xfId="0" builtinId="53" customBuiltin="true"/>
    <cellStyle name="Normal 12 3 3 2" xfId="0" builtinId="53" customBuiltin="true"/>
    <cellStyle name="Normal 12 3 3 2 2" xfId="0" builtinId="53" customBuiltin="true"/>
    <cellStyle name="Normal 12 3 3 2 2 2" xfId="0" builtinId="53" customBuiltin="true"/>
    <cellStyle name="Normal 12 3 3 2 2 2 2" xfId="0" builtinId="53" customBuiltin="true"/>
    <cellStyle name="Normal 12 3 3 2 2 3" xfId="0" builtinId="53" customBuiltin="true"/>
    <cellStyle name="Normal 12 3 3 2 2 3 2" xfId="0" builtinId="53" customBuiltin="true"/>
    <cellStyle name="Normal 12 3 3 2 2 4" xfId="0" builtinId="53" customBuiltin="true"/>
    <cellStyle name="Normal 12 3 3 2 2 4 2" xfId="0" builtinId="53" customBuiltin="true"/>
    <cellStyle name="Normal 12 3 3 2 2 5" xfId="0" builtinId="53" customBuiltin="true"/>
    <cellStyle name="Normal 12 3 3 2 3" xfId="0" builtinId="53" customBuiltin="true"/>
    <cellStyle name="Normal 12 3 3 2 3 2" xfId="0" builtinId="53" customBuiltin="true"/>
    <cellStyle name="Normal 12 3 3 2 4" xfId="0" builtinId="53" customBuiltin="true"/>
    <cellStyle name="Normal 12 3 3 2 4 2" xfId="0" builtinId="53" customBuiltin="true"/>
    <cellStyle name="Normal 12 3 3 2 5" xfId="0" builtinId="53" customBuiltin="true"/>
    <cellStyle name="Normal 12 3 3 2 5 2" xfId="0" builtinId="53" customBuiltin="true"/>
    <cellStyle name="Normal 12 3 3 2 6" xfId="0" builtinId="53" customBuiltin="true"/>
    <cellStyle name="Normal 12 3 3 3" xfId="0" builtinId="53" customBuiltin="true"/>
    <cellStyle name="Normal 12 3 3 3 2" xfId="0" builtinId="53" customBuiltin="true"/>
    <cellStyle name="Normal 12 3 3 3 2 2" xfId="0" builtinId="53" customBuiltin="true"/>
    <cellStyle name="Normal 12 3 3 3 3" xfId="0" builtinId="53" customBuiltin="true"/>
    <cellStyle name="Normal 12 3 3 3 3 2" xfId="0" builtinId="53" customBuiltin="true"/>
    <cellStyle name="Normal 12 3 3 3 4" xfId="0" builtinId="53" customBuiltin="true"/>
    <cellStyle name="Normal 12 3 3 3 4 2" xfId="0" builtinId="53" customBuiltin="true"/>
    <cellStyle name="Normal 12 3 3 3 5" xfId="0" builtinId="53" customBuiltin="true"/>
    <cellStyle name="Normal 12 3 3 4" xfId="0" builtinId="53" customBuiltin="true"/>
    <cellStyle name="Normal 12 3 3 4 2" xfId="0" builtinId="53" customBuiltin="true"/>
    <cellStyle name="Normal 12 3 3 5" xfId="0" builtinId="53" customBuiltin="true"/>
    <cellStyle name="Normal 12 3 3 5 2" xfId="0" builtinId="53" customBuiltin="true"/>
    <cellStyle name="Normal 12 3 3 6" xfId="0" builtinId="53" customBuiltin="true"/>
    <cellStyle name="Normal 12 3 3 6 2" xfId="0" builtinId="53" customBuiltin="true"/>
    <cellStyle name="Normal 12 3 3 7" xfId="0" builtinId="53" customBuiltin="true"/>
    <cellStyle name="Normal 12 3 4" xfId="0" builtinId="53" customBuiltin="true"/>
    <cellStyle name="Normal 12 3 4 2" xfId="0" builtinId="53" customBuiltin="true"/>
    <cellStyle name="Normal 12 3 4 2 2" xfId="0" builtinId="53" customBuiltin="true"/>
    <cellStyle name="Normal 12 3 4 2 2 2" xfId="0" builtinId="53" customBuiltin="true"/>
    <cellStyle name="Normal 12 3 4 2 3" xfId="0" builtinId="53" customBuiltin="true"/>
    <cellStyle name="Normal 12 3 4 2 3 2" xfId="0" builtinId="53" customBuiltin="true"/>
    <cellStyle name="Normal 12 3 4 2 4" xfId="0" builtinId="53" customBuiltin="true"/>
    <cellStyle name="Normal 12 3 4 2 4 2" xfId="0" builtinId="53" customBuiltin="true"/>
    <cellStyle name="Normal 12 3 4 2 5" xfId="0" builtinId="53" customBuiltin="true"/>
    <cellStyle name="Normal 12 3 4 3" xfId="0" builtinId="53" customBuiltin="true"/>
    <cellStyle name="Normal 12 3 4 3 2" xfId="0" builtinId="53" customBuiltin="true"/>
    <cellStyle name="Normal 12 3 4 4" xfId="0" builtinId="53" customBuiltin="true"/>
    <cellStyle name="Normal 12 3 4 4 2" xfId="0" builtinId="53" customBuiltin="true"/>
    <cellStyle name="Normal 12 3 4 5" xfId="0" builtinId="53" customBuiltin="true"/>
    <cellStyle name="Normal 12 3 4 5 2" xfId="0" builtinId="53" customBuiltin="true"/>
    <cellStyle name="Normal 12 3 4 6" xfId="0" builtinId="53" customBuiltin="true"/>
    <cellStyle name="Normal 12 3 5" xfId="0" builtinId="53" customBuiltin="true"/>
    <cellStyle name="Normal 12 3 5 2" xfId="0" builtinId="53" customBuiltin="true"/>
    <cellStyle name="Normal 12 3 5 2 2" xfId="0" builtinId="53" customBuiltin="true"/>
    <cellStyle name="Normal 12 3 5 3" xfId="0" builtinId="53" customBuiltin="true"/>
    <cellStyle name="Normal 12 3 5 3 2" xfId="0" builtinId="53" customBuiltin="true"/>
    <cellStyle name="Normal 12 3 5 4" xfId="0" builtinId="53" customBuiltin="true"/>
    <cellStyle name="Normal 12 3 5 4 2" xfId="0" builtinId="53" customBuiltin="true"/>
    <cellStyle name="Normal 12 3 5 5" xfId="0" builtinId="53" customBuiltin="true"/>
    <cellStyle name="Normal 12 3 6" xfId="0" builtinId="53" customBuiltin="true"/>
    <cellStyle name="Normal 12 3 7" xfId="0" builtinId="53" customBuiltin="true"/>
    <cellStyle name="Normal 12 3 7 2" xfId="0" builtinId="53" customBuiltin="true"/>
    <cellStyle name="Normal 12 3 7 2 2" xfId="0" builtinId="53" customBuiltin="true"/>
    <cellStyle name="Normal 12 3 7 3" xfId="0" builtinId="53" customBuiltin="true"/>
    <cellStyle name="Normal 12 3 8" xfId="0" builtinId="53" customBuiltin="true"/>
    <cellStyle name="Normal 12 3 8 2" xfId="0" builtinId="53" customBuiltin="true"/>
    <cellStyle name="Normal 12 3 9" xfId="0" builtinId="53" customBuiltin="true"/>
    <cellStyle name="Normal 12 3 9 2" xfId="0" builtinId="53" customBuiltin="true"/>
    <cellStyle name="Normal 12 4" xfId="0" builtinId="53" customBuiltin="true"/>
    <cellStyle name="Normal 12 5" xfId="0" builtinId="53" customBuiltin="true"/>
    <cellStyle name="Normal 12 5 2" xfId="0" builtinId="53" customBuiltin="true"/>
    <cellStyle name="Normal 12 5 2 2" xfId="0" builtinId="53" customBuiltin="true"/>
    <cellStyle name="Normal 12 5 3" xfId="0" builtinId="53" customBuiltin="true"/>
    <cellStyle name="Normal 12 5 3 2" xfId="0" builtinId="53" customBuiltin="true"/>
    <cellStyle name="Normal 12 5 4" xfId="0" builtinId="53" customBuiltin="true"/>
    <cellStyle name="Normal 12 5 4 2" xfId="0" builtinId="53" customBuiltin="true"/>
    <cellStyle name="Normal 12 5 5" xfId="0" builtinId="53" customBuiltin="true"/>
    <cellStyle name="Normal 12 6" xfId="0" builtinId="53" customBuiltin="true"/>
    <cellStyle name="Normal 12 7" xfId="0" builtinId="53" customBuiltin="true"/>
    <cellStyle name="Normal 13" xfId="0" builtinId="53" customBuiltin="true"/>
    <cellStyle name="Normal 13 10" xfId="0" builtinId="53" customBuiltin="true"/>
    <cellStyle name="Normal 13 2" xfId="0" builtinId="53" customBuiltin="true"/>
    <cellStyle name="Normal 13 2 2" xfId="0" builtinId="53" customBuiltin="true"/>
    <cellStyle name="Normal 13 2 2 2" xfId="0" builtinId="53" customBuiltin="true"/>
    <cellStyle name="Normal 13 2 2 2 2" xfId="0" builtinId="53" customBuiltin="true"/>
    <cellStyle name="Normal 13 2 2 2 2 2" xfId="0" builtinId="53" customBuiltin="true"/>
    <cellStyle name="Normal 13 2 2 2 3" xfId="0" builtinId="53" customBuiltin="true"/>
    <cellStyle name="Normal 13 2 2 2 3 2" xfId="0" builtinId="53" customBuiltin="true"/>
    <cellStyle name="Normal 13 2 2 2 4" xfId="0" builtinId="53" customBuiltin="true"/>
    <cellStyle name="Normal 13 2 2 2 4 2" xfId="0" builtinId="53" customBuiltin="true"/>
    <cellStyle name="Normal 13 2 2 2 5" xfId="0" builtinId="53" customBuiltin="true"/>
    <cellStyle name="Normal 13 2 2 3" xfId="0" builtinId="53" customBuiltin="true"/>
    <cellStyle name="Normal 13 2 2 3 2" xfId="0" builtinId="53" customBuiltin="true"/>
    <cellStyle name="Normal 13 2 2 4" xfId="0" builtinId="53" customBuiltin="true"/>
    <cellStyle name="Normal 13 2 2 4 2" xfId="0" builtinId="53" customBuiltin="true"/>
    <cellStyle name="Normal 13 2 2 5" xfId="0" builtinId="53" customBuiltin="true"/>
    <cellStyle name="Normal 13 2 2 5 2" xfId="0" builtinId="53" customBuiltin="true"/>
    <cellStyle name="Normal 13 2 2 6" xfId="0" builtinId="53" customBuiltin="true"/>
    <cellStyle name="Normal 13 2 3" xfId="0" builtinId="53" customBuiltin="true"/>
    <cellStyle name="Normal 13 2 3 2" xfId="0" builtinId="53" customBuiltin="true"/>
    <cellStyle name="Normal 13 2 3 2 2" xfId="0" builtinId="53" customBuiltin="true"/>
    <cellStyle name="Normal 13 2 3 3" xfId="0" builtinId="53" customBuiltin="true"/>
    <cellStyle name="Normal 13 2 3 3 2" xfId="0" builtinId="53" customBuiltin="true"/>
    <cellStyle name="Normal 13 2 3 4" xfId="0" builtinId="53" customBuiltin="true"/>
    <cellStyle name="Normal 13 2 3 4 2" xfId="0" builtinId="53" customBuiltin="true"/>
    <cellStyle name="Normal 13 2 3 5" xfId="0" builtinId="53" customBuiltin="true"/>
    <cellStyle name="Normal 13 2 4" xfId="0" builtinId="53" customBuiltin="true"/>
    <cellStyle name="Normal 13 2 4 2" xfId="0" builtinId="53" customBuiltin="true"/>
    <cellStyle name="Normal 13 2 5" xfId="0" builtinId="53" customBuiltin="true"/>
    <cellStyle name="Normal 13 2 5 2" xfId="0" builtinId="53" customBuiltin="true"/>
    <cellStyle name="Normal 13 2 6" xfId="0" builtinId="53" customBuiltin="true"/>
    <cellStyle name="Normal 13 2 6 2" xfId="0" builtinId="53" customBuiltin="true"/>
    <cellStyle name="Normal 13 2 7" xfId="0" builtinId="53" customBuiltin="true"/>
    <cellStyle name="Normal 13 3" xfId="0" builtinId="53" customBuiltin="true"/>
    <cellStyle name="Normal 13 3 2" xfId="0" builtinId="53" customBuiltin="true"/>
    <cellStyle name="Normal 13 3 2 2" xfId="0" builtinId="53" customBuiltin="true"/>
    <cellStyle name="Normal 13 3 2 2 2" xfId="0" builtinId="53" customBuiltin="true"/>
    <cellStyle name="Normal 13 3 2 2 2 2" xfId="0" builtinId="53" customBuiltin="true"/>
    <cellStyle name="Normal 13 3 2 2 3" xfId="0" builtinId="53" customBuiltin="true"/>
    <cellStyle name="Normal 13 3 2 2 3 2" xfId="0" builtinId="53" customBuiltin="true"/>
    <cellStyle name="Normal 13 3 2 2 4" xfId="0" builtinId="53" customBuiltin="true"/>
    <cellStyle name="Normal 13 3 2 2 4 2" xfId="0" builtinId="53" customBuiltin="true"/>
    <cellStyle name="Normal 13 3 2 2 5" xfId="0" builtinId="53" customBuiltin="true"/>
    <cellStyle name="Normal 13 3 2 3" xfId="0" builtinId="53" customBuiltin="true"/>
    <cellStyle name="Normal 13 3 2 3 2" xfId="0" builtinId="53" customBuiltin="true"/>
    <cellStyle name="Normal 13 3 2 4" xfId="0" builtinId="53" customBuiltin="true"/>
    <cellStyle name="Normal 13 3 2 4 2" xfId="0" builtinId="53" customBuiltin="true"/>
    <cellStyle name="Normal 13 3 2 5" xfId="0" builtinId="53" customBuiltin="true"/>
    <cellStyle name="Normal 13 3 2 5 2" xfId="0" builtinId="53" customBuiltin="true"/>
    <cellStyle name="Normal 13 3 2 6" xfId="0" builtinId="53" customBuiltin="true"/>
    <cellStyle name="Normal 13 3 3" xfId="0" builtinId="53" customBuiltin="true"/>
    <cellStyle name="Normal 13 3 3 2" xfId="0" builtinId="53" customBuiltin="true"/>
    <cellStyle name="Normal 13 3 3 2 2" xfId="0" builtinId="53" customBuiltin="true"/>
    <cellStyle name="Normal 13 3 3 3" xfId="0" builtinId="53" customBuiltin="true"/>
    <cellStyle name="Normal 13 3 3 3 2" xfId="0" builtinId="53" customBuiltin="true"/>
    <cellStyle name="Normal 13 3 3 4" xfId="0" builtinId="53" customBuiltin="true"/>
    <cellStyle name="Normal 13 3 3 4 2" xfId="0" builtinId="53" customBuiltin="true"/>
    <cellStyle name="Normal 13 3 3 5" xfId="0" builtinId="53" customBuiltin="true"/>
    <cellStyle name="Normal 13 3 4" xfId="0" builtinId="53" customBuiltin="true"/>
    <cellStyle name="Normal 13 3 4 2" xfId="0" builtinId="53" customBuiltin="true"/>
    <cellStyle name="Normal 13 3 5" xfId="0" builtinId="53" customBuiltin="true"/>
    <cellStyle name="Normal 13 3 5 2" xfId="0" builtinId="53" customBuiltin="true"/>
    <cellStyle name="Normal 13 3 6" xfId="0" builtinId="53" customBuiltin="true"/>
    <cellStyle name="Normal 13 3 6 2" xfId="0" builtinId="53" customBuiltin="true"/>
    <cellStyle name="Normal 13 3 7" xfId="0" builtinId="53" customBuiltin="true"/>
    <cellStyle name="Normal 13 4" xfId="0" builtinId="53" customBuiltin="true"/>
    <cellStyle name="Normal 13 4 2" xfId="0" builtinId="53" customBuiltin="true"/>
    <cellStyle name="Normal 13 4 2 2" xfId="0" builtinId="53" customBuiltin="true"/>
    <cellStyle name="Normal 13 4 2 2 2" xfId="0" builtinId="53" customBuiltin="true"/>
    <cellStyle name="Normal 13 4 2 3" xfId="0" builtinId="53" customBuiltin="true"/>
    <cellStyle name="Normal 13 4 2 3 2" xfId="0" builtinId="53" customBuiltin="true"/>
    <cellStyle name="Normal 13 4 2 4" xfId="0" builtinId="53" customBuiltin="true"/>
    <cellStyle name="Normal 13 4 2 4 2" xfId="0" builtinId="53" customBuiltin="true"/>
    <cellStyle name="Normal 13 4 2 5" xfId="0" builtinId="53" customBuiltin="true"/>
    <cellStyle name="Normal 13 4 3" xfId="0" builtinId="53" customBuiltin="true"/>
    <cellStyle name="Normal 13 4 3 2" xfId="0" builtinId="53" customBuiltin="true"/>
    <cellStyle name="Normal 13 4 4" xfId="0" builtinId="53" customBuiltin="true"/>
    <cellStyle name="Normal 13 4 4 2" xfId="0" builtinId="53" customBuiltin="true"/>
    <cellStyle name="Normal 13 4 5" xfId="0" builtinId="53" customBuiltin="true"/>
    <cellStyle name="Normal 13 4 5 2" xfId="0" builtinId="53" customBuiltin="true"/>
    <cellStyle name="Normal 13 4 6" xfId="0" builtinId="53" customBuiltin="true"/>
    <cellStyle name="Normal 13 5" xfId="0" builtinId="53" customBuiltin="true"/>
    <cellStyle name="Normal 13 5 2" xfId="0" builtinId="53" customBuiltin="true"/>
    <cellStyle name="Normal 13 5 2 2" xfId="0" builtinId="53" customBuiltin="true"/>
    <cellStyle name="Normal 13 5 3" xfId="0" builtinId="53" customBuiltin="true"/>
    <cellStyle name="Normal 13 5 3 2" xfId="0" builtinId="53" customBuiltin="true"/>
    <cellStyle name="Normal 13 5 4" xfId="0" builtinId="53" customBuiltin="true"/>
    <cellStyle name="Normal 13 5 4 2" xfId="0" builtinId="53" customBuiltin="true"/>
    <cellStyle name="Normal 13 5 5" xfId="0" builtinId="53" customBuiltin="true"/>
    <cellStyle name="Normal 13 6" xfId="0" builtinId="53" customBuiltin="true"/>
    <cellStyle name="Normal 13 7" xfId="0" builtinId="53" customBuiltin="true"/>
    <cellStyle name="Normal 13 7 2" xfId="0" builtinId="53" customBuiltin="true"/>
    <cellStyle name="Normal 13 8" xfId="0" builtinId="53" customBuiltin="true"/>
    <cellStyle name="Normal 13 8 2" xfId="0" builtinId="53" customBuiltin="true"/>
    <cellStyle name="Normal 13 9" xfId="0" builtinId="53" customBuiltin="true"/>
    <cellStyle name="Normal 13 9 2" xfId="0" builtinId="53" customBuiltin="true"/>
    <cellStyle name="Normal 14" xfId="0" builtinId="53" customBuiltin="true"/>
    <cellStyle name="Normal 14 2" xfId="0" builtinId="53" customBuiltin="true"/>
    <cellStyle name="Normal 15" xfId="0" builtinId="53" customBuiltin="true"/>
    <cellStyle name="Normal 15 2" xfId="0" builtinId="53" customBuiltin="true"/>
    <cellStyle name="Normal 15 2 2" xfId="0" builtinId="53" customBuiltin="true"/>
    <cellStyle name="Normal 15 3" xfId="0" builtinId="53" customBuiltin="true"/>
    <cellStyle name="Normal 15 3 2" xfId="0" builtinId="53" customBuiltin="true"/>
    <cellStyle name="Normal 15 3 2 2" xfId="0" builtinId="53" customBuiltin="true"/>
    <cellStyle name="Normal 15 3 2 2 2" xfId="0" builtinId="53" customBuiltin="true"/>
    <cellStyle name="Normal 15 3 2 3" xfId="0" builtinId="53" customBuiltin="true"/>
    <cellStyle name="Normal 15 3 2 3 2" xfId="0" builtinId="53" customBuiltin="true"/>
    <cellStyle name="Normal 15 3 2 4" xfId="0" builtinId="53" customBuiltin="true"/>
    <cellStyle name="Normal 15 3 2 4 2" xfId="0" builtinId="53" customBuiltin="true"/>
    <cellStyle name="Normal 15 3 2 5" xfId="0" builtinId="53" customBuiltin="true"/>
    <cellStyle name="Normal 15 3 3" xfId="0" builtinId="53" customBuiltin="true"/>
    <cellStyle name="Normal 15 3 3 2" xfId="0" builtinId="53" customBuiltin="true"/>
    <cellStyle name="Normal 15 3 4" xfId="0" builtinId="53" customBuiltin="true"/>
    <cellStyle name="Normal 15 3 4 2" xfId="0" builtinId="53" customBuiltin="true"/>
    <cellStyle name="Normal 15 3 5" xfId="0" builtinId="53" customBuiltin="true"/>
    <cellStyle name="Normal 15 3 5 2" xfId="0" builtinId="53" customBuiltin="true"/>
    <cellStyle name="Normal 15 3 6" xfId="0" builtinId="53" customBuiltin="true"/>
    <cellStyle name="Normal 15 4" xfId="0" builtinId="53" customBuiltin="true"/>
    <cellStyle name="Normal 15 4 2" xfId="0" builtinId="53" customBuiltin="true"/>
    <cellStyle name="Normal 15 4 2 2" xfId="0" builtinId="53" customBuiltin="true"/>
    <cellStyle name="Normal 15 4 3" xfId="0" builtinId="53" customBuiltin="true"/>
    <cellStyle name="Normal 15 4 3 2" xfId="0" builtinId="53" customBuiltin="true"/>
    <cellStyle name="Normal 15 4 4" xfId="0" builtinId="53" customBuiltin="true"/>
    <cellStyle name="Normal 15 4 4 2" xfId="0" builtinId="53" customBuiltin="true"/>
    <cellStyle name="Normal 15 4 5" xfId="0" builtinId="53" customBuiltin="true"/>
    <cellStyle name="Normal 15 5" xfId="0" builtinId="53" customBuiltin="true"/>
    <cellStyle name="Normal 15 6" xfId="0" builtinId="53" customBuiltin="true"/>
    <cellStyle name="Normal 15 6 2" xfId="0" builtinId="53" customBuiltin="true"/>
    <cellStyle name="Normal 15 7" xfId="0" builtinId="53" customBuiltin="true"/>
    <cellStyle name="Normal 15 7 2" xfId="0" builtinId="53" customBuiltin="true"/>
    <cellStyle name="Normal 15 8" xfId="0" builtinId="53" customBuiltin="true"/>
    <cellStyle name="Normal 15 8 2" xfId="0" builtinId="53" customBuiltin="true"/>
    <cellStyle name="Normal 15 9" xfId="0" builtinId="53" customBuiltin="true"/>
    <cellStyle name="Normal 16" xfId="0" builtinId="53" customBuiltin="true"/>
    <cellStyle name="Normal 16 10" xfId="0" builtinId="53" customBuiltin="true"/>
    <cellStyle name="Normal 16 2" xfId="0" builtinId="53" customBuiltin="true"/>
    <cellStyle name="Normal 16 2 2" xfId="0" builtinId="53" customBuiltin="true"/>
    <cellStyle name="Normal 16 2 2 2" xfId="0" builtinId="53" customBuiltin="true"/>
    <cellStyle name="Normal 16 2 2 2 2" xfId="0" builtinId="53" customBuiltin="true"/>
    <cellStyle name="Normal 16 2 2 2 2 2" xfId="0" builtinId="53" customBuiltin="true"/>
    <cellStyle name="Normal 16 2 2 2 3" xfId="0" builtinId="53" customBuiltin="true"/>
    <cellStyle name="Normal 16 2 2 2 3 2" xfId="0" builtinId="53" customBuiltin="true"/>
    <cellStyle name="Normal 16 2 2 2 4" xfId="0" builtinId="53" customBuiltin="true"/>
    <cellStyle name="Normal 16 2 2 2 4 2" xfId="0" builtinId="53" customBuiltin="true"/>
    <cellStyle name="Normal 16 2 2 2 5" xfId="0" builtinId="53" customBuiltin="true"/>
    <cellStyle name="Normal 16 2 2 3" xfId="0" builtinId="53" customBuiltin="true"/>
    <cellStyle name="Normal 16 2 2 3 2" xfId="0" builtinId="53" customBuiltin="true"/>
    <cellStyle name="Normal 16 2 2 4" xfId="0" builtinId="53" customBuiltin="true"/>
    <cellStyle name="Normal 16 2 2 4 2" xfId="0" builtinId="53" customBuiltin="true"/>
    <cellStyle name="Normal 16 2 2 5" xfId="0" builtinId="53" customBuiltin="true"/>
    <cellStyle name="Normal 16 2 2 5 2" xfId="0" builtinId="53" customBuiltin="true"/>
    <cellStyle name="Normal 16 2 2 6" xfId="0" builtinId="53" customBuiltin="true"/>
    <cellStyle name="Normal 16 2 3" xfId="0" builtinId="53" customBuiltin="true"/>
    <cellStyle name="Normal 16 2 3 2" xfId="0" builtinId="53" customBuiltin="true"/>
    <cellStyle name="Normal 16 2 3 2 2" xfId="0" builtinId="53" customBuiltin="true"/>
    <cellStyle name="Normal 16 2 3 3" xfId="0" builtinId="53" customBuiltin="true"/>
    <cellStyle name="Normal 16 2 3 3 2" xfId="0" builtinId="53" customBuiltin="true"/>
    <cellStyle name="Normal 16 2 3 4" xfId="0" builtinId="53" customBuiltin="true"/>
    <cellStyle name="Normal 16 2 3 4 2" xfId="0" builtinId="53" customBuiltin="true"/>
    <cellStyle name="Normal 16 2 3 5" xfId="0" builtinId="53" customBuiltin="true"/>
    <cellStyle name="Normal 16 2 4" xfId="0" builtinId="53" customBuiltin="true"/>
    <cellStyle name="Normal 16 2 4 2" xfId="0" builtinId="53" customBuiltin="true"/>
    <cellStyle name="Normal 16 2 5" xfId="0" builtinId="53" customBuiltin="true"/>
    <cellStyle name="Normal 16 2 5 2" xfId="0" builtinId="53" customBuiltin="true"/>
    <cellStyle name="Normal 16 2 6" xfId="0" builtinId="53" customBuiltin="true"/>
    <cellStyle name="Normal 16 2 6 2" xfId="0" builtinId="53" customBuiltin="true"/>
    <cellStyle name="Normal 16 2 7" xfId="0" builtinId="53" customBuiltin="true"/>
    <cellStyle name="Normal 16 3" xfId="0" builtinId="53" customBuiltin="true"/>
    <cellStyle name="Normal 16 3 2" xfId="0" builtinId="53" customBuiltin="true"/>
    <cellStyle name="Normal 16 3 2 2" xfId="0" builtinId="53" customBuiltin="true"/>
    <cellStyle name="Normal 16 3 2 2 2" xfId="0" builtinId="53" customBuiltin="true"/>
    <cellStyle name="Normal 16 3 2 2 2 2" xfId="0" builtinId="53" customBuiltin="true"/>
    <cellStyle name="Normal 16 3 2 2 3" xfId="0" builtinId="53" customBuiltin="true"/>
    <cellStyle name="Normal 16 3 2 2 3 2" xfId="0" builtinId="53" customBuiltin="true"/>
    <cellStyle name="Normal 16 3 2 2 4" xfId="0" builtinId="53" customBuiltin="true"/>
    <cellStyle name="Normal 16 3 2 2 4 2" xfId="0" builtinId="53" customBuiltin="true"/>
    <cellStyle name="Normal 16 3 2 2 5" xfId="0" builtinId="53" customBuiltin="true"/>
    <cellStyle name="Normal 16 3 2 3" xfId="0" builtinId="53" customBuiltin="true"/>
    <cellStyle name="Normal 16 3 2 3 2" xfId="0" builtinId="53" customBuiltin="true"/>
    <cellStyle name="Normal 16 3 2 4" xfId="0" builtinId="53" customBuiltin="true"/>
    <cellStyle name="Normal 16 3 2 4 2" xfId="0" builtinId="53" customBuiltin="true"/>
    <cellStyle name="Normal 16 3 2 5" xfId="0" builtinId="53" customBuiltin="true"/>
    <cellStyle name="Normal 16 3 2 5 2" xfId="0" builtinId="53" customBuiltin="true"/>
    <cellStyle name="Normal 16 3 2 6" xfId="0" builtinId="53" customBuiltin="true"/>
    <cellStyle name="Normal 16 3 3" xfId="0" builtinId="53" customBuiltin="true"/>
    <cellStyle name="Normal 16 3 3 2" xfId="0" builtinId="53" customBuiltin="true"/>
    <cellStyle name="Normal 16 3 3 2 2" xfId="0" builtinId="53" customBuiltin="true"/>
    <cellStyle name="Normal 16 3 3 3" xfId="0" builtinId="53" customBuiltin="true"/>
    <cellStyle name="Normal 16 3 3 3 2" xfId="0" builtinId="53" customBuiltin="true"/>
    <cellStyle name="Normal 16 3 3 4" xfId="0" builtinId="53" customBuiltin="true"/>
    <cellStyle name="Normal 16 3 3 4 2" xfId="0" builtinId="53" customBuiltin="true"/>
    <cellStyle name="Normal 16 3 3 5" xfId="0" builtinId="53" customBuiltin="true"/>
    <cellStyle name="Normal 16 3 4" xfId="0" builtinId="53" customBuiltin="true"/>
    <cellStyle name="Normal 16 3 4 2" xfId="0" builtinId="53" customBuiltin="true"/>
    <cellStyle name="Normal 16 3 5" xfId="0" builtinId="53" customBuiltin="true"/>
    <cellStyle name="Normal 16 3 5 2" xfId="0" builtinId="53" customBuiltin="true"/>
    <cellStyle name="Normal 16 3 6" xfId="0" builtinId="53" customBuiltin="true"/>
    <cellStyle name="Normal 16 3 6 2" xfId="0" builtinId="53" customBuiltin="true"/>
    <cellStyle name="Normal 16 3 7" xfId="0" builtinId="53" customBuiltin="true"/>
    <cellStyle name="Normal 16 4" xfId="0" builtinId="53" customBuiltin="true"/>
    <cellStyle name="Normal 16 4 2" xfId="0" builtinId="53" customBuiltin="true"/>
    <cellStyle name="Normal 16 4 2 2" xfId="0" builtinId="53" customBuiltin="true"/>
    <cellStyle name="Normal 16 4 2 2 2" xfId="0" builtinId="53" customBuiltin="true"/>
    <cellStyle name="Normal 16 4 2 3" xfId="0" builtinId="53" customBuiltin="true"/>
    <cellStyle name="Normal 16 4 2 3 2" xfId="0" builtinId="53" customBuiltin="true"/>
    <cellStyle name="Normal 16 4 2 4" xfId="0" builtinId="53" customBuiltin="true"/>
    <cellStyle name="Normal 16 4 2 4 2" xfId="0" builtinId="53" customBuiltin="true"/>
    <cellStyle name="Normal 16 4 2 5" xfId="0" builtinId="53" customBuiltin="true"/>
    <cellStyle name="Normal 16 4 3" xfId="0" builtinId="53" customBuiltin="true"/>
    <cellStyle name="Normal 16 4 3 2" xfId="0" builtinId="53" customBuiltin="true"/>
    <cellStyle name="Normal 16 4 4" xfId="0" builtinId="53" customBuiltin="true"/>
    <cellStyle name="Normal 16 4 4 2" xfId="0" builtinId="53" customBuiltin="true"/>
    <cellStyle name="Normal 16 4 5" xfId="0" builtinId="53" customBuiltin="true"/>
    <cellStyle name="Normal 16 4 5 2" xfId="0" builtinId="53" customBuiltin="true"/>
    <cellStyle name="Normal 16 4 6" xfId="0" builtinId="53" customBuiltin="true"/>
    <cellStyle name="Normal 16 5" xfId="0" builtinId="53" customBuiltin="true"/>
    <cellStyle name="Normal 16 5 2" xfId="0" builtinId="53" customBuiltin="true"/>
    <cellStyle name="Normal 16 5 2 2" xfId="0" builtinId="53" customBuiltin="true"/>
    <cellStyle name="Normal 16 5 3" xfId="0" builtinId="53" customBuiltin="true"/>
    <cellStyle name="Normal 16 5 3 2" xfId="0" builtinId="53" customBuiltin="true"/>
    <cellStyle name="Normal 16 5 4" xfId="0" builtinId="53" customBuiltin="true"/>
    <cellStyle name="Normal 16 5 4 2" xfId="0" builtinId="53" customBuiltin="true"/>
    <cellStyle name="Normal 16 5 5" xfId="0" builtinId="53" customBuiltin="true"/>
    <cellStyle name="Normal 16 6" xfId="0" builtinId="53" customBuiltin="true"/>
    <cellStyle name="Normal 16 7" xfId="0" builtinId="53" customBuiltin="true"/>
    <cellStyle name="Normal 16 7 2" xfId="0" builtinId="53" customBuiltin="true"/>
    <cellStyle name="Normal 16 8" xfId="0" builtinId="53" customBuiltin="true"/>
    <cellStyle name="Normal 16 8 2" xfId="0" builtinId="53" customBuiltin="true"/>
    <cellStyle name="Normal 16 9" xfId="0" builtinId="53" customBuiltin="true"/>
    <cellStyle name="Normal 16 9 2" xfId="0" builtinId="53" customBuiltin="true"/>
    <cellStyle name="Normal 17" xfId="0" builtinId="53" customBuiltin="true"/>
    <cellStyle name="Normal 17 2" xfId="0" builtinId="53" customBuiltin="true"/>
    <cellStyle name="Normal 17 2 2" xfId="0" builtinId="53" customBuiltin="true"/>
    <cellStyle name="Normal 17 3" xfId="0" builtinId="53" customBuiltin="true"/>
    <cellStyle name="Normal 17 3 2" xfId="0" builtinId="53" customBuiltin="true"/>
    <cellStyle name="Normal 17 4" xfId="0" builtinId="53" customBuiltin="true"/>
    <cellStyle name="Normal 17 4 2" xfId="0" builtinId="53" customBuiltin="true"/>
    <cellStyle name="Normal 17 5" xfId="0" builtinId="53" customBuiltin="true"/>
    <cellStyle name="Normal 18" xfId="0" builtinId="53" customBuiltin="true"/>
    <cellStyle name="Normal 18 2" xfId="0" builtinId="53" customBuiltin="true"/>
    <cellStyle name="Normal 18 2 2" xfId="0" builtinId="53" customBuiltin="true"/>
    <cellStyle name="Normal 19" xfId="0" builtinId="53" customBuiltin="true"/>
    <cellStyle name="Normal 19 2" xfId="0" builtinId="53" customBuiltin="true"/>
    <cellStyle name="Normal 2" xfId="0" builtinId="53" customBuiltin="true"/>
    <cellStyle name="Normal 2 10" xfId="0" builtinId="53" customBuiltin="true"/>
    <cellStyle name="Normal 2 10 2" xfId="0" builtinId="53" customBuiltin="true"/>
    <cellStyle name="Normal 2 10 2 2" xfId="0" builtinId="53" customBuiltin="true"/>
    <cellStyle name="Normal 2 10 2 2 2" xfId="0" builtinId="53" customBuiltin="true"/>
    <cellStyle name="Normal 2 10 2 3" xfId="0" builtinId="53" customBuiltin="true"/>
    <cellStyle name="Normal 2 10 2 3 2" xfId="0" builtinId="53" customBuiltin="true"/>
    <cellStyle name="Normal 2 10 2 4" xfId="0" builtinId="53" customBuiltin="true"/>
    <cellStyle name="Normal 2 10 3" xfId="0" builtinId="53" customBuiltin="true"/>
    <cellStyle name="Normal 2 10 3 2" xfId="0" builtinId="53" customBuiltin="true"/>
    <cellStyle name="Normal 2 10 4" xfId="0" builtinId="53" customBuiltin="true"/>
    <cellStyle name="Normal 2 10 4 2" xfId="0" builtinId="53" customBuiltin="true"/>
    <cellStyle name="Normal 2 10 5" xfId="0" builtinId="53" customBuiltin="true"/>
    <cellStyle name="Normal 2 10 5 2" xfId="0" builtinId="53" customBuiltin="true"/>
    <cellStyle name="Normal 2 10 6" xfId="0" builtinId="53" customBuiltin="true"/>
    <cellStyle name="Normal 2 11" xfId="0" builtinId="53" customBuiltin="true"/>
    <cellStyle name="Normal 2 11 2" xfId="0" builtinId="53" customBuiltin="true"/>
    <cellStyle name="Normal 2 11 2 2" xfId="0" builtinId="53" customBuiltin="true"/>
    <cellStyle name="Normal 2 11 3" xfId="0" builtinId="53" customBuiltin="true"/>
    <cellStyle name="Normal 2 11 3 2" xfId="0" builtinId="53" customBuiltin="true"/>
    <cellStyle name="Normal 2 11 4" xfId="0" builtinId="53" customBuiltin="true"/>
    <cellStyle name="Normal 2 12" xfId="0" builtinId="53" customBuiltin="true"/>
    <cellStyle name="Normal 2 12 2" xfId="0" builtinId="53" customBuiltin="true"/>
    <cellStyle name="Normal 2 12 2 2" xfId="0" builtinId="53" customBuiltin="true"/>
    <cellStyle name="Normal 2 12 3" xfId="0" builtinId="53" customBuiltin="true"/>
    <cellStyle name="Normal 2 13" xfId="0" builtinId="53" customBuiltin="true"/>
    <cellStyle name="Normal 2 13 2" xfId="0" builtinId="53" customBuiltin="true"/>
    <cellStyle name="Normal 2 2" xfId="0" builtinId="53" customBuiltin="true"/>
    <cellStyle name="Normal 2 2 2" xfId="0" builtinId="53" customBuiltin="true"/>
    <cellStyle name="Normal 2 3" xfId="0" builtinId="53" customBuiltin="true"/>
    <cellStyle name="Normal 2 3 2" xfId="0" builtinId="53" customBuiltin="true"/>
    <cellStyle name="Normal 2 4" xfId="0" builtinId="53" customBuiltin="true"/>
    <cellStyle name="Normal 2 4 2" xfId="0" builtinId="53" customBuiltin="true"/>
    <cellStyle name="Normal 2 5" xfId="0" builtinId="53" customBuiltin="true"/>
    <cellStyle name="Normal 2 5 2" xfId="0" builtinId="53" customBuiltin="true"/>
    <cellStyle name="Normal 2 6" xfId="0" builtinId="53" customBuiltin="true"/>
    <cellStyle name="Normal 2 6 2" xfId="0" builtinId="53" customBuiltin="true"/>
    <cellStyle name="Normal 2 7" xfId="0" builtinId="53" customBuiltin="true"/>
    <cellStyle name="Normal 2 7 2" xfId="0" builtinId="53" customBuiltin="true"/>
    <cellStyle name="Normal 2 8" xfId="0" builtinId="53" customBuiltin="true"/>
    <cellStyle name="Normal 2 8 2" xfId="0" builtinId="53" customBuiltin="true"/>
    <cellStyle name="Normal 2 8 2 2" xfId="0" builtinId="53" customBuiltin="true"/>
    <cellStyle name="Normal 2 8 2 2 2" xfId="0" builtinId="53" customBuiltin="true"/>
    <cellStyle name="Normal 2 8 2 2 2 2" xfId="0" builtinId="53" customBuiltin="true"/>
    <cellStyle name="Normal 2 8 2 2 3" xfId="0" builtinId="53" customBuiltin="true"/>
    <cellStyle name="Normal 2 8 2 2 3 2" xfId="0" builtinId="53" customBuiltin="true"/>
    <cellStyle name="Normal 2 8 2 2 4" xfId="0" builtinId="53" customBuiltin="true"/>
    <cellStyle name="Normal 2 8 2 3" xfId="0" builtinId="53" customBuiltin="true"/>
    <cellStyle name="Normal 2 8 2 4" xfId="0" builtinId="53" customBuiltin="true"/>
    <cellStyle name="Normal 2 8 2 4 2" xfId="0" builtinId="53" customBuiltin="true"/>
    <cellStyle name="Normal 2 8 3" xfId="0" builtinId="53" customBuiltin="true"/>
    <cellStyle name="Normal 2 8 3 2" xfId="0" builtinId="53" customBuiltin="true"/>
    <cellStyle name="Normal 2 8 3 2 2" xfId="0" builtinId="53" customBuiltin="true"/>
    <cellStyle name="Normal 2 8 3 3" xfId="0" builtinId="53" customBuiltin="true"/>
    <cellStyle name="Normal 2 8 3 3 2" xfId="0" builtinId="53" customBuiltin="true"/>
    <cellStyle name="Normal 2 8 3 4" xfId="0" builtinId="53" customBuiltin="true"/>
    <cellStyle name="Normal 2 8 4" xfId="0" builtinId="53" customBuiltin="true"/>
    <cellStyle name="Normal 2 8 4 2" xfId="0" builtinId="53" customBuiltin="true"/>
    <cellStyle name="Normal 2 8 5" xfId="0" builtinId="53" customBuiltin="true"/>
    <cellStyle name="Normal 2 8 5 2" xfId="0" builtinId="53" customBuiltin="true"/>
    <cellStyle name="Normal 2 8 6" xfId="0" builtinId="53" customBuiltin="true"/>
    <cellStyle name="Normal 2 8 6 2" xfId="0" builtinId="53" customBuiltin="true"/>
    <cellStyle name="Normal 2 9" xfId="0" builtinId="53" customBuiltin="true"/>
    <cellStyle name="Normal 2 9 2" xfId="0" builtinId="53" customBuiltin="true"/>
    <cellStyle name="Normal 2 9 2 2" xfId="0" builtinId="53" customBuiltin="true"/>
    <cellStyle name="Normal 2 9 2 2 2" xfId="0" builtinId="53" customBuiltin="true"/>
    <cellStyle name="Normal 2 9 2 2 2 2" xfId="0" builtinId="53" customBuiltin="true"/>
    <cellStyle name="Normal 2 9 2 2 3" xfId="0" builtinId="53" customBuiltin="true"/>
    <cellStyle name="Normal 2 9 2 2 3 2" xfId="0" builtinId="53" customBuiltin="true"/>
    <cellStyle name="Normal 2 9 2 2 4" xfId="0" builtinId="53" customBuiltin="true"/>
    <cellStyle name="Normal 2 9 2 3" xfId="0" builtinId="53" customBuiltin="true"/>
    <cellStyle name="Normal 2 9 2 4" xfId="0" builtinId="53" customBuiltin="true"/>
    <cellStyle name="Normal 2 9 2 4 2" xfId="0" builtinId="53" customBuiltin="true"/>
    <cellStyle name="Normal 2 9 3" xfId="0" builtinId="53" customBuiltin="true"/>
    <cellStyle name="Normal 2 9 3 2" xfId="0" builtinId="53" customBuiltin="true"/>
    <cellStyle name="Normal 2 9 3 2 2" xfId="0" builtinId="53" customBuiltin="true"/>
    <cellStyle name="Normal 2 9 3 3" xfId="0" builtinId="53" customBuiltin="true"/>
    <cellStyle name="Normal 2 9 3 3 2" xfId="0" builtinId="53" customBuiltin="true"/>
    <cellStyle name="Normal 2 9 3 4" xfId="0" builtinId="53" customBuiltin="true"/>
    <cellStyle name="Normal 2 9 4" xfId="0" builtinId="53" customBuiltin="true"/>
    <cellStyle name="Normal 2 9 4 2" xfId="0" builtinId="53" customBuiltin="true"/>
    <cellStyle name="Normal 2 9 5" xfId="0" builtinId="53" customBuiltin="true"/>
    <cellStyle name="Normal 2 9 5 2" xfId="0" builtinId="53" customBuiltin="true"/>
    <cellStyle name="Normal 2 9 6" xfId="0" builtinId="53" customBuiltin="true"/>
    <cellStyle name="Normal 2 9 6 2" xfId="0" builtinId="53" customBuiltin="true"/>
    <cellStyle name="Normal 20" xfId="0" builtinId="53" customBuiltin="true"/>
    <cellStyle name="Normal 20 2" xfId="0" builtinId="53" customBuiltin="true"/>
    <cellStyle name="Normal 21" xfId="0" builtinId="53" customBuiltin="true"/>
    <cellStyle name="Normal 22" xfId="0" builtinId="53" customBuiltin="true"/>
    <cellStyle name="Normal 3" xfId="0" builtinId="53" customBuiltin="true"/>
    <cellStyle name="Normal 3 10" xfId="0" builtinId="53" customBuiltin="true"/>
    <cellStyle name="Normal 3 10 2" xfId="0" builtinId="53" customBuiltin="true"/>
    <cellStyle name="Normal 3 10 2 2" xfId="0" builtinId="53" customBuiltin="true"/>
    <cellStyle name="Normal 3 10 3" xfId="0" builtinId="53" customBuiltin="true"/>
    <cellStyle name="Normal 3 10 3 2" xfId="0" builtinId="53" customBuiltin="true"/>
    <cellStyle name="Normal 3 10 4" xfId="0" builtinId="53" customBuiltin="true"/>
    <cellStyle name="Normal 3 10 4 2" xfId="0" builtinId="53" customBuiltin="true"/>
    <cellStyle name="Normal 3 10 5" xfId="0" builtinId="53" customBuiltin="true"/>
    <cellStyle name="Normal 3 11" xfId="0" builtinId="53" customBuiltin="true"/>
    <cellStyle name="Normal 3 11 2" xfId="0" builtinId="53" customBuiltin="true"/>
    <cellStyle name="Normal 3 11 2 2" xfId="0" builtinId="53" customBuiltin="true"/>
    <cellStyle name="Normal 3 11 3" xfId="0" builtinId="53" customBuiltin="true"/>
    <cellStyle name="Normal 3 11 3 2" xfId="0" builtinId="53" customBuiltin="true"/>
    <cellStyle name="Normal 3 11 4" xfId="0" builtinId="53" customBuiltin="true"/>
    <cellStyle name="Normal 3 11 4 2" xfId="0" builtinId="53" customBuiltin="true"/>
    <cellStyle name="Normal 3 11 5" xfId="0" builtinId="53" customBuiltin="true"/>
    <cellStyle name="Normal 3 12" xfId="0" builtinId="53" customBuiltin="true"/>
    <cellStyle name="Normal 3 12 2" xfId="0" builtinId="53" customBuiltin="true"/>
    <cellStyle name="Normal 3 12 2 2" xfId="0" builtinId="53" customBuiltin="true"/>
    <cellStyle name="Normal 3 12 3" xfId="0" builtinId="53" customBuiltin="true"/>
    <cellStyle name="Normal 3 12 3 2" xfId="0" builtinId="53" customBuiltin="true"/>
    <cellStyle name="Normal 3 12 4" xfId="0" builtinId="53" customBuiltin="true"/>
    <cellStyle name="Normal 3 12 4 2" xfId="0" builtinId="53" customBuiltin="true"/>
    <cellStyle name="Normal 3 12 5" xfId="0" builtinId="53" customBuiltin="true"/>
    <cellStyle name="Normal 3 2" xfId="0" builtinId="53" customBuiltin="true"/>
    <cellStyle name="Normal 3 2 2" xfId="0" builtinId="53" customBuiltin="true"/>
    <cellStyle name="Normal 3 2 2 2" xfId="0" builtinId="53" customBuiltin="true"/>
    <cellStyle name="Normal 3 2 2 2 2" xfId="0" builtinId="53" customBuiltin="true"/>
    <cellStyle name="Normal 3 2 2 2 2 2" xfId="0" builtinId="53" customBuiltin="true"/>
    <cellStyle name="Normal 3 2 2 2 2 2 2" xfId="0" builtinId="53" customBuiltin="true"/>
    <cellStyle name="Normal 3 2 2 2 2 3" xfId="0" builtinId="53" customBuiltin="true"/>
    <cellStyle name="Normal 3 2 2 2 2 3 2" xfId="0" builtinId="53" customBuiltin="true"/>
    <cellStyle name="Normal 3 2 2 2 2 4" xfId="0" builtinId="53" customBuiltin="true"/>
    <cellStyle name="Normal 3 2 2 2 2 4 2" xfId="0" builtinId="53" customBuiltin="true"/>
    <cellStyle name="Normal 3 2 2 2 2 5" xfId="0" builtinId="53" customBuiltin="true"/>
    <cellStyle name="Normal 3 2 2 2 3" xfId="0" builtinId="53" customBuiltin="true"/>
    <cellStyle name="Normal 3 2 2 2 3 2" xfId="0" builtinId="53" customBuiltin="true"/>
    <cellStyle name="Normal 3 2 2 2 4" xfId="0" builtinId="53" customBuiltin="true"/>
    <cellStyle name="Normal 3 2 2 2 4 2" xfId="0" builtinId="53" customBuiltin="true"/>
    <cellStyle name="Normal 3 2 2 2 5" xfId="0" builtinId="53" customBuiltin="true"/>
    <cellStyle name="Normal 3 2 2 2 5 2" xfId="0" builtinId="53" customBuiltin="true"/>
    <cellStyle name="Normal 3 2 2 2 6" xfId="0" builtinId="53" customBuiltin="true"/>
    <cellStyle name="Normal 3 2 2 3" xfId="0" builtinId="53" customBuiltin="true"/>
    <cellStyle name="Normal 3 2 2 3 2" xfId="0" builtinId="53" customBuiltin="true"/>
    <cellStyle name="Normal 3 2 2 3 2 2" xfId="0" builtinId="53" customBuiltin="true"/>
    <cellStyle name="Normal 3 2 2 3 3" xfId="0" builtinId="53" customBuiltin="true"/>
    <cellStyle name="Normal 3 2 2 3 3 2" xfId="0" builtinId="53" customBuiltin="true"/>
    <cellStyle name="Normal 3 2 2 3 4" xfId="0" builtinId="53" customBuiltin="true"/>
    <cellStyle name="Normal 3 2 2 3 4 2" xfId="0" builtinId="53" customBuiltin="true"/>
    <cellStyle name="Normal 3 2 2 3 5" xfId="0" builtinId="53" customBuiltin="true"/>
    <cellStyle name="Normal 3 2 2 4" xfId="0" builtinId="53" customBuiltin="true"/>
    <cellStyle name="Normal 3 2 2 4 2" xfId="0" builtinId="53" customBuiltin="true"/>
    <cellStyle name="Normal 3 2 2 5" xfId="0" builtinId="53" customBuiltin="true"/>
    <cellStyle name="Normal 3 2 2 5 2" xfId="0" builtinId="53" customBuiltin="true"/>
    <cellStyle name="Normal 3 2 2 6" xfId="0" builtinId="53" customBuiltin="true"/>
    <cellStyle name="Normal 3 2 2 6 2" xfId="0" builtinId="53" customBuiltin="true"/>
    <cellStyle name="Normal 3 2 3" xfId="0" builtinId="53" customBuiltin="true"/>
    <cellStyle name="Normal 3 2 3 2" xfId="0" builtinId="53" customBuiltin="true"/>
    <cellStyle name="Normal 3 2 3 2 2" xfId="0" builtinId="53" customBuiltin="true"/>
    <cellStyle name="Normal 3 2 3 2 2 2" xfId="0" builtinId="53" customBuiltin="true"/>
    <cellStyle name="Normal 3 2 3 2 2 2 2" xfId="0" builtinId="53" customBuiltin="true"/>
    <cellStyle name="Normal 3 2 3 2 2 3" xfId="0" builtinId="53" customBuiltin="true"/>
    <cellStyle name="Normal 3 2 3 2 2 3 2" xfId="0" builtinId="53" customBuiltin="true"/>
    <cellStyle name="Normal 3 2 3 2 2 4" xfId="0" builtinId="53" customBuiltin="true"/>
    <cellStyle name="Normal 3 2 3 2 2 4 2" xfId="0" builtinId="53" customBuiltin="true"/>
    <cellStyle name="Normal 3 2 3 2 2 5" xfId="0" builtinId="53" customBuiltin="true"/>
    <cellStyle name="Normal 3 2 3 2 3" xfId="0" builtinId="53" customBuiltin="true"/>
    <cellStyle name="Normal 3 2 3 2 3 2" xfId="0" builtinId="53" customBuiltin="true"/>
    <cellStyle name="Normal 3 2 3 2 4" xfId="0" builtinId="53" customBuiltin="true"/>
    <cellStyle name="Normal 3 2 3 2 4 2" xfId="0" builtinId="53" customBuiltin="true"/>
    <cellStyle name="Normal 3 2 3 2 5" xfId="0" builtinId="53" customBuiltin="true"/>
    <cellStyle name="Normal 3 2 3 2 5 2" xfId="0" builtinId="53" customBuiltin="true"/>
    <cellStyle name="Normal 3 2 3 2 6" xfId="0" builtinId="53" customBuiltin="true"/>
    <cellStyle name="Normal 3 2 3 3" xfId="0" builtinId="53" customBuiltin="true"/>
    <cellStyle name="Normal 3 2 3 3 2" xfId="0" builtinId="53" customBuiltin="true"/>
    <cellStyle name="Normal 3 2 3 3 2 2" xfId="0" builtinId="53" customBuiltin="true"/>
    <cellStyle name="Normal 3 2 3 3 3" xfId="0" builtinId="53" customBuiltin="true"/>
    <cellStyle name="Normal 3 2 3 3 3 2" xfId="0" builtinId="53" customBuiltin="true"/>
    <cellStyle name="Normal 3 2 3 3 4" xfId="0" builtinId="53" customBuiltin="true"/>
    <cellStyle name="Normal 3 2 3 3 4 2" xfId="0" builtinId="53" customBuiltin="true"/>
    <cellStyle name="Normal 3 2 3 3 5" xfId="0" builtinId="53" customBuiltin="true"/>
    <cellStyle name="Normal 3 2 3 4" xfId="0" builtinId="53" customBuiltin="true"/>
    <cellStyle name="Normal 3 2 3 4 2" xfId="0" builtinId="53" customBuiltin="true"/>
    <cellStyle name="Normal 3 2 3 5" xfId="0" builtinId="53" customBuiltin="true"/>
    <cellStyle name="Normal 3 2 3 5 2" xfId="0" builtinId="53" customBuiltin="true"/>
    <cellStyle name="Normal 3 2 3 6" xfId="0" builtinId="53" customBuiltin="true"/>
    <cellStyle name="Normal 3 2 3 6 2" xfId="0" builtinId="53" customBuiltin="true"/>
    <cellStyle name="Normal 3 2 3 7" xfId="0" builtinId="53" customBuiltin="true"/>
    <cellStyle name="Normal 3 2 4" xfId="0" builtinId="53" customBuiltin="true"/>
    <cellStyle name="Normal 3 2 4 2" xfId="0" builtinId="53" customBuiltin="true"/>
    <cellStyle name="Normal 3 2 4 2 2" xfId="0" builtinId="53" customBuiltin="true"/>
    <cellStyle name="Normal 3 2 4 2 2 2" xfId="0" builtinId="53" customBuiltin="true"/>
    <cellStyle name="Normal 3 2 4 2 3" xfId="0" builtinId="53" customBuiltin="true"/>
    <cellStyle name="Normal 3 2 4 2 3 2" xfId="0" builtinId="53" customBuiltin="true"/>
    <cellStyle name="Normal 3 2 4 2 4" xfId="0" builtinId="53" customBuiltin="true"/>
    <cellStyle name="Normal 3 2 4 2 4 2" xfId="0" builtinId="53" customBuiltin="true"/>
    <cellStyle name="Normal 3 2 4 2 5" xfId="0" builtinId="53" customBuiltin="true"/>
    <cellStyle name="Normal 3 2 4 3" xfId="0" builtinId="53" customBuiltin="true"/>
    <cellStyle name="Normal 3 2 4 3 2" xfId="0" builtinId="53" customBuiltin="true"/>
    <cellStyle name="Normal 3 2 4 4" xfId="0" builtinId="53" customBuiltin="true"/>
    <cellStyle name="Normal 3 2 4 4 2" xfId="0" builtinId="53" customBuiltin="true"/>
    <cellStyle name="Normal 3 2 4 5" xfId="0" builtinId="53" customBuiltin="true"/>
    <cellStyle name="Normal 3 2 4 5 2" xfId="0" builtinId="53" customBuiltin="true"/>
    <cellStyle name="Normal 3 2 4 6" xfId="0" builtinId="53" customBuiltin="true"/>
    <cellStyle name="Normal 3 2 5" xfId="0" builtinId="53" customBuiltin="true"/>
    <cellStyle name="Normal 3 3" xfId="0" builtinId="53" customBuiltin="true"/>
    <cellStyle name="Normal 3 3 2" xfId="0" builtinId="53" customBuiltin="true"/>
    <cellStyle name="Normal 3 4" xfId="0" builtinId="53" customBuiltin="true"/>
    <cellStyle name="Normal 3 4 2" xfId="0" builtinId="53" customBuiltin="true"/>
    <cellStyle name="Normal 3 5" xfId="0" builtinId="53" customBuiltin="true"/>
    <cellStyle name="Normal 3 5 2" xfId="0" builtinId="53" customBuiltin="true"/>
    <cellStyle name="Normal 3 6" xfId="0" builtinId="53" customBuiltin="true"/>
    <cellStyle name="Normal 3 6 2" xfId="0" builtinId="53" customBuiltin="true"/>
    <cellStyle name="Normal 3 7" xfId="0" builtinId="53" customBuiltin="true"/>
    <cellStyle name="Normal 3 7 2" xfId="0" builtinId="53" customBuiltin="true"/>
    <cellStyle name="Normal 3 8" xfId="0" builtinId="53" customBuiltin="true"/>
    <cellStyle name="Normal 3 9" xfId="0" builtinId="53" customBuiltin="true"/>
    <cellStyle name="Normal 4" xfId="0" builtinId="53" customBuiltin="true"/>
    <cellStyle name="Normal 4 2" xfId="0" builtinId="53" customBuiltin="true"/>
    <cellStyle name="Normal 4 3" xfId="0" builtinId="53" customBuiltin="true"/>
    <cellStyle name="Normal 4 3 2" xfId="0" builtinId="53" customBuiltin="true"/>
    <cellStyle name="Normal 4 4" xfId="0" builtinId="53" customBuiltin="true"/>
    <cellStyle name="Normal 4 4 2" xfId="0" builtinId="53" customBuiltin="true"/>
    <cellStyle name="Normal 4 4 2 2" xfId="0" builtinId="53" customBuiltin="true"/>
    <cellStyle name="Normal 4 4 2 2 2" xfId="0" builtinId="53" customBuiltin="true"/>
    <cellStyle name="Normal 4 4 2 2 2 2" xfId="0" builtinId="53" customBuiltin="true"/>
    <cellStyle name="Normal 4 4 2 2 3" xfId="0" builtinId="53" customBuiltin="true"/>
    <cellStyle name="Normal 4 4 2 2 3 2" xfId="0" builtinId="53" customBuiltin="true"/>
    <cellStyle name="Normal 4 4 2 2 4" xfId="0" builtinId="53" customBuiltin="true"/>
    <cellStyle name="Normal 4 4 2 2 4 2" xfId="0" builtinId="53" customBuiltin="true"/>
    <cellStyle name="Normal 4 4 2 2 5" xfId="0" builtinId="53" customBuiltin="true"/>
    <cellStyle name="Normal 4 4 2 3" xfId="0" builtinId="53" customBuiltin="true"/>
    <cellStyle name="Normal 4 4 2 3 2" xfId="0" builtinId="53" customBuiltin="true"/>
    <cellStyle name="Normal 4 4 2 4" xfId="0" builtinId="53" customBuiltin="true"/>
    <cellStyle name="Normal 4 4 2 4 2" xfId="0" builtinId="53" customBuiltin="true"/>
    <cellStyle name="Normal 4 4 2 5" xfId="0" builtinId="53" customBuiltin="true"/>
    <cellStyle name="Normal 4 4 2 5 2" xfId="0" builtinId="53" customBuiltin="true"/>
    <cellStyle name="Normal 4 4 2 6" xfId="0" builtinId="53" customBuiltin="true"/>
    <cellStyle name="Normal 4 4 3" xfId="0" builtinId="53" customBuiltin="true"/>
    <cellStyle name="Normal 4 4 3 2" xfId="0" builtinId="53" customBuiltin="true"/>
    <cellStyle name="Normal 4 4 3 2 2" xfId="0" builtinId="53" customBuiltin="true"/>
    <cellStyle name="Normal 4 4 3 3" xfId="0" builtinId="53" customBuiltin="true"/>
    <cellStyle name="Normal 4 4 3 3 2" xfId="0" builtinId="53" customBuiltin="true"/>
    <cellStyle name="Normal 4 4 3 4" xfId="0" builtinId="53" customBuiltin="true"/>
    <cellStyle name="Normal 4 4 3 4 2" xfId="0" builtinId="53" customBuiltin="true"/>
    <cellStyle name="Normal 4 4 3 5" xfId="0" builtinId="53" customBuiltin="true"/>
    <cellStyle name="Normal 4 4 4" xfId="0" builtinId="53" customBuiltin="true"/>
    <cellStyle name="Normal 4 4 4 2" xfId="0" builtinId="53" customBuiltin="true"/>
    <cellStyle name="Normal 4 4 4 2 2" xfId="0" builtinId="53" customBuiltin="true"/>
    <cellStyle name="Normal 4 4 4 3" xfId="0" builtinId="53" customBuiltin="true"/>
    <cellStyle name="Normal 4 4 4 3 2" xfId="0" builtinId="53" customBuiltin="true"/>
    <cellStyle name="Normal 4 4 4 4" xfId="0" builtinId="53" customBuiltin="true"/>
    <cellStyle name="Normal 4 4 5" xfId="0" builtinId="53" customBuiltin="true"/>
    <cellStyle name="Normal 4 4 5 2" xfId="0" builtinId="53" customBuiltin="true"/>
    <cellStyle name="Normal 4 4 6" xfId="0" builtinId="53" customBuiltin="true"/>
    <cellStyle name="Normal 4 4 6 2" xfId="0" builtinId="53" customBuiltin="true"/>
    <cellStyle name="Normal 4 4 7" xfId="0" builtinId="53" customBuiltin="true"/>
    <cellStyle name="Normal 4 4 7 2" xfId="0" builtinId="53" customBuiltin="true"/>
    <cellStyle name="Normal 4 4 8" xfId="0" builtinId="53" customBuiltin="true"/>
    <cellStyle name="Normal 4 5" xfId="0" builtinId="53" customBuiltin="true"/>
    <cellStyle name="Normal 4 5 2" xfId="0" builtinId="53" customBuiltin="true"/>
    <cellStyle name="Normal 4 5 2 2" xfId="0" builtinId="53" customBuiltin="true"/>
    <cellStyle name="Normal 4 5 2 2 2" xfId="0" builtinId="53" customBuiltin="true"/>
    <cellStyle name="Normal 4 5 2 2 2 2" xfId="0" builtinId="53" customBuiltin="true"/>
    <cellStyle name="Normal 4 5 2 2 3" xfId="0" builtinId="53" customBuiltin="true"/>
    <cellStyle name="Normal 4 5 2 2 3 2" xfId="0" builtinId="53" customBuiltin="true"/>
    <cellStyle name="Normal 4 5 2 2 4" xfId="0" builtinId="53" customBuiltin="true"/>
    <cellStyle name="Normal 4 5 2 2 4 2" xfId="0" builtinId="53" customBuiltin="true"/>
    <cellStyle name="Normal 4 5 2 2 5" xfId="0" builtinId="53" customBuiltin="true"/>
    <cellStyle name="Normal 4 5 2 3" xfId="0" builtinId="53" customBuiltin="true"/>
    <cellStyle name="Normal 4 5 2 3 2" xfId="0" builtinId="53" customBuiltin="true"/>
    <cellStyle name="Normal 4 5 2 4" xfId="0" builtinId="53" customBuiltin="true"/>
    <cellStyle name="Normal 4 5 2 4 2" xfId="0" builtinId="53" customBuiltin="true"/>
    <cellStyle name="Normal 4 5 2 5" xfId="0" builtinId="53" customBuiltin="true"/>
    <cellStyle name="Normal 4 5 2 5 2" xfId="0" builtinId="53" customBuiltin="true"/>
    <cellStyle name="Normal 4 5 2 6" xfId="0" builtinId="53" customBuiltin="true"/>
    <cellStyle name="Normal 4 5 3" xfId="0" builtinId="53" customBuiltin="true"/>
    <cellStyle name="Normal 4 5 3 2" xfId="0" builtinId="53" customBuiltin="true"/>
    <cellStyle name="Normal 4 5 3 2 2" xfId="0" builtinId="53" customBuiltin="true"/>
    <cellStyle name="Normal 4 5 3 3" xfId="0" builtinId="53" customBuiltin="true"/>
    <cellStyle name="Normal 4 5 3 3 2" xfId="0" builtinId="53" customBuiltin="true"/>
    <cellStyle name="Normal 4 5 3 4" xfId="0" builtinId="53" customBuiltin="true"/>
    <cellStyle name="Normal 4 5 3 4 2" xfId="0" builtinId="53" customBuiltin="true"/>
    <cellStyle name="Normal 4 5 3 5" xfId="0" builtinId="53" customBuiltin="true"/>
    <cellStyle name="Normal 4 5 4" xfId="0" builtinId="53" customBuiltin="true"/>
    <cellStyle name="Normal 4 5 4 2" xfId="0" builtinId="53" customBuiltin="true"/>
    <cellStyle name="Normal 4 5 5" xfId="0" builtinId="53" customBuiltin="true"/>
    <cellStyle name="Normal 4 5 5 2" xfId="0" builtinId="53" customBuiltin="true"/>
    <cellStyle name="Normal 4 5 6" xfId="0" builtinId="53" customBuiltin="true"/>
    <cellStyle name="Normal 4 5 6 2" xfId="0" builtinId="53" customBuiltin="true"/>
    <cellStyle name="Normal 4 5 7" xfId="0" builtinId="53" customBuiltin="true"/>
    <cellStyle name="Normal 4 6" xfId="0" builtinId="53" customBuiltin="true"/>
    <cellStyle name="Normal 4 6 2" xfId="0" builtinId="53" customBuiltin="true"/>
    <cellStyle name="Normal 4 6 2 2" xfId="0" builtinId="53" customBuiltin="true"/>
    <cellStyle name="Normal 4 6 2 2 2" xfId="0" builtinId="53" customBuiltin="true"/>
    <cellStyle name="Normal 4 6 2 3" xfId="0" builtinId="53" customBuiltin="true"/>
    <cellStyle name="Normal 4 6 2 3 2" xfId="0" builtinId="53" customBuiltin="true"/>
    <cellStyle name="Normal 4 6 2 4" xfId="0" builtinId="53" customBuiltin="true"/>
    <cellStyle name="Normal 4 6 2 4 2" xfId="0" builtinId="53" customBuiltin="true"/>
    <cellStyle name="Normal 4 6 2 5" xfId="0" builtinId="53" customBuiltin="true"/>
    <cellStyle name="Normal 4 6 3" xfId="0" builtinId="53" customBuiltin="true"/>
    <cellStyle name="Normal 4 6 3 2" xfId="0" builtinId="53" customBuiltin="true"/>
    <cellStyle name="Normal 4 6 4" xfId="0" builtinId="53" customBuiltin="true"/>
    <cellStyle name="Normal 4 6 4 2" xfId="0" builtinId="53" customBuiltin="true"/>
    <cellStyle name="Normal 4 6 5" xfId="0" builtinId="53" customBuiltin="true"/>
    <cellStyle name="Normal 4 6 5 2" xfId="0" builtinId="53" customBuiltin="true"/>
    <cellStyle name="Normal 4 6 6" xfId="0" builtinId="53" customBuiltin="true"/>
    <cellStyle name="Normal 4 7" xfId="0" builtinId="53" customBuiltin="true"/>
    <cellStyle name="Normal 4 7 2" xfId="0" builtinId="53" customBuiltin="true"/>
    <cellStyle name="Normal 4 7 2 2" xfId="0" builtinId="53" customBuiltin="true"/>
    <cellStyle name="Normal 4 7 3" xfId="0" builtinId="53" customBuiltin="true"/>
    <cellStyle name="Normal 4 7 3 2" xfId="0" builtinId="53" customBuiltin="true"/>
    <cellStyle name="Normal 4 7 4" xfId="0" builtinId="53" customBuiltin="true"/>
    <cellStyle name="Normal 4 8" xfId="0" builtinId="53" customBuiltin="true"/>
    <cellStyle name="Normal 4 8 2" xfId="0" builtinId="53" customBuiltin="true"/>
    <cellStyle name="Normal 4 9" xfId="0" builtinId="53" customBuiltin="true"/>
    <cellStyle name="Normal 4 9 2" xfId="0" builtinId="53" customBuiltin="true"/>
    <cellStyle name="Normal 5" xfId="0" builtinId="53" customBuiltin="true"/>
    <cellStyle name="Normal 5 2" xfId="0" builtinId="53" customBuiltin="true"/>
    <cellStyle name="Normal 5 3" xfId="0" builtinId="53" customBuiltin="true"/>
    <cellStyle name="Normal 5 3 2" xfId="0" builtinId="53" customBuiltin="true"/>
    <cellStyle name="Normal 5 3 2 2" xfId="0" builtinId="53" customBuiltin="true"/>
    <cellStyle name="Normal 5 3 2 2 2" xfId="0" builtinId="53" customBuiltin="true"/>
    <cellStyle name="Normal 5 3 2 2 2 2" xfId="0" builtinId="53" customBuiltin="true"/>
    <cellStyle name="Normal 5 3 2 2 3" xfId="0" builtinId="53" customBuiltin="true"/>
    <cellStyle name="Normal 5 3 2 2 3 2" xfId="0" builtinId="53" customBuiltin="true"/>
    <cellStyle name="Normal 5 3 2 2 4" xfId="0" builtinId="53" customBuiltin="true"/>
    <cellStyle name="Normal 5 3 2 2 4 2" xfId="0" builtinId="53" customBuiltin="true"/>
    <cellStyle name="Normal 5 3 2 2 5" xfId="0" builtinId="53" customBuiltin="true"/>
    <cellStyle name="Normal 5 3 2 3" xfId="0" builtinId="53" customBuiltin="true"/>
    <cellStyle name="Normal 5 3 2 3 2" xfId="0" builtinId="53" customBuiltin="true"/>
    <cellStyle name="Normal 5 3 2 4" xfId="0" builtinId="53" customBuiltin="true"/>
    <cellStyle name="Normal 5 3 2 4 2" xfId="0" builtinId="53" customBuiltin="true"/>
    <cellStyle name="Normal 5 3 2 5" xfId="0" builtinId="53" customBuiltin="true"/>
    <cellStyle name="Normal 5 3 2 5 2" xfId="0" builtinId="53" customBuiltin="true"/>
    <cellStyle name="Normal 5 3 2 6" xfId="0" builtinId="53" customBuiltin="true"/>
    <cellStyle name="Normal 5 3 3" xfId="0" builtinId="53" customBuiltin="true"/>
    <cellStyle name="Normal 5 3 3 2" xfId="0" builtinId="53" customBuiltin="true"/>
    <cellStyle name="Normal 5 3 3 2 2" xfId="0" builtinId="53" customBuiltin="true"/>
    <cellStyle name="Normal 5 3 3 3" xfId="0" builtinId="53" customBuiltin="true"/>
    <cellStyle name="Normal 5 3 3 3 2" xfId="0" builtinId="53" customBuiltin="true"/>
    <cellStyle name="Normal 5 3 3 4" xfId="0" builtinId="53" customBuiltin="true"/>
    <cellStyle name="Normal 5 3 3 4 2" xfId="0" builtinId="53" customBuiltin="true"/>
    <cellStyle name="Normal 5 3 3 5" xfId="0" builtinId="53" customBuiltin="true"/>
    <cellStyle name="Normal 5 3 4" xfId="0" builtinId="53" customBuiltin="true"/>
    <cellStyle name="Normal 5 3 5" xfId="0" builtinId="53" customBuiltin="true"/>
    <cellStyle name="Normal 5 3 5 2" xfId="0" builtinId="53" customBuiltin="true"/>
    <cellStyle name="Normal 5 3 6" xfId="0" builtinId="53" customBuiltin="true"/>
    <cellStyle name="Normal 5 3 6 2" xfId="0" builtinId="53" customBuiltin="true"/>
    <cellStyle name="Normal 5 3 7" xfId="0" builtinId="53" customBuiltin="true"/>
    <cellStyle name="Normal 5 3 7 2" xfId="0" builtinId="53" customBuiltin="true"/>
    <cellStyle name="Normal 5 3 8" xfId="0" builtinId="53" customBuiltin="true"/>
    <cellStyle name="Normal 6" xfId="0" builtinId="53" customBuiltin="true"/>
    <cellStyle name="Normal 6 2" xfId="0" builtinId="53" customBuiltin="true"/>
    <cellStyle name="Normal 7" xfId="0" builtinId="53" customBuiltin="true"/>
    <cellStyle name="Normal 7 2" xfId="0" builtinId="53" customBuiltin="true"/>
    <cellStyle name="Normal 8" xfId="0" builtinId="53" customBuiltin="true"/>
    <cellStyle name="Normal 8 2" xfId="0" builtinId="53" customBuiltin="true"/>
    <cellStyle name="Normal 8 2 2" xfId="0" builtinId="53" customBuiltin="true"/>
    <cellStyle name="Normal 8 2 3" xfId="0" builtinId="53" customBuiltin="true"/>
    <cellStyle name="Normal 9" xfId="0" builtinId="53" customBuiltin="true"/>
    <cellStyle name="Normal 9 10" xfId="0" builtinId="53" customBuiltin="true"/>
    <cellStyle name="Normal 9 10 2" xfId="0" builtinId="53" customBuiltin="true"/>
    <cellStyle name="Normal 9 10 2 2" xfId="0" builtinId="53" customBuiltin="true"/>
    <cellStyle name="Normal 9 10 2 2 2" xfId="0" builtinId="53" customBuiltin="true"/>
    <cellStyle name="Normal 9 10 2 3" xfId="0" builtinId="53" customBuiltin="true"/>
    <cellStyle name="Normal 9 10 2 3 2" xfId="0" builtinId="53" customBuiltin="true"/>
    <cellStyle name="Normal 9 10 2 4" xfId="0" builtinId="53" customBuiltin="true"/>
    <cellStyle name="Normal 9 10 2 4 2" xfId="0" builtinId="53" customBuiltin="true"/>
    <cellStyle name="Normal 9 10 2 5" xfId="0" builtinId="53" customBuiltin="true"/>
    <cellStyle name="Normal 9 10 3" xfId="0" builtinId="53" customBuiltin="true"/>
    <cellStyle name="Normal 9 10 3 2" xfId="0" builtinId="53" customBuiltin="true"/>
    <cellStyle name="Normal 9 10 4" xfId="0" builtinId="53" customBuiltin="true"/>
    <cellStyle name="Normal 9 10 4 2" xfId="0" builtinId="53" customBuiltin="true"/>
    <cellStyle name="Normal 9 10 5" xfId="0" builtinId="53" customBuiltin="true"/>
    <cellStyle name="Normal 9 10 5 2" xfId="0" builtinId="53" customBuiltin="true"/>
    <cellStyle name="Normal 9 10 6" xfId="0" builtinId="53" customBuiltin="true"/>
    <cellStyle name="Normal 9 11" xfId="0" builtinId="53" customBuiltin="true"/>
    <cellStyle name="Normal 9 11 2" xfId="0" builtinId="53" customBuiltin="true"/>
    <cellStyle name="Normal 9 11 2 2" xfId="0" builtinId="53" customBuiltin="true"/>
    <cellStyle name="Normal 9 11 3" xfId="0" builtinId="53" customBuiltin="true"/>
    <cellStyle name="Normal 9 11 3 2" xfId="0" builtinId="53" customBuiltin="true"/>
    <cellStyle name="Normal 9 11 4" xfId="0" builtinId="53" customBuiltin="true"/>
    <cellStyle name="Normal 9 11 4 2" xfId="0" builtinId="53" customBuiltin="true"/>
    <cellStyle name="Normal 9 11 5" xfId="0" builtinId="53" customBuiltin="true"/>
    <cellStyle name="Normal 9 12" xfId="0" builtinId="53" customBuiltin="true"/>
    <cellStyle name="Normal 9 13" xfId="0" builtinId="53" customBuiltin="true"/>
    <cellStyle name="Normal 9 13 2" xfId="0" builtinId="53" customBuiltin="true"/>
    <cellStyle name="Normal 9 13 2 2" xfId="0" builtinId="53" customBuiltin="true"/>
    <cellStyle name="Normal 9 13 3" xfId="0" builtinId="53" customBuiltin="true"/>
    <cellStyle name="Normal 9 13 3 2" xfId="0" builtinId="53" customBuiltin="true"/>
    <cellStyle name="Normal 9 13 4" xfId="0" builtinId="53" customBuiltin="true"/>
    <cellStyle name="Normal 9 14" xfId="0" builtinId="53" customBuiltin="true"/>
    <cellStyle name="Normal 9 14 2" xfId="0" builtinId="53" customBuiltin="true"/>
    <cellStyle name="Normal 9 14 2 2" xfId="0" builtinId="53" customBuiltin="true"/>
    <cellStyle name="Normal 9 14 3" xfId="0" builtinId="53" customBuiltin="true"/>
    <cellStyle name="Normal 9 14 3 2" xfId="0" builtinId="53" customBuiltin="true"/>
    <cellStyle name="Normal 9 14 4" xfId="0" builtinId="53" customBuiltin="true"/>
    <cellStyle name="Normal 9 15" xfId="0" builtinId="53" customBuiltin="true"/>
    <cellStyle name="Normal 9 15 2" xfId="0" builtinId="53" customBuiltin="true"/>
    <cellStyle name="Normal 9 15 2 2" xfId="0" builtinId="53" customBuiltin="true"/>
    <cellStyle name="Normal 9 15 3" xfId="0" builtinId="53" customBuiltin="true"/>
    <cellStyle name="Normal 9 16" xfId="0" builtinId="53" customBuiltin="true"/>
    <cellStyle name="Normal 9 16 2" xfId="0" builtinId="53" customBuiltin="true"/>
    <cellStyle name="Normal 9 17" xfId="0" builtinId="53" customBuiltin="true"/>
    <cellStyle name="Normal 9 17 2" xfId="0" builtinId="53" customBuiltin="true"/>
    <cellStyle name="Normal 9 18" xfId="0" builtinId="53" customBuiltin="true"/>
    <cellStyle name="Normal 9 2" xfId="0" builtinId="53" customBuiltin="true"/>
    <cellStyle name="Normal 9 2 10" xfId="0" builtinId="53" customBuiltin="true"/>
    <cellStyle name="Normal 9 2 10 2" xfId="0" builtinId="53" customBuiltin="true"/>
    <cellStyle name="Normal 9 2 11" xfId="0" builtinId="53" customBuiltin="true"/>
    <cellStyle name="Normal 9 2 11 2" xfId="0" builtinId="53" customBuiltin="true"/>
    <cellStyle name="Normal 9 2 12" xfId="0" builtinId="53" customBuiltin="true"/>
    <cellStyle name="Normal 9 2 2" xfId="0" builtinId="53" customBuiltin="true"/>
    <cellStyle name="Normal 9 2 2 10" xfId="0" builtinId="53" customBuiltin="true"/>
    <cellStyle name="Normal 9 2 2 2" xfId="0" builtinId="53" customBuiltin="true"/>
    <cellStyle name="Normal 9 2 2 2 2" xfId="0" builtinId="53" customBuiltin="true"/>
    <cellStyle name="Normal 9 2 2 2 2 2" xfId="0" builtinId="53" customBuiltin="true"/>
    <cellStyle name="Normal 9 2 2 2 2 2 2" xfId="0" builtinId="53" customBuiltin="true"/>
    <cellStyle name="Normal 9 2 2 2 2 2 2 2" xfId="0" builtinId="53" customBuiltin="true"/>
    <cellStyle name="Normal 9 2 2 2 2 2 3" xfId="0" builtinId="53" customBuiltin="true"/>
    <cellStyle name="Normal 9 2 2 2 2 2 3 2" xfId="0" builtinId="53" customBuiltin="true"/>
    <cellStyle name="Normal 9 2 2 2 2 2 4" xfId="0" builtinId="53" customBuiltin="true"/>
    <cellStyle name="Normal 9 2 2 2 2 2 4 2" xfId="0" builtinId="53" customBuiltin="true"/>
    <cellStyle name="Normal 9 2 2 2 2 2 5" xfId="0" builtinId="53" customBuiltin="true"/>
    <cellStyle name="Normal 9 2 2 2 2 3" xfId="0" builtinId="53" customBuiltin="true"/>
    <cellStyle name="Normal 9 2 2 2 2 3 2" xfId="0" builtinId="53" customBuiltin="true"/>
    <cellStyle name="Normal 9 2 2 2 2 4" xfId="0" builtinId="53" customBuiltin="true"/>
    <cellStyle name="Normal 9 2 2 2 2 4 2" xfId="0" builtinId="53" customBuiltin="true"/>
    <cellStyle name="Normal 9 2 2 2 2 5" xfId="0" builtinId="53" customBuiltin="true"/>
    <cellStyle name="Normal 9 2 2 2 2 5 2" xfId="0" builtinId="53" customBuiltin="true"/>
    <cellStyle name="Normal 9 2 2 2 2 6" xfId="0" builtinId="53" customBuiltin="true"/>
    <cellStyle name="Normal 9 2 2 2 3" xfId="0" builtinId="53" customBuiltin="true"/>
    <cellStyle name="Normal 9 2 2 2 3 2" xfId="0" builtinId="53" customBuiltin="true"/>
    <cellStyle name="Normal 9 2 2 2 3 2 2" xfId="0" builtinId="53" customBuiltin="true"/>
    <cellStyle name="Normal 9 2 2 2 3 3" xfId="0" builtinId="53" customBuiltin="true"/>
    <cellStyle name="Normal 9 2 2 2 3 3 2" xfId="0" builtinId="53" customBuiltin="true"/>
    <cellStyle name="Normal 9 2 2 2 3 4" xfId="0" builtinId="53" customBuiltin="true"/>
    <cellStyle name="Normal 9 2 2 2 3 4 2" xfId="0" builtinId="53" customBuiltin="true"/>
    <cellStyle name="Normal 9 2 2 2 3 5" xfId="0" builtinId="53" customBuiltin="true"/>
    <cellStyle name="Normal 9 2 2 2 4" xfId="0" builtinId="53" customBuiltin="true"/>
    <cellStyle name="Normal 9 2 2 2 4 2" xfId="0" builtinId="53" customBuiltin="true"/>
    <cellStyle name="Normal 9 2 2 2 5" xfId="0" builtinId="53" customBuiltin="true"/>
    <cellStyle name="Normal 9 2 2 2 5 2" xfId="0" builtinId="53" customBuiltin="true"/>
    <cellStyle name="Normal 9 2 2 2 6" xfId="0" builtinId="53" customBuiltin="true"/>
    <cellStyle name="Normal 9 2 2 2 6 2" xfId="0" builtinId="53" customBuiltin="true"/>
    <cellStyle name="Normal 9 2 2 2 7" xfId="0" builtinId="53" customBuiltin="true"/>
    <cellStyle name="Normal 9 2 2 3" xfId="0" builtinId="53" customBuiltin="true"/>
    <cellStyle name="Normal 9 2 2 3 2" xfId="0" builtinId="53" customBuiltin="true"/>
    <cellStyle name="Normal 9 2 2 3 2 2" xfId="0" builtinId="53" customBuiltin="true"/>
    <cellStyle name="Normal 9 2 2 3 2 2 2" xfId="0" builtinId="53" customBuiltin="true"/>
    <cellStyle name="Normal 9 2 2 3 2 2 2 2" xfId="0" builtinId="53" customBuiltin="true"/>
    <cellStyle name="Normal 9 2 2 3 2 2 3" xfId="0" builtinId="53" customBuiltin="true"/>
    <cellStyle name="Normal 9 2 2 3 2 2 3 2" xfId="0" builtinId="53" customBuiltin="true"/>
    <cellStyle name="Normal 9 2 2 3 2 2 4" xfId="0" builtinId="53" customBuiltin="true"/>
    <cellStyle name="Normal 9 2 2 3 2 2 4 2" xfId="0" builtinId="53" customBuiltin="true"/>
    <cellStyle name="Normal 9 2 2 3 2 2 5" xfId="0" builtinId="53" customBuiltin="true"/>
    <cellStyle name="Normal 9 2 2 3 2 3" xfId="0" builtinId="53" customBuiltin="true"/>
    <cellStyle name="Normal 9 2 2 3 2 3 2" xfId="0" builtinId="53" customBuiltin="true"/>
    <cellStyle name="Normal 9 2 2 3 2 4" xfId="0" builtinId="53" customBuiltin="true"/>
    <cellStyle name="Normal 9 2 2 3 2 4 2" xfId="0" builtinId="53" customBuiltin="true"/>
    <cellStyle name="Normal 9 2 2 3 2 5" xfId="0" builtinId="53" customBuiltin="true"/>
    <cellStyle name="Normal 9 2 2 3 2 5 2" xfId="0" builtinId="53" customBuiltin="true"/>
    <cellStyle name="Normal 9 2 2 3 2 6" xfId="0" builtinId="53" customBuiltin="true"/>
    <cellStyle name="Normal 9 2 2 3 3" xfId="0" builtinId="53" customBuiltin="true"/>
    <cellStyle name="Normal 9 2 2 3 3 2" xfId="0" builtinId="53" customBuiltin="true"/>
    <cellStyle name="Normal 9 2 2 3 3 2 2" xfId="0" builtinId="53" customBuiltin="true"/>
    <cellStyle name="Normal 9 2 2 3 3 3" xfId="0" builtinId="53" customBuiltin="true"/>
    <cellStyle name="Normal 9 2 2 3 3 3 2" xfId="0" builtinId="53" customBuiltin="true"/>
    <cellStyle name="Normal 9 2 2 3 3 4" xfId="0" builtinId="53" customBuiltin="true"/>
    <cellStyle name="Normal 9 2 2 3 3 4 2" xfId="0" builtinId="53" customBuiltin="true"/>
    <cellStyle name="Normal 9 2 2 3 3 5" xfId="0" builtinId="53" customBuiltin="true"/>
    <cellStyle name="Normal 9 2 2 3 4" xfId="0" builtinId="53" customBuiltin="true"/>
    <cellStyle name="Normal 9 2 2 3 4 2" xfId="0" builtinId="53" customBuiltin="true"/>
    <cellStyle name="Normal 9 2 2 3 5" xfId="0" builtinId="53" customBuiltin="true"/>
    <cellStyle name="Normal 9 2 2 3 5 2" xfId="0" builtinId="53" customBuiltin="true"/>
    <cellStyle name="Normal 9 2 2 3 6" xfId="0" builtinId="53" customBuiltin="true"/>
    <cellStyle name="Normal 9 2 2 3 6 2" xfId="0" builtinId="53" customBuiltin="true"/>
    <cellStyle name="Normal 9 2 2 3 7" xfId="0" builtinId="53" customBuiltin="true"/>
    <cellStyle name="Normal 9 2 2 4" xfId="0" builtinId="53" customBuiltin="true"/>
    <cellStyle name="Normal 9 2 2 4 2" xfId="0" builtinId="53" customBuiltin="true"/>
    <cellStyle name="Normal 9 2 2 4 2 2" xfId="0" builtinId="53" customBuiltin="true"/>
    <cellStyle name="Normal 9 2 2 4 2 2 2" xfId="0" builtinId="53" customBuiltin="true"/>
    <cellStyle name="Normal 9 2 2 4 2 3" xfId="0" builtinId="53" customBuiltin="true"/>
    <cellStyle name="Normal 9 2 2 4 2 3 2" xfId="0" builtinId="53" customBuiltin="true"/>
    <cellStyle name="Normal 9 2 2 4 2 4" xfId="0" builtinId="53" customBuiltin="true"/>
    <cellStyle name="Normal 9 2 2 4 2 4 2" xfId="0" builtinId="53" customBuiltin="true"/>
    <cellStyle name="Normal 9 2 2 4 2 5" xfId="0" builtinId="53" customBuiltin="true"/>
    <cellStyle name="Normal 9 2 2 4 3" xfId="0" builtinId="53" customBuiltin="true"/>
    <cellStyle name="Normal 9 2 2 4 3 2" xfId="0" builtinId="53" customBuiltin="true"/>
    <cellStyle name="Normal 9 2 2 4 4" xfId="0" builtinId="53" customBuiltin="true"/>
    <cellStyle name="Normal 9 2 2 4 4 2" xfId="0" builtinId="53" customBuiltin="true"/>
    <cellStyle name="Normal 9 2 2 4 5" xfId="0" builtinId="53" customBuiltin="true"/>
    <cellStyle name="Normal 9 2 2 4 5 2" xfId="0" builtinId="53" customBuiltin="true"/>
    <cellStyle name="Normal 9 2 2 4 6" xfId="0" builtinId="53" customBuiltin="true"/>
    <cellStyle name="Normal 9 2 2 5" xfId="0" builtinId="53" customBuiltin="true"/>
    <cellStyle name="Normal 9 2 2 5 2" xfId="0" builtinId="53" customBuiltin="true"/>
    <cellStyle name="Normal 9 2 2 5 2 2" xfId="0" builtinId="53" customBuiltin="true"/>
    <cellStyle name="Normal 9 2 2 5 3" xfId="0" builtinId="53" customBuiltin="true"/>
    <cellStyle name="Normal 9 2 2 5 3 2" xfId="0" builtinId="53" customBuiltin="true"/>
    <cellStyle name="Normal 9 2 2 5 4" xfId="0" builtinId="53" customBuiltin="true"/>
    <cellStyle name="Normal 9 2 2 5 4 2" xfId="0" builtinId="53" customBuiltin="true"/>
    <cellStyle name="Normal 9 2 2 5 5" xfId="0" builtinId="53" customBuiltin="true"/>
    <cellStyle name="Normal 9 2 2 6" xfId="0" builtinId="53" customBuiltin="true"/>
    <cellStyle name="Normal 9 2 2 7" xfId="0" builtinId="53" customBuiltin="true"/>
    <cellStyle name="Normal 9 2 2 7 2" xfId="0" builtinId="53" customBuiltin="true"/>
    <cellStyle name="Normal 9 2 2 8" xfId="0" builtinId="53" customBuiltin="true"/>
    <cellStyle name="Normal 9 2 2 8 2" xfId="0" builtinId="53" customBuiltin="true"/>
    <cellStyle name="Normal 9 2 2 9" xfId="0" builtinId="53" customBuiltin="true"/>
    <cellStyle name="Normal 9 2 2 9 2" xfId="0" builtinId="53" customBuiltin="true"/>
    <cellStyle name="Normal 9 2 3" xfId="0" builtinId="53" customBuiltin="true"/>
    <cellStyle name="Normal 9 2 3 2" xfId="0" builtinId="53" customBuiltin="true"/>
    <cellStyle name="Normal 9 2 3 2 2" xfId="0" builtinId="53" customBuiltin="true"/>
    <cellStyle name="Normal 9 2 3 2 2 2" xfId="0" builtinId="53" customBuiltin="true"/>
    <cellStyle name="Normal 9 2 3 2 2 2 2" xfId="0" builtinId="53" customBuiltin="true"/>
    <cellStyle name="Normal 9 2 3 2 2 3" xfId="0" builtinId="53" customBuiltin="true"/>
    <cellStyle name="Normal 9 2 3 2 2 3 2" xfId="0" builtinId="53" customBuiltin="true"/>
    <cellStyle name="Normal 9 2 3 2 2 4" xfId="0" builtinId="53" customBuiltin="true"/>
    <cellStyle name="Normal 9 2 3 2 2 4 2" xfId="0" builtinId="53" customBuiltin="true"/>
    <cellStyle name="Normal 9 2 3 2 2 5" xfId="0" builtinId="53" customBuiltin="true"/>
    <cellStyle name="Normal 9 2 3 2 3" xfId="0" builtinId="53" customBuiltin="true"/>
    <cellStyle name="Normal 9 2 3 2 3 2" xfId="0" builtinId="53" customBuiltin="true"/>
    <cellStyle name="Normal 9 2 3 2 4" xfId="0" builtinId="53" customBuiltin="true"/>
    <cellStyle name="Normal 9 2 3 2 4 2" xfId="0" builtinId="53" customBuiltin="true"/>
    <cellStyle name="Normal 9 2 3 2 5" xfId="0" builtinId="53" customBuiltin="true"/>
    <cellStyle name="Normal 9 2 3 2 5 2" xfId="0" builtinId="53" customBuiltin="true"/>
    <cellStyle name="Normal 9 2 3 2 6" xfId="0" builtinId="53" customBuiltin="true"/>
    <cellStyle name="Normal 9 2 3 3" xfId="0" builtinId="53" customBuiltin="true"/>
    <cellStyle name="Normal 9 2 3 3 2" xfId="0" builtinId="53" customBuiltin="true"/>
    <cellStyle name="Normal 9 2 3 3 2 2" xfId="0" builtinId="53" customBuiltin="true"/>
    <cellStyle name="Normal 9 2 3 3 3" xfId="0" builtinId="53" customBuiltin="true"/>
    <cellStyle name="Normal 9 2 3 3 3 2" xfId="0" builtinId="53" customBuiltin="true"/>
    <cellStyle name="Normal 9 2 3 3 4" xfId="0" builtinId="53" customBuiltin="true"/>
    <cellStyle name="Normal 9 2 3 3 4 2" xfId="0" builtinId="53" customBuiltin="true"/>
    <cellStyle name="Normal 9 2 3 3 5" xfId="0" builtinId="53" customBuiltin="true"/>
    <cellStyle name="Normal 9 2 3 4" xfId="0" builtinId="53" customBuiltin="true"/>
    <cellStyle name="Normal 9 2 3 4 2" xfId="0" builtinId="53" customBuiltin="true"/>
    <cellStyle name="Normal 9 2 3 5" xfId="0" builtinId="53" customBuiltin="true"/>
    <cellStyle name="Normal 9 2 3 5 2" xfId="0" builtinId="53" customBuiltin="true"/>
    <cellStyle name="Normal 9 2 3 6" xfId="0" builtinId="53" customBuiltin="true"/>
    <cellStyle name="Normal 9 2 3 6 2" xfId="0" builtinId="53" customBuiltin="true"/>
    <cellStyle name="Normal 9 2 3 7" xfId="0" builtinId="53" customBuiltin="true"/>
    <cellStyle name="Normal 9 2 4" xfId="0" builtinId="53" customBuiltin="true"/>
    <cellStyle name="Normal 9 2 4 2" xfId="0" builtinId="53" customBuiltin="true"/>
    <cellStyle name="Normal 9 2 4 2 2" xfId="0" builtinId="53" customBuiltin="true"/>
    <cellStyle name="Normal 9 2 4 2 2 2" xfId="0" builtinId="53" customBuiltin="true"/>
    <cellStyle name="Normal 9 2 4 2 2 2 2" xfId="0" builtinId="53" customBuiltin="true"/>
    <cellStyle name="Normal 9 2 4 2 2 3" xfId="0" builtinId="53" customBuiltin="true"/>
    <cellStyle name="Normal 9 2 4 2 2 3 2" xfId="0" builtinId="53" customBuiltin="true"/>
    <cellStyle name="Normal 9 2 4 2 2 4" xfId="0" builtinId="53" customBuiltin="true"/>
    <cellStyle name="Normal 9 2 4 2 2 4 2" xfId="0" builtinId="53" customBuiltin="true"/>
    <cellStyle name="Normal 9 2 4 2 2 5" xfId="0" builtinId="53" customBuiltin="true"/>
    <cellStyle name="Normal 9 2 4 2 3" xfId="0" builtinId="53" customBuiltin="true"/>
    <cellStyle name="Normal 9 2 4 2 3 2" xfId="0" builtinId="53" customBuiltin="true"/>
    <cellStyle name="Normal 9 2 4 2 4" xfId="0" builtinId="53" customBuiltin="true"/>
    <cellStyle name="Normal 9 2 4 2 4 2" xfId="0" builtinId="53" customBuiltin="true"/>
    <cellStyle name="Normal 9 2 4 2 5" xfId="0" builtinId="53" customBuiltin="true"/>
    <cellStyle name="Normal 9 2 4 2 5 2" xfId="0" builtinId="53" customBuiltin="true"/>
    <cellStyle name="Normal 9 2 4 2 6" xfId="0" builtinId="53" customBuiltin="true"/>
    <cellStyle name="Normal 9 2 4 3" xfId="0" builtinId="53" customBuiltin="true"/>
    <cellStyle name="Normal 9 2 4 3 2" xfId="0" builtinId="53" customBuiltin="true"/>
    <cellStyle name="Normal 9 2 4 3 2 2" xfId="0" builtinId="53" customBuiltin="true"/>
    <cellStyle name="Normal 9 2 4 3 3" xfId="0" builtinId="53" customBuiltin="true"/>
    <cellStyle name="Normal 9 2 4 3 3 2" xfId="0" builtinId="53" customBuiltin="true"/>
    <cellStyle name="Normal 9 2 4 3 4" xfId="0" builtinId="53" customBuiltin="true"/>
    <cellStyle name="Normal 9 2 4 3 4 2" xfId="0" builtinId="53" customBuiltin="true"/>
    <cellStyle name="Normal 9 2 4 3 5" xfId="0" builtinId="53" customBuiltin="true"/>
    <cellStyle name="Normal 9 2 4 4" xfId="0" builtinId="53" customBuiltin="true"/>
    <cellStyle name="Normal 9 2 4 4 2" xfId="0" builtinId="53" customBuiltin="true"/>
    <cellStyle name="Normal 9 2 4 5" xfId="0" builtinId="53" customBuiltin="true"/>
    <cellStyle name="Normal 9 2 4 5 2" xfId="0" builtinId="53" customBuiltin="true"/>
    <cellStyle name="Normal 9 2 4 6" xfId="0" builtinId="53" customBuiltin="true"/>
    <cellStyle name="Normal 9 2 4 6 2" xfId="0" builtinId="53" customBuiltin="true"/>
    <cellStyle name="Normal 9 2 4 7" xfId="0" builtinId="53" customBuiltin="true"/>
    <cellStyle name="Normal 9 2 5" xfId="0" builtinId="53" customBuiltin="true"/>
    <cellStyle name="Normal 9 2 5 2" xfId="0" builtinId="53" customBuiltin="true"/>
    <cellStyle name="Normal 9 2 5 2 2" xfId="0" builtinId="53" customBuiltin="true"/>
    <cellStyle name="Normal 9 2 5 2 2 2" xfId="0" builtinId="53" customBuiltin="true"/>
    <cellStyle name="Normal 9 2 5 2 3" xfId="0" builtinId="53" customBuiltin="true"/>
    <cellStyle name="Normal 9 2 5 2 3 2" xfId="0" builtinId="53" customBuiltin="true"/>
    <cellStyle name="Normal 9 2 5 2 4" xfId="0" builtinId="53" customBuiltin="true"/>
    <cellStyle name="Normal 9 2 5 2 4 2" xfId="0" builtinId="53" customBuiltin="true"/>
    <cellStyle name="Normal 9 2 5 2 5" xfId="0" builtinId="53" customBuiltin="true"/>
    <cellStyle name="Normal 9 2 5 3" xfId="0" builtinId="53" customBuiltin="true"/>
    <cellStyle name="Normal 9 2 5 3 2" xfId="0" builtinId="53" customBuiltin="true"/>
    <cellStyle name="Normal 9 2 5 4" xfId="0" builtinId="53" customBuiltin="true"/>
    <cellStyle name="Normal 9 2 5 4 2" xfId="0" builtinId="53" customBuiltin="true"/>
    <cellStyle name="Normal 9 2 5 5" xfId="0" builtinId="53" customBuiltin="true"/>
    <cellStyle name="Normal 9 2 5 5 2" xfId="0" builtinId="53" customBuiltin="true"/>
    <cellStyle name="Normal 9 2 5 6" xfId="0" builtinId="53" customBuiltin="true"/>
    <cellStyle name="Normal 9 2 6" xfId="0" builtinId="53" customBuiltin="true"/>
    <cellStyle name="Normal 9 2 6 2" xfId="0" builtinId="53" customBuiltin="true"/>
    <cellStyle name="Normal 9 2 6 2 2" xfId="0" builtinId="53" customBuiltin="true"/>
    <cellStyle name="Normal 9 2 6 3" xfId="0" builtinId="53" customBuiltin="true"/>
    <cellStyle name="Normal 9 2 6 3 2" xfId="0" builtinId="53" customBuiltin="true"/>
    <cellStyle name="Normal 9 2 6 4" xfId="0" builtinId="53" customBuiltin="true"/>
    <cellStyle name="Normal 9 2 6 4 2" xfId="0" builtinId="53" customBuiltin="true"/>
    <cellStyle name="Normal 9 2 6 5" xfId="0" builtinId="53" customBuiltin="true"/>
    <cellStyle name="Normal 9 2 7" xfId="0" builtinId="53" customBuiltin="true"/>
    <cellStyle name="Normal 9 2 8" xfId="0" builtinId="53" customBuiltin="true"/>
    <cellStyle name="Normal 9 2 8 2" xfId="0" builtinId="53" customBuiltin="true"/>
    <cellStyle name="Normal 9 2 8 2 2" xfId="0" builtinId="53" customBuiltin="true"/>
    <cellStyle name="Normal 9 2 8 3" xfId="0" builtinId="53" customBuiltin="true"/>
    <cellStyle name="Normal 9 2 8 3 2" xfId="0" builtinId="53" customBuiltin="true"/>
    <cellStyle name="Normal 9 2 8 4" xfId="0" builtinId="53" customBuiltin="true"/>
    <cellStyle name="Normal 9 2 9" xfId="0" builtinId="53" customBuiltin="true"/>
    <cellStyle name="Normal 9 2 9 2" xfId="0" builtinId="53" customBuiltin="true"/>
    <cellStyle name="Normal 9 3" xfId="0" builtinId="53" customBuiltin="true"/>
    <cellStyle name="Normal 9 3 10" xfId="0" builtinId="53" customBuiltin="true"/>
    <cellStyle name="Normal 9 3 10 2" xfId="0" builtinId="53" customBuiltin="true"/>
    <cellStyle name="Normal 9 3 11" xfId="0" builtinId="53" customBuiltin="true"/>
    <cellStyle name="Normal 9 3 11 2" xfId="0" builtinId="53" customBuiltin="true"/>
    <cellStyle name="Normal 9 3 12" xfId="0" builtinId="53" customBuiltin="true"/>
    <cellStyle name="Normal 9 3 2" xfId="0" builtinId="53" customBuiltin="true"/>
    <cellStyle name="Normal 9 3 2 10" xfId="0" builtinId="53" customBuiltin="true"/>
    <cellStyle name="Normal 9 3 2 2" xfId="0" builtinId="53" customBuiltin="true"/>
    <cellStyle name="Normal 9 3 2 2 2" xfId="0" builtinId="53" customBuiltin="true"/>
    <cellStyle name="Normal 9 3 2 2 2 2" xfId="0" builtinId="53" customBuiltin="true"/>
    <cellStyle name="Normal 9 3 2 2 2 2 2" xfId="0" builtinId="53" customBuiltin="true"/>
    <cellStyle name="Normal 9 3 2 2 2 2 2 2" xfId="0" builtinId="53" customBuiltin="true"/>
    <cellStyle name="Normal 9 3 2 2 2 2 3" xfId="0" builtinId="53" customBuiltin="true"/>
    <cellStyle name="Normal 9 3 2 2 2 2 3 2" xfId="0" builtinId="53" customBuiltin="true"/>
    <cellStyle name="Normal 9 3 2 2 2 2 4" xfId="0" builtinId="53" customBuiltin="true"/>
    <cellStyle name="Normal 9 3 2 2 2 2 4 2" xfId="0" builtinId="53" customBuiltin="true"/>
    <cellStyle name="Normal 9 3 2 2 2 2 5" xfId="0" builtinId="53" customBuiltin="true"/>
    <cellStyle name="Normal 9 3 2 2 2 3" xfId="0" builtinId="53" customBuiltin="true"/>
    <cellStyle name="Normal 9 3 2 2 2 3 2" xfId="0" builtinId="53" customBuiltin="true"/>
    <cellStyle name="Normal 9 3 2 2 2 4" xfId="0" builtinId="53" customBuiltin="true"/>
    <cellStyle name="Normal 9 3 2 2 2 4 2" xfId="0" builtinId="53" customBuiltin="true"/>
    <cellStyle name="Normal 9 3 2 2 2 5" xfId="0" builtinId="53" customBuiltin="true"/>
    <cellStyle name="Normal 9 3 2 2 2 5 2" xfId="0" builtinId="53" customBuiltin="true"/>
    <cellStyle name="Normal 9 3 2 2 2 6" xfId="0" builtinId="53" customBuiltin="true"/>
    <cellStyle name="Normal 9 3 2 2 3" xfId="0" builtinId="53" customBuiltin="true"/>
    <cellStyle name="Normal 9 3 2 2 3 2" xfId="0" builtinId="53" customBuiltin="true"/>
    <cellStyle name="Normal 9 3 2 2 3 2 2" xfId="0" builtinId="53" customBuiltin="true"/>
    <cellStyle name="Normal 9 3 2 2 3 3" xfId="0" builtinId="53" customBuiltin="true"/>
    <cellStyle name="Normal 9 3 2 2 3 3 2" xfId="0" builtinId="53" customBuiltin="true"/>
    <cellStyle name="Normal 9 3 2 2 3 4" xfId="0" builtinId="53" customBuiltin="true"/>
    <cellStyle name="Normal 9 3 2 2 3 4 2" xfId="0" builtinId="53" customBuiltin="true"/>
    <cellStyle name="Normal 9 3 2 2 3 5" xfId="0" builtinId="53" customBuiltin="true"/>
    <cellStyle name="Normal 9 3 2 2 4" xfId="0" builtinId="53" customBuiltin="true"/>
    <cellStyle name="Normal 9 3 2 2 4 2" xfId="0" builtinId="53" customBuiltin="true"/>
    <cellStyle name="Normal 9 3 2 2 5" xfId="0" builtinId="53" customBuiltin="true"/>
    <cellStyle name="Normal 9 3 2 2 5 2" xfId="0" builtinId="53" customBuiltin="true"/>
    <cellStyle name="Normal 9 3 2 2 6" xfId="0" builtinId="53" customBuiltin="true"/>
    <cellStyle name="Normal 9 3 2 2 6 2" xfId="0" builtinId="53" customBuiltin="true"/>
    <cellStyle name="Normal 9 3 2 2 7" xfId="0" builtinId="53" customBuiltin="true"/>
    <cellStyle name="Normal 9 3 2 3" xfId="0" builtinId="53" customBuiltin="true"/>
    <cellStyle name="Normal 9 3 2 3 2" xfId="0" builtinId="53" customBuiltin="true"/>
    <cellStyle name="Normal 9 3 2 3 2 2" xfId="0" builtinId="53" customBuiltin="true"/>
    <cellStyle name="Normal 9 3 2 3 2 2 2" xfId="0" builtinId="53" customBuiltin="true"/>
    <cellStyle name="Normal 9 3 2 3 2 2 2 2" xfId="0" builtinId="53" customBuiltin="true"/>
    <cellStyle name="Normal 9 3 2 3 2 2 3" xfId="0" builtinId="53" customBuiltin="true"/>
    <cellStyle name="Normal 9 3 2 3 2 2 3 2" xfId="0" builtinId="53" customBuiltin="true"/>
    <cellStyle name="Normal 9 3 2 3 2 2 4" xfId="0" builtinId="53" customBuiltin="true"/>
    <cellStyle name="Normal 9 3 2 3 2 2 4 2" xfId="0" builtinId="53" customBuiltin="true"/>
    <cellStyle name="Normal 9 3 2 3 2 2 5" xfId="0" builtinId="53" customBuiltin="true"/>
    <cellStyle name="Normal 9 3 2 3 2 3" xfId="0" builtinId="53" customBuiltin="true"/>
    <cellStyle name="Normal 9 3 2 3 2 3 2" xfId="0" builtinId="53" customBuiltin="true"/>
    <cellStyle name="Normal 9 3 2 3 2 4" xfId="0" builtinId="53" customBuiltin="true"/>
    <cellStyle name="Normal 9 3 2 3 2 4 2" xfId="0" builtinId="53" customBuiltin="true"/>
    <cellStyle name="Normal 9 3 2 3 2 5" xfId="0" builtinId="53" customBuiltin="true"/>
    <cellStyle name="Normal 9 3 2 3 2 5 2" xfId="0" builtinId="53" customBuiltin="true"/>
    <cellStyle name="Normal 9 3 2 3 2 6" xfId="0" builtinId="53" customBuiltin="true"/>
    <cellStyle name="Normal 9 3 2 3 3" xfId="0" builtinId="53" customBuiltin="true"/>
    <cellStyle name="Normal 9 3 2 3 3 2" xfId="0" builtinId="53" customBuiltin="true"/>
    <cellStyle name="Normal 9 3 2 3 3 2 2" xfId="0" builtinId="53" customBuiltin="true"/>
    <cellStyle name="Normal 9 3 2 3 3 3" xfId="0" builtinId="53" customBuiltin="true"/>
    <cellStyle name="Normal 9 3 2 3 3 3 2" xfId="0" builtinId="53" customBuiltin="true"/>
    <cellStyle name="Normal 9 3 2 3 3 4" xfId="0" builtinId="53" customBuiltin="true"/>
    <cellStyle name="Normal 9 3 2 3 3 4 2" xfId="0" builtinId="53" customBuiltin="true"/>
    <cellStyle name="Normal 9 3 2 3 3 5" xfId="0" builtinId="53" customBuiltin="true"/>
    <cellStyle name="Normal 9 3 2 3 4" xfId="0" builtinId="53" customBuiltin="true"/>
    <cellStyle name="Normal 9 3 2 3 4 2" xfId="0" builtinId="53" customBuiltin="true"/>
    <cellStyle name="Normal 9 3 2 3 5" xfId="0" builtinId="53" customBuiltin="true"/>
    <cellStyle name="Normal 9 3 2 3 5 2" xfId="0" builtinId="53" customBuiltin="true"/>
    <cellStyle name="Normal 9 3 2 3 6" xfId="0" builtinId="53" customBuiltin="true"/>
    <cellStyle name="Normal 9 3 2 3 6 2" xfId="0" builtinId="53" customBuiltin="true"/>
    <cellStyle name="Normal 9 3 2 3 7" xfId="0" builtinId="53" customBuiltin="true"/>
    <cellStyle name="Normal 9 3 2 4" xfId="0" builtinId="53" customBuiltin="true"/>
    <cellStyle name="Normal 9 3 2 4 2" xfId="0" builtinId="53" customBuiltin="true"/>
    <cellStyle name="Normal 9 3 2 4 2 2" xfId="0" builtinId="53" customBuiltin="true"/>
    <cellStyle name="Normal 9 3 2 4 2 2 2" xfId="0" builtinId="53" customBuiltin="true"/>
    <cellStyle name="Normal 9 3 2 4 2 3" xfId="0" builtinId="53" customBuiltin="true"/>
    <cellStyle name="Normal 9 3 2 4 2 3 2" xfId="0" builtinId="53" customBuiltin="true"/>
    <cellStyle name="Normal 9 3 2 4 2 4" xfId="0" builtinId="53" customBuiltin="true"/>
    <cellStyle name="Normal 9 3 2 4 2 4 2" xfId="0" builtinId="53" customBuiltin="true"/>
    <cellStyle name="Normal 9 3 2 4 2 5" xfId="0" builtinId="53" customBuiltin="true"/>
    <cellStyle name="Normal 9 3 2 4 3" xfId="0" builtinId="53" customBuiltin="true"/>
    <cellStyle name="Normal 9 3 2 4 3 2" xfId="0" builtinId="53" customBuiltin="true"/>
    <cellStyle name="Normal 9 3 2 4 4" xfId="0" builtinId="53" customBuiltin="true"/>
    <cellStyle name="Normal 9 3 2 4 4 2" xfId="0" builtinId="53" customBuiltin="true"/>
    <cellStyle name="Normal 9 3 2 4 5" xfId="0" builtinId="53" customBuiltin="true"/>
    <cellStyle name="Normal 9 3 2 4 5 2" xfId="0" builtinId="53" customBuiltin="true"/>
    <cellStyle name="Normal 9 3 2 4 6" xfId="0" builtinId="53" customBuiltin="true"/>
    <cellStyle name="Normal 9 3 2 5" xfId="0" builtinId="53" customBuiltin="true"/>
    <cellStyle name="Normal 9 3 2 5 2" xfId="0" builtinId="53" customBuiltin="true"/>
    <cellStyle name="Normal 9 3 2 5 2 2" xfId="0" builtinId="53" customBuiltin="true"/>
    <cellStyle name="Normal 9 3 2 5 3" xfId="0" builtinId="53" customBuiltin="true"/>
    <cellStyle name="Normal 9 3 2 5 3 2" xfId="0" builtinId="53" customBuiltin="true"/>
    <cellStyle name="Normal 9 3 2 5 4" xfId="0" builtinId="53" customBuiltin="true"/>
    <cellStyle name="Normal 9 3 2 5 4 2" xfId="0" builtinId="53" customBuiltin="true"/>
    <cellStyle name="Normal 9 3 2 5 5" xfId="0" builtinId="53" customBuiltin="true"/>
    <cellStyle name="Normal 9 3 2 6" xfId="0" builtinId="53" customBuiltin="true"/>
    <cellStyle name="Normal 9 3 2 7" xfId="0" builtinId="53" customBuiltin="true"/>
    <cellStyle name="Normal 9 3 2 7 2" xfId="0" builtinId="53" customBuiltin="true"/>
    <cellStyle name="Normal 9 3 2 8" xfId="0" builtinId="53" customBuiltin="true"/>
    <cellStyle name="Normal 9 3 2 8 2" xfId="0" builtinId="53" customBuiltin="true"/>
    <cellStyle name="Normal 9 3 2 9" xfId="0" builtinId="53" customBuiltin="true"/>
    <cellStyle name="Normal 9 3 2 9 2" xfId="0" builtinId="53" customBuiltin="true"/>
    <cellStyle name="Normal 9 3 3" xfId="0" builtinId="53" customBuiltin="true"/>
    <cellStyle name="Normal 9 3 3 2" xfId="0" builtinId="53" customBuiltin="true"/>
    <cellStyle name="Normal 9 3 3 2 2" xfId="0" builtinId="53" customBuiltin="true"/>
    <cellStyle name="Normal 9 3 3 2 2 2" xfId="0" builtinId="53" customBuiltin="true"/>
    <cellStyle name="Normal 9 3 3 2 2 2 2" xfId="0" builtinId="53" customBuiltin="true"/>
    <cellStyle name="Normal 9 3 3 2 2 3" xfId="0" builtinId="53" customBuiltin="true"/>
    <cellStyle name="Normal 9 3 3 2 2 3 2" xfId="0" builtinId="53" customBuiltin="true"/>
    <cellStyle name="Normal 9 3 3 2 2 4" xfId="0" builtinId="53" customBuiltin="true"/>
    <cellStyle name="Normal 9 3 3 2 2 4 2" xfId="0" builtinId="53" customBuiltin="true"/>
    <cellStyle name="Normal 9 3 3 2 2 5" xfId="0" builtinId="53" customBuiltin="true"/>
    <cellStyle name="Normal 9 3 3 2 3" xfId="0" builtinId="53" customBuiltin="true"/>
    <cellStyle name="Normal 9 3 3 2 3 2" xfId="0" builtinId="53" customBuiltin="true"/>
    <cellStyle name="Normal 9 3 3 2 4" xfId="0" builtinId="53" customBuiltin="true"/>
    <cellStyle name="Normal 9 3 3 2 4 2" xfId="0" builtinId="53" customBuiltin="true"/>
    <cellStyle name="Normal 9 3 3 2 5" xfId="0" builtinId="53" customBuiltin="true"/>
    <cellStyle name="Normal 9 3 3 2 5 2" xfId="0" builtinId="53" customBuiltin="true"/>
    <cellStyle name="Normal 9 3 3 2 6" xfId="0" builtinId="53" customBuiltin="true"/>
    <cellStyle name="Normal 9 3 3 3" xfId="0" builtinId="53" customBuiltin="true"/>
    <cellStyle name="Normal 9 3 3 3 2" xfId="0" builtinId="53" customBuiltin="true"/>
    <cellStyle name="Normal 9 3 3 3 2 2" xfId="0" builtinId="53" customBuiltin="true"/>
    <cellStyle name="Normal 9 3 3 3 3" xfId="0" builtinId="53" customBuiltin="true"/>
    <cellStyle name="Normal 9 3 3 3 3 2" xfId="0" builtinId="53" customBuiltin="true"/>
    <cellStyle name="Normal 9 3 3 3 4" xfId="0" builtinId="53" customBuiltin="true"/>
    <cellStyle name="Normal 9 3 3 3 4 2" xfId="0" builtinId="53" customBuiltin="true"/>
    <cellStyle name="Normal 9 3 3 3 5" xfId="0" builtinId="53" customBuiltin="true"/>
    <cellStyle name="Normal 9 3 3 4" xfId="0" builtinId="53" customBuiltin="true"/>
    <cellStyle name="Normal 9 3 3 4 2" xfId="0" builtinId="53" customBuiltin="true"/>
    <cellStyle name="Normal 9 3 3 5" xfId="0" builtinId="53" customBuiltin="true"/>
    <cellStyle name="Normal 9 3 3 5 2" xfId="0" builtinId="53" customBuiltin="true"/>
    <cellStyle name="Normal 9 3 3 6" xfId="0" builtinId="53" customBuiltin="true"/>
    <cellStyle name="Normal 9 3 3 6 2" xfId="0" builtinId="53" customBuiltin="true"/>
    <cellStyle name="Normal 9 3 3 7" xfId="0" builtinId="53" customBuiltin="true"/>
    <cellStyle name="Normal 9 3 4" xfId="0" builtinId="53" customBuiltin="true"/>
    <cellStyle name="Normal 9 3 4 2" xfId="0" builtinId="53" customBuiltin="true"/>
    <cellStyle name="Normal 9 3 4 2 2" xfId="0" builtinId="53" customBuiltin="true"/>
    <cellStyle name="Normal 9 3 4 2 2 2" xfId="0" builtinId="53" customBuiltin="true"/>
    <cellStyle name="Normal 9 3 4 2 2 2 2" xfId="0" builtinId="53" customBuiltin="true"/>
    <cellStyle name="Normal 9 3 4 2 2 3" xfId="0" builtinId="53" customBuiltin="true"/>
    <cellStyle name="Normal 9 3 4 2 2 3 2" xfId="0" builtinId="53" customBuiltin="true"/>
    <cellStyle name="Normal 9 3 4 2 2 4" xfId="0" builtinId="53" customBuiltin="true"/>
    <cellStyle name="Normal 9 3 4 2 2 4 2" xfId="0" builtinId="53" customBuiltin="true"/>
    <cellStyle name="Normal 9 3 4 2 2 5" xfId="0" builtinId="53" customBuiltin="true"/>
    <cellStyle name="Normal 9 3 4 2 3" xfId="0" builtinId="53" customBuiltin="true"/>
    <cellStyle name="Normal 9 3 4 2 3 2" xfId="0" builtinId="53" customBuiltin="true"/>
    <cellStyle name="Normal 9 3 4 2 4" xfId="0" builtinId="53" customBuiltin="true"/>
    <cellStyle name="Normal 9 3 4 2 4 2" xfId="0" builtinId="53" customBuiltin="true"/>
    <cellStyle name="Normal 9 3 4 2 5" xfId="0" builtinId="53" customBuiltin="true"/>
    <cellStyle name="Normal 9 3 4 2 5 2" xfId="0" builtinId="53" customBuiltin="true"/>
    <cellStyle name="Normal 9 3 4 2 6" xfId="0" builtinId="53" customBuiltin="true"/>
    <cellStyle name="Normal 9 3 4 3" xfId="0" builtinId="53" customBuiltin="true"/>
    <cellStyle name="Normal 9 3 4 3 2" xfId="0" builtinId="53" customBuiltin="true"/>
    <cellStyle name="Normal 9 3 4 3 2 2" xfId="0" builtinId="53" customBuiltin="true"/>
    <cellStyle name="Normal 9 3 4 3 3" xfId="0" builtinId="53" customBuiltin="true"/>
    <cellStyle name="Normal 9 3 4 3 3 2" xfId="0" builtinId="53" customBuiltin="true"/>
    <cellStyle name="Normal 9 3 4 3 4" xfId="0" builtinId="53" customBuiltin="true"/>
    <cellStyle name="Normal 9 3 4 3 4 2" xfId="0" builtinId="53" customBuiltin="true"/>
    <cellStyle name="Normal 9 3 4 3 5" xfId="0" builtinId="53" customBuiltin="true"/>
    <cellStyle name="Normal 9 3 4 4" xfId="0" builtinId="53" customBuiltin="true"/>
    <cellStyle name="Normal 9 3 4 4 2" xfId="0" builtinId="53" customBuiltin="true"/>
    <cellStyle name="Normal 9 3 4 5" xfId="0" builtinId="53" customBuiltin="true"/>
    <cellStyle name="Normal 9 3 4 5 2" xfId="0" builtinId="53" customBuiltin="true"/>
    <cellStyle name="Normal 9 3 4 6" xfId="0" builtinId="53" customBuiltin="true"/>
    <cellStyle name="Normal 9 3 4 6 2" xfId="0" builtinId="53" customBuiltin="true"/>
    <cellStyle name="Normal 9 3 4 7" xfId="0" builtinId="53" customBuiltin="true"/>
    <cellStyle name="Normal 9 3 5" xfId="0" builtinId="53" customBuiltin="true"/>
    <cellStyle name="Normal 9 3 5 2" xfId="0" builtinId="53" customBuiltin="true"/>
    <cellStyle name="Normal 9 3 5 2 2" xfId="0" builtinId="53" customBuiltin="true"/>
    <cellStyle name="Normal 9 3 5 2 2 2" xfId="0" builtinId="53" customBuiltin="true"/>
    <cellStyle name="Normal 9 3 5 2 3" xfId="0" builtinId="53" customBuiltin="true"/>
    <cellStyle name="Normal 9 3 5 2 3 2" xfId="0" builtinId="53" customBuiltin="true"/>
    <cellStyle name="Normal 9 3 5 2 4" xfId="0" builtinId="53" customBuiltin="true"/>
    <cellStyle name="Normal 9 3 5 2 4 2" xfId="0" builtinId="53" customBuiltin="true"/>
    <cellStyle name="Normal 9 3 5 2 5" xfId="0" builtinId="53" customBuiltin="true"/>
    <cellStyle name="Normal 9 3 5 3" xfId="0" builtinId="53" customBuiltin="true"/>
    <cellStyle name="Normal 9 3 5 3 2" xfId="0" builtinId="53" customBuiltin="true"/>
    <cellStyle name="Normal 9 3 5 4" xfId="0" builtinId="53" customBuiltin="true"/>
    <cellStyle name="Normal 9 3 5 4 2" xfId="0" builtinId="53" customBuiltin="true"/>
    <cellStyle name="Normal 9 3 5 5" xfId="0" builtinId="53" customBuiltin="true"/>
    <cellStyle name="Normal 9 3 5 5 2" xfId="0" builtinId="53" customBuiltin="true"/>
    <cellStyle name="Normal 9 3 5 6" xfId="0" builtinId="53" customBuiltin="true"/>
    <cellStyle name="Normal 9 3 6" xfId="0" builtinId="53" customBuiltin="true"/>
    <cellStyle name="Normal 9 3 6 2" xfId="0" builtinId="53" customBuiltin="true"/>
    <cellStyle name="Normal 9 3 6 2 2" xfId="0" builtinId="53" customBuiltin="true"/>
    <cellStyle name="Normal 9 3 6 3" xfId="0" builtinId="53" customBuiltin="true"/>
    <cellStyle name="Normal 9 3 6 3 2" xfId="0" builtinId="53" customBuiltin="true"/>
    <cellStyle name="Normal 9 3 6 4" xfId="0" builtinId="53" customBuiltin="true"/>
    <cellStyle name="Normal 9 3 6 4 2" xfId="0" builtinId="53" customBuiltin="true"/>
    <cellStyle name="Normal 9 3 6 5" xfId="0" builtinId="53" customBuiltin="true"/>
    <cellStyle name="Normal 9 3 7" xfId="0" builtinId="53" customBuiltin="true"/>
    <cellStyle name="Normal 9 3 8" xfId="0" builtinId="53" customBuiltin="true"/>
    <cellStyle name="Normal 9 3 8 2" xfId="0" builtinId="53" customBuiltin="true"/>
    <cellStyle name="Normal 9 3 8 2 2" xfId="0" builtinId="53" customBuiltin="true"/>
    <cellStyle name="Normal 9 3 8 3" xfId="0" builtinId="53" customBuiltin="true"/>
    <cellStyle name="Normal 9 3 8 3 2" xfId="0" builtinId="53" customBuiltin="true"/>
    <cellStyle name="Normal 9 3 8 4" xfId="0" builtinId="53" customBuiltin="true"/>
    <cellStyle name="Normal 9 3 9" xfId="0" builtinId="53" customBuiltin="true"/>
    <cellStyle name="Normal 9 3 9 2" xfId="0" builtinId="53" customBuiltin="true"/>
    <cellStyle name="Normal 9 4" xfId="0" builtinId="53" customBuiltin="true"/>
    <cellStyle name="Normal 9 4 10" xfId="0" builtinId="53" customBuiltin="true"/>
    <cellStyle name="Normal 9 4 2" xfId="0" builtinId="53" customBuiltin="true"/>
    <cellStyle name="Normal 9 4 2 2" xfId="0" builtinId="53" customBuiltin="true"/>
    <cellStyle name="Normal 9 4 2 2 2" xfId="0" builtinId="53" customBuiltin="true"/>
    <cellStyle name="Normal 9 4 2 2 2 2" xfId="0" builtinId="53" customBuiltin="true"/>
    <cellStyle name="Normal 9 4 2 2 2 2 2" xfId="0" builtinId="53" customBuiltin="true"/>
    <cellStyle name="Normal 9 4 2 2 2 2 2 2" xfId="0" builtinId="53" customBuiltin="true"/>
    <cellStyle name="Normal 9 4 2 2 2 2 3" xfId="0" builtinId="53" customBuiltin="true"/>
    <cellStyle name="Normal 9 4 2 2 2 2 3 2" xfId="0" builtinId="53" customBuiltin="true"/>
    <cellStyle name="Normal 9 4 2 2 2 2 4" xfId="0" builtinId="53" customBuiltin="true"/>
    <cellStyle name="Normal 9 4 2 2 2 2 4 2" xfId="0" builtinId="53" customBuiltin="true"/>
    <cellStyle name="Normal 9 4 2 2 2 2 5" xfId="0" builtinId="53" customBuiltin="true"/>
    <cellStyle name="Normal 9 4 2 2 2 3" xfId="0" builtinId="53" customBuiltin="true"/>
    <cellStyle name="Normal 9 4 2 2 2 3 2" xfId="0" builtinId="53" customBuiltin="true"/>
    <cellStyle name="Normal 9 4 2 2 2 4" xfId="0" builtinId="53" customBuiltin="true"/>
    <cellStyle name="Normal 9 4 2 2 2 4 2" xfId="0" builtinId="53" customBuiltin="true"/>
    <cellStyle name="Normal 9 4 2 2 2 5" xfId="0" builtinId="53" customBuiltin="true"/>
    <cellStyle name="Normal 9 4 2 2 2 5 2" xfId="0" builtinId="53" customBuiltin="true"/>
    <cellStyle name="Normal 9 4 2 2 2 6" xfId="0" builtinId="53" customBuiltin="true"/>
    <cellStyle name="Normal 9 4 2 2 3" xfId="0" builtinId="53" customBuiltin="true"/>
    <cellStyle name="Normal 9 4 2 2 3 2" xfId="0" builtinId="53" customBuiltin="true"/>
    <cellStyle name="Normal 9 4 2 2 3 2 2" xfId="0" builtinId="53" customBuiltin="true"/>
    <cellStyle name="Normal 9 4 2 2 3 3" xfId="0" builtinId="53" customBuiltin="true"/>
    <cellStyle name="Normal 9 4 2 2 3 3 2" xfId="0" builtinId="53" customBuiltin="true"/>
    <cellStyle name="Normal 9 4 2 2 3 4" xfId="0" builtinId="53" customBuiltin="true"/>
    <cellStyle name="Normal 9 4 2 2 3 4 2" xfId="0" builtinId="53" customBuiltin="true"/>
    <cellStyle name="Normal 9 4 2 2 3 5" xfId="0" builtinId="53" customBuiltin="true"/>
    <cellStyle name="Normal 9 4 2 2 4" xfId="0" builtinId="53" customBuiltin="true"/>
    <cellStyle name="Normal 9 4 2 2 4 2" xfId="0" builtinId="53" customBuiltin="true"/>
    <cellStyle name="Normal 9 4 2 2 5" xfId="0" builtinId="53" customBuiltin="true"/>
    <cellStyle name="Normal 9 4 2 2 5 2" xfId="0" builtinId="53" customBuiltin="true"/>
    <cellStyle name="Normal 9 4 2 2 6" xfId="0" builtinId="53" customBuiltin="true"/>
    <cellStyle name="Normal 9 4 2 2 6 2" xfId="0" builtinId="53" customBuiltin="true"/>
    <cellStyle name="Normal 9 4 2 2 7" xfId="0" builtinId="53" customBuiltin="true"/>
    <cellStyle name="Normal 9 4 2 3" xfId="0" builtinId="53" customBuiltin="true"/>
    <cellStyle name="Normal 9 4 2 3 2" xfId="0" builtinId="53" customBuiltin="true"/>
    <cellStyle name="Normal 9 4 2 3 2 2" xfId="0" builtinId="53" customBuiltin="true"/>
    <cellStyle name="Normal 9 4 2 3 2 2 2" xfId="0" builtinId="53" customBuiltin="true"/>
    <cellStyle name="Normal 9 4 2 3 2 3" xfId="0" builtinId="53" customBuiltin="true"/>
    <cellStyle name="Normal 9 4 2 3 2 3 2" xfId="0" builtinId="53" customBuiltin="true"/>
    <cellStyle name="Normal 9 4 2 3 2 4" xfId="0" builtinId="53" customBuiltin="true"/>
    <cellStyle name="Normal 9 4 2 3 2 4 2" xfId="0" builtinId="53" customBuiltin="true"/>
    <cellStyle name="Normal 9 4 2 3 2 5" xfId="0" builtinId="53" customBuiltin="true"/>
    <cellStyle name="Normal 9 4 2 3 3" xfId="0" builtinId="53" customBuiltin="true"/>
    <cellStyle name="Normal 9 4 2 3 3 2" xfId="0" builtinId="53" customBuiltin="true"/>
    <cellStyle name="Normal 9 4 2 3 4" xfId="0" builtinId="53" customBuiltin="true"/>
    <cellStyle name="Normal 9 4 2 3 4 2" xfId="0" builtinId="53" customBuiltin="true"/>
    <cellStyle name="Normal 9 4 2 3 5" xfId="0" builtinId="53" customBuiltin="true"/>
    <cellStyle name="Normal 9 4 2 3 5 2" xfId="0" builtinId="53" customBuiltin="true"/>
    <cellStyle name="Normal 9 4 2 3 6" xfId="0" builtinId="53" customBuiltin="true"/>
    <cellStyle name="Normal 9 4 2 4" xfId="0" builtinId="53" customBuiltin="true"/>
    <cellStyle name="Normal 9 4 2 4 2" xfId="0" builtinId="53" customBuiltin="true"/>
    <cellStyle name="Normal 9 4 2 4 2 2" xfId="0" builtinId="53" customBuiltin="true"/>
    <cellStyle name="Normal 9 4 2 4 3" xfId="0" builtinId="53" customBuiltin="true"/>
    <cellStyle name="Normal 9 4 2 4 3 2" xfId="0" builtinId="53" customBuiltin="true"/>
    <cellStyle name="Normal 9 4 2 4 4" xfId="0" builtinId="53" customBuiltin="true"/>
    <cellStyle name="Normal 9 4 2 4 4 2" xfId="0" builtinId="53" customBuiltin="true"/>
    <cellStyle name="Normal 9 4 2 4 5" xfId="0" builtinId="53" customBuiltin="true"/>
    <cellStyle name="Normal 9 4 2 5" xfId="0" builtinId="53" customBuiltin="true"/>
    <cellStyle name="Normal 9 4 2 6" xfId="0" builtinId="53" customBuiltin="true"/>
    <cellStyle name="Normal 9 4 2 6 2" xfId="0" builtinId="53" customBuiltin="true"/>
    <cellStyle name="Normal 9 4 2 7" xfId="0" builtinId="53" customBuiltin="true"/>
    <cellStyle name="Normal 9 4 2 7 2" xfId="0" builtinId="53" customBuiltin="true"/>
    <cellStyle name="Normal 9 4 2 8" xfId="0" builtinId="53" customBuiltin="true"/>
    <cellStyle name="Normal 9 4 2 8 2" xfId="0" builtinId="53" customBuiltin="true"/>
    <cellStyle name="Normal 9 4 2 9" xfId="0" builtinId="53" customBuiltin="true"/>
    <cellStyle name="Normal 9 4 3" xfId="0" builtinId="53" customBuiltin="true"/>
    <cellStyle name="Normal 9 4 3 2" xfId="0" builtinId="53" customBuiltin="true"/>
    <cellStyle name="Normal 9 4 3 2 2" xfId="0" builtinId="53" customBuiltin="true"/>
    <cellStyle name="Normal 9 4 3 2 2 2" xfId="0" builtinId="53" customBuiltin="true"/>
    <cellStyle name="Normal 9 4 3 2 2 2 2" xfId="0" builtinId="53" customBuiltin="true"/>
    <cellStyle name="Normal 9 4 3 2 2 3" xfId="0" builtinId="53" customBuiltin="true"/>
    <cellStyle name="Normal 9 4 3 2 2 3 2" xfId="0" builtinId="53" customBuiltin="true"/>
    <cellStyle name="Normal 9 4 3 2 2 4" xfId="0" builtinId="53" customBuiltin="true"/>
    <cellStyle name="Normal 9 4 3 2 2 4 2" xfId="0" builtinId="53" customBuiltin="true"/>
    <cellStyle name="Normal 9 4 3 2 2 5" xfId="0" builtinId="53" customBuiltin="true"/>
    <cellStyle name="Normal 9 4 3 2 3" xfId="0" builtinId="53" customBuiltin="true"/>
    <cellStyle name="Normal 9 4 3 2 3 2" xfId="0" builtinId="53" customBuiltin="true"/>
    <cellStyle name="Normal 9 4 3 2 4" xfId="0" builtinId="53" customBuiltin="true"/>
    <cellStyle name="Normal 9 4 3 2 4 2" xfId="0" builtinId="53" customBuiltin="true"/>
    <cellStyle name="Normal 9 4 3 2 5" xfId="0" builtinId="53" customBuiltin="true"/>
    <cellStyle name="Normal 9 4 3 2 5 2" xfId="0" builtinId="53" customBuiltin="true"/>
    <cellStyle name="Normal 9 4 3 2 6" xfId="0" builtinId="53" customBuiltin="true"/>
    <cellStyle name="Normal 9 4 3 3" xfId="0" builtinId="53" customBuiltin="true"/>
    <cellStyle name="Normal 9 4 3 3 2" xfId="0" builtinId="53" customBuiltin="true"/>
    <cellStyle name="Normal 9 4 3 3 2 2" xfId="0" builtinId="53" customBuiltin="true"/>
    <cellStyle name="Normal 9 4 3 3 3" xfId="0" builtinId="53" customBuiltin="true"/>
    <cellStyle name="Normal 9 4 3 3 3 2" xfId="0" builtinId="53" customBuiltin="true"/>
    <cellStyle name="Normal 9 4 3 3 4" xfId="0" builtinId="53" customBuiltin="true"/>
    <cellStyle name="Normal 9 4 3 3 4 2" xfId="0" builtinId="53" customBuiltin="true"/>
    <cellStyle name="Normal 9 4 3 3 5" xfId="0" builtinId="53" customBuiltin="true"/>
    <cellStyle name="Normal 9 4 3 4" xfId="0" builtinId="53" customBuiltin="true"/>
    <cellStyle name="Normal 9 4 3 4 2" xfId="0" builtinId="53" customBuiltin="true"/>
    <cellStyle name="Normal 9 4 3 5" xfId="0" builtinId="53" customBuiltin="true"/>
    <cellStyle name="Normal 9 4 3 5 2" xfId="0" builtinId="53" customBuiltin="true"/>
    <cellStyle name="Normal 9 4 3 6" xfId="0" builtinId="53" customBuiltin="true"/>
    <cellStyle name="Normal 9 4 3 6 2" xfId="0" builtinId="53" customBuiltin="true"/>
    <cellStyle name="Normal 9 4 3 7" xfId="0" builtinId="53" customBuiltin="true"/>
    <cellStyle name="Normal 9 4 4" xfId="0" builtinId="53" customBuiltin="true"/>
    <cellStyle name="Normal 9 4 4 2" xfId="0" builtinId="53" customBuiltin="true"/>
    <cellStyle name="Normal 9 4 4 2 2" xfId="0" builtinId="53" customBuiltin="true"/>
    <cellStyle name="Normal 9 4 4 2 2 2" xfId="0" builtinId="53" customBuiltin="true"/>
    <cellStyle name="Normal 9 4 4 2 3" xfId="0" builtinId="53" customBuiltin="true"/>
    <cellStyle name="Normal 9 4 4 2 3 2" xfId="0" builtinId="53" customBuiltin="true"/>
    <cellStyle name="Normal 9 4 4 2 4" xfId="0" builtinId="53" customBuiltin="true"/>
    <cellStyle name="Normal 9 4 4 2 4 2" xfId="0" builtinId="53" customBuiltin="true"/>
    <cellStyle name="Normal 9 4 4 2 5" xfId="0" builtinId="53" customBuiltin="true"/>
    <cellStyle name="Normal 9 4 4 3" xfId="0" builtinId="53" customBuiltin="true"/>
    <cellStyle name="Normal 9 4 4 3 2" xfId="0" builtinId="53" customBuiltin="true"/>
    <cellStyle name="Normal 9 4 4 4" xfId="0" builtinId="53" customBuiltin="true"/>
    <cellStyle name="Normal 9 4 4 4 2" xfId="0" builtinId="53" customBuiltin="true"/>
    <cellStyle name="Normal 9 4 4 5" xfId="0" builtinId="53" customBuiltin="true"/>
    <cellStyle name="Normal 9 4 4 5 2" xfId="0" builtinId="53" customBuiltin="true"/>
    <cellStyle name="Normal 9 4 4 6" xfId="0" builtinId="53" customBuiltin="true"/>
    <cellStyle name="Normal 9 4 5" xfId="0" builtinId="53" customBuiltin="true"/>
    <cellStyle name="Normal 9 4 5 2" xfId="0" builtinId="53" customBuiltin="true"/>
    <cellStyle name="Normal 9 4 5 2 2" xfId="0" builtinId="53" customBuiltin="true"/>
    <cellStyle name="Normal 9 4 5 3" xfId="0" builtinId="53" customBuiltin="true"/>
    <cellStyle name="Normal 9 4 5 3 2" xfId="0" builtinId="53" customBuiltin="true"/>
    <cellStyle name="Normal 9 4 5 4" xfId="0" builtinId="53" customBuiltin="true"/>
    <cellStyle name="Normal 9 4 5 4 2" xfId="0" builtinId="53" customBuiltin="true"/>
    <cellStyle name="Normal 9 4 5 5" xfId="0" builtinId="53" customBuiltin="true"/>
    <cellStyle name="Normal 9 4 6" xfId="0" builtinId="53" customBuiltin="true"/>
    <cellStyle name="Normal 9 4 7" xfId="0" builtinId="53" customBuiltin="true"/>
    <cellStyle name="Normal 9 4 7 2" xfId="0" builtinId="53" customBuiltin="true"/>
    <cellStyle name="Normal 9 4 8" xfId="0" builtinId="53" customBuiltin="true"/>
    <cellStyle name="Normal 9 4 8 2" xfId="0" builtinId="53" customBuiltin="true"/>
    <cellStyle name="Normal 9 4 9" xfId="0" builtinId="53" customBuiltin="true"/>
    <cellStyle name="Normal 9 4 9 2" xfId="0" builtinId="53" customBuiltin="true"/>
    <cellStyle name="Normal 9 5" xfId="0" builtinId="53" customBuiltin="true"/>
    <cellStyle name="Normal 9 5 10" xfId="0" builtinId="53" customBuiltin="true"/>
    <cellStyle name="Normal 9 5 2" xfId="0" builtinId="53" customBuiltin="true"/>
    <cellStyle name="Normal 9 5 2 2" xfId="0" builtinId="53" customBuiltin="true"/>
    <cellStyle name="Normal 9 5 2 2 2" xfId="0" builtinId="53" customBuiltin="true"/>
    <cellStyle name="Normal 9 5 2 2 2 2" xfId="0" builtinId="53" customBuiltin="true"/>
    <cellStyle name="Normal 9 5 2 2 2 2 2" xfId="0" builtinId="53" customBuiltin="true"/>
    <cellStyle name="Normal 9 5 2 2 2 3" xfId="0" builtinId="53" customBuiltin="true"/>
    <cellStyle name="Normal 9 5 2 2 2 3 2" xfId="0" builtinId="53" customBuiltin="true"/>
    <cellStyle name="Normal 9 5 2 2 2 4" xfId="0" builtinId="53" customBuiltin="true"/>
    <cellStyle name="Normal 9 5 2 2 2 4 2" xfId="0" builtinId="53" customBuiltin="true"/>
    <cellStyle name="Normal 9 5 2 2 2 5" xfId="0" builtinId="53" customBuiltin="true"/>
    <cellStyle name="Normal 9 5 2 2 3" xfId="0" builtinId="53" customBuiltin="true"/>
    <cellStyle name="Normal 9 5 2 2 3 2" xfId="0" builtinId="53" customBuiltin="true"/>
    <cellStyle name="Normal 9 5 2 2 4" xfId="0" builtinId="53" customBuiltin="true"/>
    <cellStyle name="Normal 9 5 2 2 4 2" xfId="0" builtinId="53" customBuiltin="true"/>
    <cellStyle name="Normal 9 5 2 2 5" xfId="0" builtinId="53" customBuiltin="true"/>
    <cellStyle name="Normal 9 5 2 2 5 2" xfId="0" builtinId="53" customBuiltin="true"/>
    <cellStyle name="Normal 9 5 2 2 6" xfId="0" builtinId="53" customBuiltin="true"/>
    <cellStyle name="Normal 9 5 2 3" xfId="0" builtinId="53" customBuiltin="true"/>
    <cellStyle name="Normal 9 5 2 3 2" xfId="0" builtinId="53" customBuiltin="true"/>
    <cellStyle name="Normal 9 5 2 3 2 2" xfId="0" builtinId="53" customBuiltin="true"/>
    <cellStyle name="Normal 9 5 2 3 3" xfId="0" builtinId="53" customBuiltin="true"/>
    <cellStyle name="Normal 9 5 2 3 3 2" xfId="0" builtinId="53" customBuiltin="true"/>
    <cellStyle name="Normal 9 5 2 3 4" xfId="0" builtinId="53" customBuiltin="true"/>
    <cellStyle name="Normal 9 5 2 3 4 2" xfId="0" builtinId="53" customBuiltin="true"/>
    <cellStyle name="Normal 9 5 2 3 5" xfId="0" builtinId="53" customBuiltin="true"/>
    <cellStyle name="Normal 9 5 2 4" xfId="0" builtinId="53" customBuiltin="true"/>
    <cellStyle name="Normal 9 5 2 4 2" xfId="0" builtinId="53" customBuiltin="true"/>
    <cellStyle name="Normal 9 5 2 5" xfId="0" builtinId="53" customBuiltin="true"/>
    <cellStyle name="Normal 9 5 2 5 2" xfId="0" builtinId="53" customBuiltin="true"/>
    <cellStyle name="Normal 9 5 2 6" xfId="0" builtinId="53" customBuiltin="true"/>
    <cellStyle name="Normal 9 5 2 6 2" xfId="0" builtinId="53" customBuiltin="true"/>
    <cellStyle name="Normal 9 5 2 7" xfId="0" builtinId="53" customBuiltin="true"/>
    <cellStyle name="Normal 9 5 3" xfId="0" builtinId="53" customBuiltin="true"/>
    <cellStyle name="Normal 9 5 3 2" xfId="0" builtinId="53" customBuiltin="true"/>
    <cellStyle name="Normal 9 5 3 2 2" xfId="0" builtinId="53" customBuiltin="true"/>
    <cellStyle name="Normal 9 5 3 2 2 2" xfId="0" builtinId="53" customBuiltin="true"/>
    <cellStyle name="Normal 9 5 3 2 2 2 2" xfId="0" builtinId="53" customBuiltin="true"/>
    <cellStyle name="Normal 9 5 3 2 2 3" xfId="0" builtinId="53" customBuiltin="true"/>
    <cellStyle name="Normal 9 5 3 2 2 3 2" xfId="0" builtinId="53" customBuiltin="true"/>
    <cellStyle name="Normal 9 5 3 2 2 4" xfId="0" builtinId="53" customBuiltin="true"/>
    <cellStyle name="Normal 9 5 3 2 2 4 2" xfId="0" builtinId="53" customBuiltin="true"/>
    <cellStyle name="Normal 9 5 3 2 2 5" xfId="0" builtinId="53" customBuiltin="true"/>
    <cellStyle name="Normal 9 5 3 2 3" xfId="0" builtinId="53" customBuiltin="true"/>
    <cellStyle name="Normal 9 5 3 2 3 2" xfId="0" builtinId="53" customBuiltin="true"/>
    <cellStyle name="Normal 9 5 3 2 4" xfId="0" builtinId="53" customBuiltin="true"/>
    <cellStyle name="Normal 9 5 3 2 4 2" xfId="0" builtinId="53" customBuiltin="true"/>
    <cellStyle name="Normal 9 5 3 2 5" xfId="0" builtinId="53" customBuiltin="true"/>
    <cellStyle name="Normal 9 5 3 2 5 2" xfId="0" builtinId="53" customBuiltin="true"/>
    <cellStyle name="Normal 9 5 3 2 6" xfId="0" builtinId="53" customBuiltin="true"/>
    <cellStyle name="Normal 9 5 3 3" xfId="0" builtinId="53" customBuiltin="true"/>
    <cellStyle name="Normal 9 5 3 3 2" xfId="0" builtinId="53" customBuiltin="true"/>
    <cellStyle name="Normal 9 5 3 3 2 2" xfId="0" builtinId="53" customBuiltin="true"/>
    <cellStyle name="Normal 9 5 3 3 3" xfId="0" builtinId="53" customBuiltin="true"/>
    <cellStyle name="Normal 9 5 3 3 3 2" xfId="0" builtinId="53" customBuiltin="true"/>
    <cellStyle name="Normal 9 5 3 3 4" xfId="0" builtinId="53" customBuiltin="true"/>
    <cellStyle name="Normal 9 5 3 3 4 2" xfId="0" builtinId="53" customBuiltin="true"/>
    <cellStyle name="Normal 9 5 3 3 5" xfId="0" builtinId="53" customBuiltin="true"/>
    <cellStyle name="Normal 9 5 3 4" xfId="0" builtinId="53" customBuiltin="true"/>
    <cellStyle name="Normal 9 5 3 4 2" xfId="0" builtinId="53" customBuiltin="true"/>
    <cellStyle name="Normal 9 5 3 5" xfId="0" builtinId="53" customBuiltin="true"/>
    <cellStyle name="Normal 9 5 3 5 2" xfId="0" builtinId="53" customBuiltin="true"/>
    <cellStyle name="Normal 9 5 3 6" xfId="0" builtinId="53" customBuiltin="true"/>
    <cellStyle name="Normal 9 5 3 6 2" xfId="0" builtinId="53" customBuiltin="true"/>
    <cellStyle name="Normal 9 5 3 7" xfId="0" builtinId="53" customBuiltin="true"/>
    <cellStyle name="Normal 9 5 4" xfId="0" builtinId="53" customBuiltin="true"/>
    <cellStyle name="Normal 9 5 4 2" xfId="0" builtinId="53" customBuiltin="true"/>
    <cellStyle name="Normal 9 5 4 2 2" xfId="0" builtinId="53" customBuiltin="true"/>
    <cellStyle name="Normal 9 5 4 2 2 2" xfId="0" builtinId="53" customBuiltin="true"/>
    <cellStyle name="Normal 9 5 4 2 3" xfId="0" builtinId="53" customBuiltin="true"/>
    <cellStyle name="Normal 9 5 4 2 3 2" xfId="0" builtinId="53" customBuiltin="true"/>
    <cellStyle name="Normal 9 5 4 2 4" xfId="0" builtinId="53" customBuiltin="true"/>
    <cellStyle name="Normal 9 5 4 2 4 2" xfId="0" builtinId="53" customBuiltin="true"/>
    <cellStyle name="Normal 9 5 4 2 5" xfId="0" builtinId="53" customBuiltin="true"/>
    <cellStyle name="Normal 9 5 4 3" xfId="0" builtinId="53" customBuiltin="true"/>
    <cellStyle name="Normal 9 5 4 3 2" xfId="0" builtinId="53" customBuiltin="true"/>
    <cellStyle name="Normal 9 5 4 4" xfId="0" builtinId="53" customBuiltin="true"/>
    <cellStyle name="Normal 9 5 4 4 2" xfId="0" builtinId="53" customBuiltin="true"/>
    <cellStyle name="Normal 9 5 4 5" xfId="0" builtinId="53" customBuiltin="true"/>
    <cellStyle name="Normal 9 5 4 5 2" xfId="0" builtinId="53" customBuiltin="true"/>
    <cellStyle name="Normal 9 5 4 6" xfId="0" builtinId="53" customBuiltin="true"/>
    <cellStyle name="Normal 9 5 5" xfId="0" builtinId="53" customBuiltin="true"/>
    <cellStyle name="Normal 9 5 5 2" xfId="0" builtinId="53" customBuiltin="true"/>
    <cellStyle name="Normal 9 5 5 2 2" xfId="0" builtinId="53" customBuiltin="true"/>
    <cellStyle name="Normal 9 5 5 3" xfId="0" builtinId="53" customBuiltin="true"/>
    <cellStyle name="Normal 9 5 5 3 2" xfId="0" builtinId="53" customBuiltin="true"/>
    <cellStyle name="Normal 9 5 5 4" xfId="0" builtinId="53" customBuiltin="true"/>
    <cellStyle name="Normal 9 5 5 4 2" xfId="0" builtinId="53" customBuiltin="true"/>
    <cellStyle name="Normal 9 5 5 5" xfId="0" builtinId="53" customBuiltin="true"/>
    <cellStyle name="Normal 9 5 6" xfId="0" builtinId="53" customBuiltin="true"/>
    <cellStyle name="Normal 9 5 7" xfId="0" builtinId="53" customBuiltin="true"/>
    <cellStyle name="Normal 9 5 7 2" xfId="0" builtinId="53" customBuiltin="true"/>
    <cellStyle name="Normal 9 5 8" xfId="0" builtinId="53" customBuiltin="true"/>
    <cellStyle name="Normal 9 5 8 2" xfId="0" builtinId="53" customBuiltin="true"/>
    <cellStyle name="Normal 9 5 9" xfId="0" builtinId="53" customBuiltin="true"/>
    <cellStyle name="Normal 9 5 9 2" xfId="0" builtinId="53" customBuiltin="true"/>
    <cellStyle name="Normal 9 6" xfId="0" builtinId="53" customBuiltin="true"/>
    <cellStyle name="Normal 9 6 2" xfId="0" builtinId="53" customBuiltin="true"/>
    <cellStyle name="Normal 9 6 2 2" xfId="0" builtinId="53" customBuiltin="true"/>
    <cellStyle name="Normal 9 6 2 2 2" xfId="0" builtinId="53" customBuiltin="true"/>
    <cellStyle name="Normal 9 6 2 2 2 2" xfId="0" builtinId="53" customBuiltin="true"/>
    <cellStyle name="Normal 9 6 2 2 2 2 2" xfId="0" builtinId="53" customBuiltin="true"/>
    <cellStyle name="Normal 9 6 2 2 2 3" xfId="0" builtinId="53" customBuiltin="true"/>
    <cellStyle name="Normal 9 6 2 2 2 3 2" xfId="0" builtinId="53" customBuiltin="true"/>
    <cellStyle name="Normal 9 6 2 2 2 4" xfId="0" builtinId="53" customBuiltin="true"/>
    <cellStyle name="Normal 9 6 2 2 2 4 2" xfId="0" builtinId="53" customBuiltin="true"/>
    <cellStyle name="Normal 9 6 2 2 2 5" xfId="0" builtinId="53" customBuiltin="true"/>
    <cellStyle name="Normal 9 6 2 2 3" xfId="0" builtinId="53" customBuiltin="true"/>
    <cellStyle name="Normal 9 6 2 2 3 2" xfId="0" builtinId="53" customBuiltin="true"/>
    <cellStyle name="Normal 9 6 2 2 4" xfId="0" builtinId="53" customBuiltin="true"/>
    <cellStyle name="Normal 9 6 2 2 4 2" xfId="0" builtinId="53" customBuiltin="true"/>
    <cellStyle name="Normal 9 6 2 2 5" xfId="0" builtinId="53" customBuiltin="true"/>
    <cellStyle name="Normal 9 6 2 2 5 2" xfId="0" builtinId="53" customBuiltin="true"/>
    <cellStyle name="Normal 9 6 2 2 6" xfId="0" builtinId="53" customBuiltin="true"/>
    <cellStyle name="Normal 9 6 2 3" xfId="0" builtinId="53" customBuiltin="true"/>
    <cellStyle name="Normal 9 6 2 3 2" xfId="0" builtinId="53" customBuiltin="true"/>
    <cellStyle name="Normal 9 6 2 3 2 2" xfId="0" builtinId="53" customBuiltin="true"/>
    <cellStyle name="Normal 9 6 2 3 3" xfId="0" builtinId="53" customBuiltin="true"/>
    <cellStyle name="Normal 9 6 2 3 3 2" xfId="0" builtinId="53" customBuiltin="true"/>
    <cellStyle name="Normal 9 6 2 3 4" xfId="0" builtinId="53" customBuiltin="true"/>
    <cellStyle name="Normal 9 6 2 3 4 2" xfId="0" builtinId="53" customBuiltin="true"/>
    <cellStyle name="Normal 9 6 2 3 5" xfId="0" builtinId="53" customBuiltin="true"/>
    <cellStyle name="Normal 9 6 2 4" xfId="0" builtinId="53" customBuiltin="true"/>
    <cellStyle name="Normal 9 6 2 4 2" xfId="0" builtinId="53" customBuiltin="true"/>
    <cellStyle name="Normal 9 6 2 5" xfId="0" builtinId="53" customBuiltin="true"/>
    <cellStyle name="Normal 9 6 2 5 2" xfId="0" builtinId="53" customBuiltin="true"/>
    <cellStyle name="Normal 9 6 2 6" xfId="0" builtinId="53" customBuiltin="true"/>
    <cellStyle name="Normal 9 6 2 6 2" xfId="0" builtinId="53" customBuiltin="true"/>
    <cellStyle name="Normal 9 6 2 7" xfId="0" builtinId="53" customBuiltin="true"/>
    <cellStyle name="Normal 9 6 3" xfId="0" builtinId="53" customBuiltin="true"/>
    <cellStyle name="Normal 9 6 3 2" xfId="0" builtinId="53" customBuiltin="true"/>
    <cellStyle name="Normal 9 6 3 2 2" xfId="0" builtinId="53" customBuiltin="true"/>
    <cellStyle name="Normal 9 6 3 2 2 2" xfId="0" builtinId="53" customBuiltin="true"/>
    <cellStyle name="Normal 9 6 3 2 3" xfId="0" builtinId="53" customBuiltin="true"/>
    <cellStyle name="Normal 9 6 3 2 3 2" xfId="0" builtinId="53" customBuiltin="true"/>
    <cellStyle name="Normal 9 6 3 2 4" xfId="0" builtinId="53" customBuiltin="true"/>
    <cellStyle name="Normal 9 6 3 2 4 2" xfId="0" builtinId="53" customBuiltin="true"/>
    <cellStyle name="Normal 9 6 3 2 5" xfId="0" builtinId="53" customBuiltin="true"/>
    <cellStyle name="Normal 9 6 3 3" xfId="0" builtinId="53" customBuiltin="true"/>
    <cellStyle name="Normal 9 6 3 3 2" xfId="0" builtinId="53" customBuiltin="true"/>
    <cellStyle name="Normal 9 6 3 4" xfId="0" builtinId="53" customBuiltin="true"/>
    <cellStyle name="Normal 9 6 3 4 2" xfId="0" builtinId="53" customBuiltin="true"/>
    <cellStyle name="Normal 9 6 3 5" xfId="0" builtinId="53" customBuiltin="true"/>
    <cellStyle name="Normal 9 6 3 5 2" xfId="0" builtinId="53" customBuiltin="true"/>
    <cellStyle name="Normal 9 6 3 6" xfId="0" builtinId="53" customBuiltin="true"/>
    <cellStyle name="Normal 9 6 4" xfId="0" builtinId="53" customBuiltin="true"/>
    <cellStyle name="Normal 9 6 4 2" xfId="0" builtinId="53" customBuiltin="true"/>
    <cellStyle name="Normal 9 6 4 2 2" xfId="0" builtinId="53" customBuiltin="true"/>
    <cellStyle name="Normal 9 6 4 3" xfId="0" builtinId="53" customBuiltin="true"/>
    <cellStyle name="Normal 9 6 4 3 2" xfId="0" builtinId="53" customBuiltin="true"/>
    <cellStyle name="Normal 9 6 4 4" xfId="0" builtinId="53" customBuiltin="true"/>
    <cellStyle name="Normal 9 6 4 4 2" xfId="0" builtinId="53" customBuiltin="true"/>
    <cellStyle name="Normal 9 6 4 5" xfId="0" builtinId="53" customBuiltin="true"/>
    <cellStyle name="Normal 9 6 5" xfId="0" builtinId="53" customBuiltin="true"/>
    <cellStyle name="Normal 9 6 6" xfId="0" builtinId="53" customBuiltin="true"/>
    <cellStyle name="Normal 9 6 6 2" xfId="0" builtinId="53" customBuiltin="true"/>
    <cellStyle name="Normal 9 6 7" xfId="0" builtinId="53" customBuiltin="true"/>
    <cellStyle name="Normal 9 6 7 2" xfId="0" builtinId="53" customBuiltin="true"/>
    <cellStyle name="Normal 9 6 8" xfId="0" builtinId="53" customBuiltin="true"/>
    <cellStyle name="Normal 9 6 8 2" xfId="0" builtinId="53" customBuiltin="true"/>
    <cellStyle name="Normal 9 6 9" xfId="0" builtinId="53" customBuiltin="true"/>
    <cellStyle name="Normal 9 7" xfId="0" builtinId="53" customBuiltin="true"/>
    <cellStyle name="Normal 9 7 2" xfId="0" builtinId="53" customBuiltin="true"/>
    <cellStyle name="Normal 9 7 2 2" xfId="0" builtinId="53" customBuiltin="true"/>
    <cellStyle name="Normal 9 7 2 2 2" xfId="0" builtinId="53" customBuiltin="true"/>
    <cellStyle name="Normal 9 7 2 2 2 2" xfId="0" builtinId="53" customBuiltin="true"/>
    <cellStyle name="Normal 9 7 2 2 3" xfId="0" builtinId="53" customBuiltin="true"/>
    <cellStyle name="Normal 9 7 2 2 3 2" xfId="0" builtinId="53" customBuiltin="true"/>
    <cellStyle name="Normal 9 7 2 2 4" xfId="0" builtinId="53" customBuiltin="true"/>
    <cellStyle name="Normal 9 7 2 2 4 2" xfId="0" builtinId="53" customBuiltin="true"/>
    <cellStyle name="Normal 9 7 2 2 5" xfId="0" builtinId="53" customBuiltin="true"/>
    <cellStyle name="Normal 9 7 2 3" xfId="0" builtinId="53" customBuiltin="true"/>
    <cellStyle name="Normal 9 7 2 3 2" xfId="0" builtinId="53" customBuiltin="true"/>
    <cellStyle name="Normal 9 7 2 4" xfId="0" builtinId="53" customBuiltin="true"/>
    <cellStyle name="Normal 9 7 2 4 2" xfId="0" builtinId="53" customBuiltin="true"/>
    <cellStyle name="Normal 9 7 2 5" xfId="0" builtinId="53" customBuiltin="true"/>
    <cellStyle name="Normal 9 7 2 5 2" xfId="0" builtinId="53" customBuiltin="true"/>
    <cellStyle name="Normal 9 7 2 6" xfId="0" builtinId="53" customBuiltin="true"/>
    <cellStyle name="Normal 9 7 3" xfId="0" builtinId="53" customBuiltin="true"/>
    <cellStyle name="Normal 9 7 3 2" xfId="0" builtinId="53" customBuiltin="true"/>
    <cellStyle name="Normal 9 7 3 2 2" xfId="0" builtinId="53" customBuiltin="true"/>
    <cellStyle name="Normal 9 7 3 3" xfId="0" builtinId="53" customBuiltin="true"/>
    <cellStyle name="Normal 9 7 3 3 2" xfId="0" builtinId="53" customBuiltin="true"/>
    <cellStyle name="Normal 9 7 3 4" xfId="0" builtinId="53" customBuiltin="true"/>
    <cellStyle name="Normal 9 7 3 4 2" xfId="0" builtinId="53" customBuiltin="true"/>
    <cellStyle name="Normal 9 7 3 5" xfId="0" builtinId="53" customBuiltin="true"/>
    <cellStyle name="Normal 9 7 4" xfId="0" builtinId="53" customBuiltin="true"/>
    <cellStyle name="Normal 9 7 5" xfId="0" builtinId="53" customBuiltin="true"/>
    <cellStyle name="Normal 9 7 5 2" xfId="0" builtinId="53" customBuiltin="true"/>
    <cellStyle name="Normal 9 7 6" xfId="0" builtinId="53" customBuiltin="true"/>
    <cellStyle name="Normal 9 7 6 2" xfId="0" builtinId="53" customBuiltin="true"/>
    <cellStyle name="Normal 9 7 7" xfId="0" builtinId="53" customBuiltin="true"/>
    <cellStyle name="Normal 9 7 7 2" xfId="0" builtinId="53" customBuiltin="true"/>
    <cellStyle name="Normal 9 7 8" xfId="0" builtinId="53" customBuiltin="true"/>
    <cellStyle name="Normal 9 8" xfId="0" builtinId="53" customBuiltin="true"/>
    <cellStyle name="Normal 9 8 10" xfId="0" builtinId="53" customBuiltin="true"/>
    <cellStyle name="Normal 9 8 10 2" xfId="0" builtinId="53" customBuiltin="true"/>
    <cellStyle name="Normal 9 8 11" xfId="0" builtinId="53" customBuiltin="true"/>
    <cellStyle name="Normal 9 8 11 2" xfId="0" builtinId="53" customBuiltin="true"/>
    <cellStyle name="Normal 9 8 12" xfId="0" builtinId="53" customBuiltin="true"/>
    <cellStyle name="Normal 9 8 2" xfId="0" builtinId="53" customBuiltin="true"/>
    <cellStyle name="Normal 9 8 2 2" xfId="0" builtinId="53" customBuiltin="true"/>
    <cellStyle name="Normal 9 8 2 2 2" xfId="0" builtinId="53" customBuiltin="true"/>
    <cellStyle name="Normal 9 8 2 2 2 2" xfId="0" builtinId="53" customBuiltin="true"/>
    <cellStyle name="Normal 9 8 2 2 2 2 2" xfId="0" builtinId="53" customBuiltin="true"/>
    <cellStyle name="Normal 9 8 2 2 2 3" xfId="0" builtinId="53" customBuiltin="true"/>
    <cellStyle name="Normal 9 8 2 2 2 3 2" xfId="0" builtinId="53" customBuiltin="true"/>
    <cellStyle name="Normal 9 8 2 2 2 4" xfId="0" builtinId="53" customBuiltin="true"/>
    <cellStyle name="Normal 9 8 2 2 2 4 2" xfId="0" builtinId="53" customBuiltin="true"/>
    <cellStyle name="Normal 9 8 2 2 2 5" xfId="0" builtinId="53" customBuiltin="true"/>
    <cellStyle name="Normal 9 8 2 2 3" xfId="0" builtinId="53" customBuiltin="true"/>
    <cellStyle name="Normal 9 8 2 2 3 2" xfId="0" builtinId="53" customBuiltin="true"/>
    <cellStyle name="Normal 9 8 2 2 4" xfId="0" builtinId="53" customBuiltin="true"/>
    <cellStyle name="Normal 9 8 2 2 4 2" xfId="0" builtinId="53" customBuiltin="true"/>
    <cellStyle name="Normal 9 8 2 2 5" xfId="0" builtinId="53" customBuiltin="true"/>
    <cellStyle name="Normal 9 8 2 2 5 2" xfId="0" builtinId="53" customBuiltin="true"/>
    <cellStyle name="Normal 9 8 2 2 6" xfId="0" builtinId="53" customBuiltin="true"/>
    <cellStyle name="Normal 9 8 2 3" xfId="0" builtinId="53" customBuiltin="true"/>
    <cellStyle name="Normal 9 8 2 3 2" xfId="0" builtinId="53" customBuiltin="true"/>
    <cellStyle name="Normal 9 8 2 3 2 2" xfId="0" builtinId="53" customBuiltin="true"/>
    <cellStyle name="Normal 9 8 2 3 3" xfId="0" builtinId="53" customBuiltin="true"/>
    <cellStyle name="Normal 9 8 2 3 3 2" xfId="0" builtinId="53" customBuiltin="true"/>
    <cellStyle name="Normal 9 8 2 3 4" xfId="0" builtinId="53" customBuiltin="true"/>
    <cellStyle name="Normal 9 8 2 3 4 2" xfId="0" builtinId="53" customBuiltin="true"/>
    <cellStyle name="Normal 9 8 2 3 5" xfId="0" builtinId="53" customBuiltin="true"/>
    <cellStyle name="Normal 9 8 2 4" xfId="0" builtinId="53" customBuiltin="true"/>
    <cellStyle name="Normal 9 8 2 4 2" xfId="0" builtinId="53" customBuiltin="true"/>
    <cellStyle name="Normal 9 8 2 4 2 2" xfId="0" builtinId="53" customBuiltin="true"/>
    <cellStyle name="Normal 9 8 2 4 3" xfId="0" builtinId="53" customBuiltin="true"/>
    <cellStyle name="Normal 9 8 2 4 3 2" xfId="0" builtinId="53" customBuiltin="true"/>
    <cellStyle name="Normal 9 8 2 4 4" xfId="0" builtinId="53" customBuiltin="true"/>
    <cellStyle name="Normal 9 8 2 5" xfId="0" builtinId="53" customBuiltin="true"/>
    <cellStyle name="Normal 9 8 2 5 2" xfId="0" builtinId="53" customBuiltin="true"/>
    <cellStyle name="Normal 9 8 2 6" xfId="0" builtinId="53" customBuiltin="true"/>
    <cellStyle name="Normal 9 8 2 6 2" xfId="0" builtinId="53" customBuiltin="true"/>
    <cellStyle name="Normal 9 8 2 7" xfId="0" builtinId="53" customBuiltin="true"/>
    <cellStyle name="Normal 9 8 2 7 2" xfId="0" builtinId="53" customBuiltin="true"/>
    <cellStyle name="Normal 9 8 2 8" xfId="0" builtinId="53" customBuiltin="true"/>
    <cellStyle name="Normal 9 8 3" xfId="0" builtinId="53" customBuiltin="true"/>
    <cellStyle name="Normal 9 8 3 2" xfId="0" builtinId="53" customBuiltin="true"/>
    <cellStyle name="Normal 9 8 3 2 2" xfId="0" builtinId="53" customBuiltin="true"/>
    <cellStyle name="Normal 9 8 3 2 2 2" xfId="0" builtinId="53" customBuiltin="true"/>
    <cellStyle name="Normal 9 8 3 2 2 2 2" xfId="0" builtinId="53" customBuiltin="true"/>
    <cellStyle name="Normal 9 8 3 2 2 3" xfId="0" builtinId="53" customBuiltin="true"/>
    <cellStyle name="Normal 9 8 3 2 2 3 2" xfId="0" builtinId="53" customBuiltin="true"/>
    <cellStyle name="Normal 9 8 3 2 2 4" xfId="0" builtinId="53" customBuiltin="true"/>
    <cellStyle name="Normal 9 8 3 2 2 4 2" xfId="0" builtinId="53" customBuiltin="true"/>
    <cellStyle name="Normal 9 8 3 2 2 5" xfId="0" builtinId="53" customBuiltin="true"/>
    <cellStyle name="Normal 9 8 3 2 3" xfId="0" builtinId="53" customBuiltin="true"/>
    <cellStyle name="Normal 9 8 3 2 3 2" xfId="0" builtinId="53" customBuiltin="true"/>
    <cellStyle name="Normal 9 8 3 2 4" xfId="0" builtinId="53" customBuiltin="true"/>
    <cellStyle name="Normal 9 8 3 2 4 2" xfId="0" builtinId="53" customBuiltin="true"/>
    <cellStyle name="Normal 9 8 3 2 5" xfId="0" builtinId="53" customBuiltin="true"/>
    <cellStyle name="Normal 9 8 3 2 5 2" xfId="0" builtinId="53" customBuiltin="true"/>
    <cellStyle name="Normal 9 8 3 2 6" xfId="0" builtinId="53" customBuiltin="true"/>
    <cellStyle name="Normal 9 8 3 3" xfId="0" builtinId="53" customBuiltin="true"/>
    <cellStyle name="Normal 9 8 3 3 2" xfId="0" builtinId="53" customBuiltin="true"/>
    <cellStyle name="Normal 9 8 3 3 2 2" xfId="0" builtinId="53" customBuiltin="true"/>
    <cellStyle name="Normal 9 8 3 3 3" xfId="0" builtinId="53" customBuiltin="true"/>
    <cellStyle name="Normal 9 8 3 3 3 2" xfId="0" builtinId="53" customBuiltin="true"/>
    <cellStyle name="Normal 9 8 3 3 4" xfId="0" builtinId="53" customBuiltin="true"/>
    <cellStyle name="Normal 9 8 3 3 4 2" xfId="0" builtinId="53" customBuiltin="true"/>
    <cellStyle name="Normal 9 8 3 3 5" xfId="0" builtinId="53" customBuiltin="true"/>
    <cellStyle name="Normal 9 8 3 4" xfId="0" builtinId="53" customBuiltin="true"/>
    <cellStyle name="Normal 9 8 3 4 2" xfId="0" builtinId="53" customBuiltin="true"/>
    <cellStyle name="Normal 9 8 3 4 2 2" xfId="0" builtinId="53" customBuiltin="true"/>
    <cellStyle name="Normal 9 8 3 4 3" xfId="0" builtinId="53" customBuiltin="true"/>
    <cellStyle name="Normal 9 8 3 4 3 2" xfId="0" builtinId="53" customBuiltin="true"/>
    <cellStyle name="Normal 9 8 3 4 4" xfId="0" builtinId="53" customBuiltin="true"/>
    <cellStyle name="Normal 9 8 3 5" xfId="0" builtinId="53" customBuiltin="true"/>
    <cellStyle name="Normal 9 8 3 5 2" xfId="0" builtinId="53" customBuiltin="true"/>
    <cellStyle name="Normal 9 8 3 6" xfId="0" builtinId="53" customBuiltin="true"/>
    <cellStyle name="Normal 9 8 3 6 2" xfId="0" builtinId="53" customBuiltin="true"/>
    <cellStyle name="Normal 9 8 3 7" xfId="0" builtinId="53" customBuiltin="true"/>
    <cellStyle name="Normal 9 8 3 7 2" xfId="0" builtinId="53" customBuiltin="true"/>
    <cellStyle name="Normal 9 8 3 8" xfId="0" builtinId="53" customBuiltin="true"/>
    <cellStyle name="Normal 9 8 4" xfId="0" builtinId="53" customBuiltin="true"/>
    <cellStyle name="Normal 9 8 4 2" xfId="0" builtinId="53" customBuiltin="true"/>
    <cellStyle name="Normal 9 8 4 2 2" xfId="0" builtinId="53" customBuiltin="true"/>
    <cellStyle name="Normal 9 8 4 2 2 2" xfId="0" builtinId="53" customBuiltin="true"/>
    <cellStyle name="Normal 9 8 4 2 3" xfId="0" builtinId="53" customBuiltin="true"/>
    <cellStyle name="Normal 9 8 4 2 3 2" xfId="0" builtinId="53" customBuiltin="true"/>
    <cellStyle name="Normal 9 8 4 2 4" xfId="0" builtinId="53" customBuiltin="true"/>
    <cellStyle name="Normal 9 8 4 2 4 2" xfId="0" builtinId="53" customBuiltin="true"/>
    <cellStyle name="Normal 9 8 4 2 5" xfId="0" builtinId="53" customBuiltin="true"/>
    <cellStyle name="Normal 9 8 4 3" xfId="0" builtinId="53" customBuiltin="true"/>
    <cellStyle name="Normal 9 8 4 3 2" xfId="0" builtinId="53" customBuiltin="true"/>
    <cellStyle name="Normal 9 8 4 4" xfId="0" builtinId="53" customBuiltin="true"/>
    <cellStyle name="Normal 9 8 4 4 2" xfId="0" builtinId="53" customBuiltin="true"/>
    <cellStyle name="Normal 9 8 4 5" xfId="0" builtinId="53" customBuiltin="true"/>
    <cellStyle name="Normal 9 8 4 5 2" xfId="0" builtinId="53" customBuiltin="true"/>
    <cellStyle name="Normal 9 8 4 6" xfId="0" builtinId="53" customBuiltin="true"/>
    <cellStyle name="Normal 9 8 5" xfId="0" builtinId="53" customBuiltin="true"/>
    <cellStyle name="Normal 9 8 5 2" xfId="0" builtinId="53" customBuiltin="true"/>
    <cellStyle name="Normal 9 8 5 2 2" xfId="0" builtinId="53" customBuiltin="true"/>
    <cellStyle name="Normal 9 8 5 3" xfId="0" builtinId="53" customBuiltin="true"/>
    <cellStyle name="Normal 9 8 5 3 2" xfId="0" builtinId="53" customBuiltin="true"/>
    <cellStyle name="Normal 9 8 5 4" xfId="0" builtinId="53" customBuiltin="true"/>
    <cellStyle name="Normal 9 8 5 4 2" xfId="0" builtinId="53" customBuiltin="true"/>
    <cellStyle name="Normal 9 8 5 5" xfId="0" builtinId="53" customBuiltin="true"/>
    <cellStyle name="Normal 9 8 6" xfId="0" builtinId="53" customBuiltin="true"/>
    <cellStyle name="Normal 9 8 7" xfId="0" builtinId="53" customBuiltin="true"/>
    <cellStyle name="Normal 9 8 7 2" xfId="0" builtinId="53" customBuiltin="true"/>
    <cellStyle name="Normal 9 8 7 2 2" xfId="0" builtinId="53" customBuiltin="true"/>
    <cellStyle name="Normal 9 8 7 3" xfId="0" builtinId="53" customBuiltin="true"/>
    <cellStyle name="Normal 9 8 7 3 2" xfId="0" builtinId="53" customBuiltin="true"/>
    <cellStyle name="Normal 9 8 7 4" xfId="0" builtinId="53" customBuiltin="true"/>
    <cellStyle name="Normal 9 8 8" xfId="0" builtinId="53" customBuiltin="true"/>
    <cellStyle name="Normal 9 8 8 2" xfId="0" builtinId="53" customBuiltin="true"/>
    <cellStyle name="Normal 9 8 8 2 2" xfId="0" builtinId="53" customBuiltin="true"/>
    <cellStyle name="Normal 9 8 8 3" xfId="0" builtinId="53" customBuiltin="true"/>
    <cellStyle name="Normal 9 8 8 3 2" xfId="0" builtinId="53" customBuiltin="true"/>
    <cellStyle name="Normal 9 8 8 4" xfId="0" builtinId="53" customBuiltin="true"/>
    <cellStyle name="Normal 9 8 9" xfId="0" builtinId="53" customBuiltin="true"/>
    <cellStyle name="Normal 9 8 9 2" xfId="0" builtinId="53" customBuiltin="true"/>
    <cellStyle name="Normal 9 8 9 2 2" xfId="0" builtinId="53" customBuiltin="true"/>
    <cellStyle name="Normal 9 8 9 3" xfId="0" builtinId="53" customBuiltin="true"/>
    <cellStyle name="Normal 9 9" xfId="0" builtinId="53" customBuiltin="true"/>
    <cellStyle name="Normal 9 9 2" xfId="0" builtinId="53" customBuiltin="true"/>
    <cellStyle name="Normal 9 9 2 2" xfId="0" builtinId="53" customBuiltin="true"/>
    <cellStyle name="Normal 9 9 2 2 2" xfId="0" builtinId="53" customBuiltin="true"/>
    <cellStyle name="Normal 9 9 2 2 2 2" xfId="0" builtinId="53" customBuiltin="true"/>
    <cellStyle name="Normal 9 9 2 2 3" xfId="0" builtinId="53" customBuiltin="true"/>
    <cellStyle name="Normal 9 9 2 2 3 2" xfId="0" builtinId="53" customBuiltin="true"/>
    <cellStyle name="Normal 9 9 2 2 4" xfId="0" builtinId="53" customBuiltin="true"/>
    <cellStyle name="Normal 9 9 2 2 4 2" xfId="0" builtinId="53" customBuiltin="true"/>
    <cellStyle name="Normal 9 9 2 2 5" xfId="0" builtinId="53" customBuiltin="true"/>
    <cellStyle name="Normal 9 9 2 3" xfId="0" builtinId="53" customBuiltin="true"/>
    <cellStyle name="Normal 9 9 2 3 2" xfId="0" builtinId="53" customBuiltin="true"/>
    <cellStyle name="Normal 9 9 2 4" xfId="0" builtinId="53" customBuiltin="true"/>
    <cellStyle name="Normal 9 9 2 4 2" xfId="0" builtinId="53" customBuiltin="true"/>
    <cellStyle name="Normal 9 9 2 5" xfId="0" builtinId="53" customBuiltin="true"/>
    <cellStyle name="Normal 9 9 2 5 2" xfId="0" builtinId="53" customBuiltin="true"/>
    <cellStyle name="Normal 9 9 2 6" xfId="0" builtinId="53" customBuiltin="true"/>
    <cellStyle name="Normal 9 9 3" xfId="0" builtinId="53" customBuiltin="true"/>
    <cellStyle name="Normal 9 9 3 2" xfId="0" builtinId="53" customBuiltin="true"/>
    <cellStyle name="Normal 9 9 3 2 2" xfId="0" builtinId="53" customBuiltin="true"/>
    <cellStyle name="Normal 9 9 3 3" xfId="0" builtinId="53" customBuiltin="true"/>
    <cellStyle name="Normal 9 9 3 3 2" xfId="0" builtinId="53" customBuiltin="true"/>
    <cellStyle name="Normal 9 9 3 4" xfId="0" builtinId="53" customBuiltin="true"/>
    <cellStyle name="Normal 9 9 3 4 2" xfId="0" builtinId="53" customBuiltin="true"/>
    <cellStyle name="Normal 9 9 3 5" xfId="0" builtinId="53" customBuiltin="true"/>
    <cellStyle name="Normal 9 9 4" xfId="0" builtinId="53" customBuiltin="true"/>
    <cellStyle name="Normal 9 9 4 2" xfId="0" builtinId="53" customBuiltin="true"/>
    <cellStyle name="Normal 9 9 5" xfId="0" builtinId="53" customBuiltin="true"/>
    <cellStyle name="Normal 9 9 5 2" xfId="0" builtinId="53" customBuiltin="true"/>
    <cellStyle name="Normal 9 9 6" xfId="0" builtinId="53" customBuiltin="true"/>
    <cellStyle name="Normal 9 9 6 2" xfId="0" builtinId="53" customBuiltin="true"/>
    <cellStyle name="Normal 9 9 7" xfId="0" builtinId="53" customBuiltin="true"/>
    <cellStyle name="Nota 2" xfId="0" builtinId="53" customBuiltin="true"/>
    <cellStyle name="Nota 2 10" xfId="0" builtinId="53" customBuiltin="true"/>
    <cellStyle name="Nota 2 10 2" xfId="0" builtinId="53" customBuiltin="true"/>
    <cellStyle name="Nota 2 11" xfId="0" builtinId="53" customBuiltin="true"/>
    <cellStyle name="Nota 2 11 2" xfId="0" builtinId="53" customBuiltin="true"/>
    <cellStyle name="Nota 2 2" xfId="0" builtinId="53" customBuiltin="true"/>
    <cellStyle name="Nota 2 2 10" xfId="0" builtinId="53" customBuiltin="true"/>
    <cellStyle name="Nota 2 2 10 2" xfId="0" builtinId="53" customBuiltin="true"/>
    <cellStyle name="Nota 2 2 11" xfId="0" builtinId="53" customBuiltin="true"/>
    <cellStyle name="Nota 2 2 11 2" xfId="0" builtinId="53" customBuiltin="true"/>
    <cellStyle name="Nota 2 2 12" xfId="0" builtinId="53" customBuiltin="true"/>
    <cellStyle name="Nota 2 2 12 2" xfId="0" builtinId="53" customBuiltin="true"/>
    <cellStyle name="Nota 2 2 13" xfId="0" builtinId="53" customBuiltin="true"/>
    <cellStyle name="Nota 2 2 2" xfId="0" builtinId="53" customBuiltin="true"/>
    <cellStyle name="Nota 2 2 2 10" xfId="0" builtinId="53" customBuiltin="true"/>
    <cellStyle name="Nota 2 2 2 10 2" xfId="0" builtinId="53" customBuiltin="true"/>
    <cellStyle name="Nota 2 2 2 11" xfId="0" builtinId="53" customBuiltin="true"/>
    <cellStyle name="Nota 2 2 2 11 2" xfId="0" builtinId="53" customBuiltin="true"/>
    <cellStyle name="Nota 2 2 2 12" xfId="0" builtinId="53" customBuiltin="true"/>
    <cellStyle name="Nota 2 2 2 2" xfId="0" builtinId="53" customBuiltin="true"/>
    <cellStyle name="Nota 2 2 2 2 2" xfId="0" builtinId="53" customBuiltin="true"/>
    <cellStyle name="Nota 2 2 2 2 2 2" xfId="0" builtinId="53" customBuiltin="true"/>
    <cellStyle name="Nota 2 2 2 2 3" xfId="0" builtinId="53" customBuiltin="true"/>
    <cellStyle name="Nota 2 2 2 2 3 2" xfId="0" builtinId="53" customBuiltin="true"/>
    <cellStyle name="Nota 2 2 2 2 4" xfId="0" builtinId="53" customBuiltin="true"/>
    <cellStyle name="Nota 2 2 2 2 4 2" xfId="0" builtinId="53" customBuiltin="true"/>
    <cellStyle name="Nota 2 2 2 2 5" xfId="0" builtinId="53" customBuiltin="true"/>
    <cellStyle name="Nota 2 2 2 2 5 2" xfId="0" builtinId="53" customBuiltin="true"/>
    <cellStyle name="Nota 2 2 2 2 6" xfId="0" builtinId="53" customBuiltin="true"/>
    <cellStyle name="Nota 2 2 2 2 6 2" xfId="0" builtinId="53" customBuiltin="true"/>
    <cellStyle name="Nota 2 2 2 2 7" xfId="0" builtinId="53" customBuiltin="true"/>
    <cellStyle name="Nota 2 2 2 3" xfId="0" builtinId="53" customBuiltin="true"/>
    <cellStyle name="Nota 2 2 2 3 2" xfId="0" builtinId="53" customBuiltin="true"/>
    <cellStyle name="Nota 2 2 2 3 2 2" xfId="0" builtinId="53" customBuiltin="true"/>
    <cellStyle name="Nota 2 2 2 3 3" xfId="0" builtinId="53" customBuiltin="true"/>
    <cellStyle name="Nota 2 2 2 3 3 2" xfId="0" builtinId="53" customBuiltin="true"/>
    <cellStyle name="Nota 2 2 2 3 4" xfId="0" builtinId="53" customBuiltin="true"/>
    <cellStyle name="Nota 2 2 2 3 4 2" xfId="0" builtinId="53" customBuiltin="true"/>
    <cellStyle name="Nota 2 2 2 3 5" xfId="0" builtinId="53" customBuiltin="true"/>
    <cellStyle name="Nota 2 2 2 3 5 2" xfId="0" builtinId="53" customBuiltin="true"/>
    <cellStyle name="Nota 2 2 2 3 6" xfId="0" builtinId="53" customBuiltin="true"/>
    <cellStyle name="Nota 2 2 2 3 6 2" xfId="0" builtinId="53" customBuiltin="true"/>
    <cellStyle name="Nota 2 2 2 3 7" xfId="0" builtinId="53" customBuiltin="true"/>
    <cellStyle name="Nota 2 2 2 4" xfId="0" builtinId="53" customBuiltin="true"/>
    <cellStyle name="Nota 2 2 2 4 2" xfId="0" builtinId="53" customBuiltin="true"/>
    <cellStyle name="Nota 2 2 2 4 2 2" xfId="0" builtinId="53" customBuiltin="true"/>
    <cellStyle name="Nota 2 2 2 4 3" xfId="0" builtinId="53" customBuiltin="true"/>
    <cellStyle name="Nota 2 2 2 4 3 2" xfId="0" builtinId="53" customBuiltin="true"/>
    <cellStyle name="Nota 2 2 2 4 4" xfId="0" builtinId="53" customBuiltin="true"/>
    <cellStyle name="Nota 2 2 2 4 4 2" xfId="0" builtinId="53" customBuiltin="true"/>
    <cellStyle name="Nota 2 2 2 4 5" xfId="0" builtinId="53" customBuiltin="true"/>
    <cellStyle name="Nota 2 2 2 4 5 2" xfId="0" builtinId="53" customBuiltin="true"/>
    <cellStyle name="Nota 2 2 2 4 6" xfId="0" builtinId="53" customBuiltin="true"/>
    <cellStyle name="Nota 2 2 2 4 6 2" xfId="0" builtinId="53" customBuiltin="true"/>
    <cellStyle name="Nota 2 2 2 4 7" xfId="0" builtinId="53" customBuiltin="true"/>
    <cellStyle name="Nota 2 2 2 5" xfId="0" builtinId="53" customBuiltin="true"/>
    <cellStyle name="Nota 2 2 2 5 2" xfId="0" builtinId="53" customBuiltin="true"/>
    <cellStyle name="Nota 2 2 2 5 2 2" xfId="0" builtinId="53" customBuiltin="true"/>
    <cellStyle name="Nota 2 2 2 5 3" xfId="0" builtinId="53" customBuiltin="true"/>
    <cellStyle name="Nota 2 2 2 5 3 2" xfId="0" builtinId="53" customBuiltin="true"/>
    <cellStyle name="Nota 2 2 2 5 4" xfId="0" builtinId="53" customBuiltin="true"/>
    <cellStyle name="Nota 2 2 2 5 4 2" xfId="0" builtinId="53" customBuiltin="true"/>
    <cellStyle name="Nota 2 2 2 5 5" xfId="0" builtinId="53" customBuiltin="true"/>
    <cellStyle name="Nota 2 2 2 5 5 2" xfId="0" builtinId="53" customBuiltin="true"/>
    <cellStyle name="Nota 2 2 2 5 6" xfId="0" builtinId="53" customBuiltin="true"/>
    <cellStyle name="Nota 2 2 2 5 6 2" xfId="0" builtinId="53" customBuiltin="true"/>
    <cellStyle name="Nota 2 2 2 5 7" xfId="0" builtinId="53" customBuiltin="true"/>
    <cellStyle name="Nota 2 2 2 6" xfId="0" builtinId="53" customBuiltin="true"/>
    <cellStyle name="Nota 2 2 2 6 2" xfId="0" builtinId="53" customBuiltin="true"/>
    <cellStyle name="Nota 2 2 2 6 2 2" xfId="0" builtinId="53" customBuiltin="true"/>
    <cellStyle name="Nota 2 2 2 6 3" xfId="0" builtinId="53" customBuiltin="true"/>
    <cellStyle name="Nota 2 2 2 6 3 2" xfId="0" builtinId="53" customBuiltin="true"/>
    <cellStyle name="Nota 2 2 2 6 4" xfId="0" builtinId="53" customBuiltin="true"/>
    <cellStyle name="Nota 2 2 2 6 4 2" xfId="0" builtinId="53" customBuiltin="true"/>
    <cellStyle name="Nota 2 2 2 6 5" xfId="0" builtinId="53" customBuiltin="true"/>
    <cellStyle name="Nota 2 2 2 6 5 2" xfId="0" builtinId="53" customBuiltin="true"/>
    <cellStyle name="Nota 2 2 2 6 6" xfId="0" builtinId="53" customBuiltin="true"/>
    <cellStyle name="Nota 2 2 2 7" xfId="0" builtinId="53" customBuiltin="true"/>
    <cellStyle name="Nota 2 2 2 7 2" xfId="0" builtinId="53" customBuiltin="true"/>
    <cellStyle name="Nota 2 2 2 8" xfId="0" builtinId="53" customBuiltin="true"/>
    <cellStyle name="Nota 2 2 2 8 2" xfId="0" builtinId="53" customBuiltin="true"/>
    <cellStyle name="Nota 2 2 2 9" xfId="0" builtinId="53" customBuiltin="true"/>
    <cellStyle name="Nota 2 2 2 9 2" xfId="0" builtinId="53" customBuiltin="true"/>
    <cellStyle name="Nota 2 2 3" xfId="0" builtinId="53" customBuiltin="true"/>
    <cellStyle name="Nota 2 2 3 2" xfId="0" builtinId="53" customBuiltin="true"/>
    <cellStyle name="Nota 2 2 3 2 2" xfId="0" builtinId="53" customBuiltin="true"/>
    <cellStyle name="Nota 2 2 3 3" xfId="0" builtinId="53" customBuiltin="true"/>
    <cellStyle name="Nota 2 2 3 3 2" xfId="0" builtinId="53" customBuiltin="true"/>
    <cellStyle name="Nota 2 2 3 4" xfId="0" builtinId="53" customBuiltin="true"/>
    <cellStyle name="Nota 2 2 3 4 2" xfId="0" builtinId="53" customBuiltin="true"/>
    <cellStyle name="Nota 2 2 3 5" xfId="0" builtinId="53" customBuiltin="true"/>
    <cellStyle name="Nota 2 2 3 5 2" xfId="0" builtinId="53" customBuiltin="true"/>
    <cellStyle name="Nota 2 2 3 6" xfId="0" builtinId="53" customBuiltin="true"/>
    <cellStyle name="Nota 2 2 3 6 2" xfId="0" builtinId="53" customBuiltin="true"/>
    <cellStyle name="Nota 2 2 3 7" xfId="0" builtinId="53" customBuiltin="true"/>
    <cellStyle name="Nota 2 2 4" xfId="0" builtinId="53" customBuiltin="true"/>
    <cellStyle name="Nota 2 2 4 2" xfId="0" builtinId="53" customBuiltin="true"/>
    <cellStyle name="Nota 2 2 4 2 2" xfId="0" builtinId="53" customBuiltin="true"/>
    <cellStyle name="Nota 2 2 4 3" xfId="0" builtinId="53" customBuiltin="true"/>
    <cellStyle name="Nota 2 2 4 3 2" xfId="0" builtinId="53" customBuiltin="true"/>
    <cellStyle name="Nota 2 2 4 4" xfId="0" builtinId="53" customBuiltin="true"/>
    <cellStyle name="Nota 2 2 4 4 2" xfId="0" builtinId="53" customBuiltin="true"/>
    <cellStyle name="Nota 2 2 4 5" xfId="0" builtinId="53" customBuiltin="true"/>
    <cellStyle name="Nota 2 2 4 5 2" xfId="0" builtinId="53" customBuiltin="true"/>
    <cellStyle name="Nota 2 2 4 6" xfId="0" builtinId="53" customBuiltin="true"/>
    <cellStyle name="Nota 2 2 4 6 2" xfId="0" builtinId="53" customBuiltin="true"/>
    <cellStyle name="Nota 2 2 4 7" xfId="0" builtinId="53" customBuiltin="true"/>
    <cellStyle name="Nota 2 2 5" xfId="0" builtinId="53" customBuiltin="true"/>
    <cellStyle name="Nota 2 2 5 2" xfId="0" builtinId="53" customBuiltin="true"/>
    <cellStyle name="Nota 2 2 5 2 2" xfId="0" builtinId="53" customBuiltin="true"/>
    <cellStyle name="Nota 2 2 5 3" xfId="0" builtinId="53" customBuiltin="true"/>
    <cellStyle name="Nota 2 2 5 3 2" xfId="0" builtinId="53" customBuiltin="true"/>
    <cellStyle name="Nota 2 2 5 4" xfId="0" builtinId="53" customBuiltin="true"/>
    <cellStyle name="Nota 2 2 5 4 2" xfId="0" builtinId="53" customBuiltin="true"/>
    <cellStyle name="Nota 2 2 5 5" xfId="0" builtinId="53" customBuiltin="true"/>
    <cellStyle name="Nota 2 2 5 5 2" xfId="0" builtinId="53" customBuiltin="true"/>
    <cellStyle name="Nota 2 2 5 6" xfId="0" builtinId="53" customBuiltin="true"/>
    <cellStyle name="Nota 2 2 5 6 2" xfId="0" builtinId="53" customBuiltin="true"/>
    <cellStyle name="Nota 2 2 5 7" xfId="0" builtinId="53" customBuiltin="true"/>
    <cellStyle name="Nota 2 2 6" xfId="0" builtinId="53" customBuiltin="true"/>
    <cellStyle name="Nota 2 2 6 2" xfId="0" builtinId="53" customBuiltin="true"/>
    <cellStyle name="Nota 2 2 6 2 2" xfId="0" builtinId="53" customBuiltin="true"/>
    <cellStyle name="Nota 2 2 6 3" xfId="0" builtinId="53" customBuiltin="true"/>
    <cellStyle name="Nota 2 2 6 3 2" xfId="0" builtinId="53" customBuiltin="true"/>
    <cellStyle name="Nota 2 2 6 4" xfId="0" builtinId="53" customBuiltin="true"/>
    <cellStyle name="Nota 2 2 6 4 2" xfId="0" builtinId="53" customBuiltin="true"/>
    <cellStyle name="Nota 2 2 6 5" xfId="0" builtinId="53" customBuiltin="true"/>
    <cellStyle name="Nota 2 2 6 5 2" xfId="0" builtinId="53" customBuiltin="true"/>
    <cellStyle name="Nota 2 2 6 6" xfId="0" builtinId="53" customBuiltin="true"/>
    <cellStyle name="Nota 2 2 6 6 2" xfId="0" builtinId="53" customBuiltin="true"/>
    <cellStyle name="Nota 2 2 6 7" xfId="0" builtinId="53" customBuiltin="true"/>
    <cellStyle name="Nota 2 2 7" xfId="0" builtinId="53" customBuiltin="true"/>
    <cellStyle name="Nota 2 2 7 2" xfId="0" builtinId="53" customBuiltin="true"/>
    <cellStyle name="Nota 2 2 7 2 2" xfId="0" builtinId="53" customBuiltin="true"/>
    <cellStyle name="Nota 2 2 7 3" xfId="0" builtinId="53" customBuiltin="true"/>
    <cellStyle name="Nota 2 2 7 3 2" xfId="0" builtinId="53" customBuiltin="true"/>
    <cellStyle name="Nota 2 2 7 4" xfId="0" builtinId="53" customBuiltin="true"/>
    <cellStyle name="Nota 2 2 7 4 2" xfId="0" builtinId="53" customBuiltin="true"/>
    <cellStyle name="Nota 2 2 7 5" xfId="0" builtinId="53" customBuiltin="true"/>
    <cellStyle name="Nota 2 2 7 5 2" xfId="0" builtinId="53" customBuiltin="true"/>
    <cellStyle name="Nota 2 2 7 6" xfId="0" builtinId="53" customBuiltin="true"/>
    <cellStyle name="Nota 2 2 8" xfId="0" builtinId="53" customBuiltin="true"/>
    <cellStyle name="Nota 2 2 8 2" xfId="0" builtinId="53" customBuiltin="true"/>
    <cellStyle name="Nota 2 2 9" xfId="0" builtinId="53" customBuiltin="true"/>
    <cellStyle name="Nota 2 2 9 2" xfId="0" builtinId="53" customBuiltin="true"/>
    <cellStyle name="Nota 2 3" xfId="0" builtinId="53" customBuiltin="true"/>
    <cellStyle name="Nota 2 3 2" xfId="0" builtinId="53" customBuiltin="true"/>
    <cellStyle name="Nota 2 3 2 2" xfId="0" builtinId="53" customBuiltin="true"/>
    <cellStyle name="Nota 2 3 2 2 2" xfId="0" builtinId="53" customBuiltin="true"/>
    <cellStyle name="Nota 2 3 2 3" xfId="0" builtinId="53" customBuiltin="true"/>
    <cellStyle name="Nota 2 3 2 3 2" xfId="0" builtinId="53" customBuiltin="true"/>
    <cellStyle name="Nota 2 3 2 4" xfId="0" builtinId="53" customBuiltin="true"/>
    <cellStyle name="Nota 2 3 2 4 2" xfId="0" builtinId="53" customBuiltin="true"/>
    <cellStyle name="Nota 2 3 2 5" xfId="0" builtinId="53" customBuiltin="true"/>
    <cellStyle name="Nota 2 3 3" xfId="0" builtinId="53" customBuiltin="true"/>
    <cellStyle name="Nota 2 3 3 2" xfId="0" builtinId="53" customBuiltin="true"/>
    <cellStyle name="Nota 2 3 4" xfId="0" builtinId="53" customBuiltin="true"/>
    <cellStyle name="Nota 2 3 4 2" xfId="0" builtinId="53" customBuiltin="true"/>
    <cellStyle name="Nota 2 3 5" xfId="0" builtinId="53" customBuiltin="true"/>
    <cellStyle name="Nota 2 3 5 2" xfId="0" builtinId="53" customBuiltin="true"/>
    <cellStyle name="Nota 2 3 6" xfId="0" builtinId="53" customBuiltin="true"/>
    <cellStyle name="Nota 2 4" xfId="0" builtinId="53" customBuiltin="true"/>
    <cellStyle name="Nota 2 4 10" xfId="0" builtinId="53" customBuiltin="true"/>
    <cellStyle name="Nota 2 4 10 2" xfId="0" builtinId="53" customBuiltin="true"/>
    <cellStyle name="Nota 2 4 11" xfId="0" builtinId="53" customBuiltin="true"/>
    <cellStyle name="Nota 2 4 11 2" xfId="0" builtinId="53" customBuiltin="true"/>
    <cellStyle name="Nota 2 4 12" xfId="0" builtinId="53" customBuiltin="true"/>
    <cellStyle name="Nota 2 4 2" xfId="0" builtinId="53" customBuiltin="true"/>
    <cellStyle name="Nota 2 4 2 2" xfId="0" builtinId="53" customBuiltin="true"/>
    <cellStyle name="Nota 2 4 2 2 2" xfId="0" builtinId="53" customBuiltin="true"/>
    <cellStyle name="Nota 2 4 2 3" xfId="0" builtinId="53" customBuiltin="true"/>
    <cellStyle name="Nota 2 4 2 3 2" xfId="0" builtinId="53" customBuiltin="true"/>
    <cellStyle name="Nota 2 4 2 4" xfId="0" builtinId="53" customBuiltin="true"/>
    <cellStyle name="Nota 2 4 2 4 2" xfId="0" builtinId="53" customBuiltin="true"/>
    <cellStyle name="Nota 2 4 2 5" xfId="0" builtinId="53" customBuiltin="true"/>
    <cellStyle name="Nota 2 4 2 5 2" xfId="0" builtinId="53" customBuiltin="true"/>
    <cellStyle name="Nota 2 4 2 6" xfId="0" builtinId="53" customBuiltin="true"/>
    <cellStyle name="Nota 2 4 2 6 2" xfId="0" builtinId="53" customBuiltin="true"/>
    <cellStyle name="Nota 2 4 2 7" xfId="0" builtinId="53" customBuiltin="true"/>
    <cellStyle name="Nota 2 4 3" xfId="0" builtinId="53" customBuiltin="true"/>
    <cellStyle name="Nota 2 4 3 2" xfId="0" builtinId="53" customBuiltin="true"/>
    <cellStyle name="Nota 2 4 3 2 2" xfId="0" builtinId="53" customBuiltin="true"/>
    <cellStyle name="Nota 2 4 3 3" xfId="0" builtinId="53" customBuiltin="true"/>
    <cellStyle name="Nota 2 4 3 3 2" xfId="0" builtinId="53" customBuiltin="true"/>
    <cellStyle name="Nota 2 4 3 4" xfId="0" builtinId="53" customBuiltin="true"/>
    <cellStyle name="Nota 2 4 3 4 2" xfId="0" builtinId="53" customBuiltin="true"/>
    <cellStyle name="Nota 2 4 3 5" xfId="0" builtinId="53" customBuiltin="true"/>
    <cellStyle name="Nota 2 4 3 5 2" xfId="0" builtinId="53" customBuiltin="true"/>
    <cellStyle name="Nota 2 4 3 6" xfId="0" builtinId="53" customBuiltin="true"/>
    <cellStyle name="Nota 2 4 3 6 2" xfId="0" builtinId="53" customBuiltin="true"/>
    <cellStyle name="Nota 2 4 3 7" xfId="0" builtinId="53" customBuiltin="true"/>
    <cellStyle name="Nota 2 4 4" xfId="0" builtinId="53" customBuiltin="true"/>
    <cellStyle name="Nota 2 4 4 2" xfId="0" builtinId="53" customBuiltin="true"/>
    <cellStyle name="Nota 2 4 4 2 2" xfId="0" builtinId="53" customBuiltin="true"/>
    <cellStyle name="Nota 2 4 4 3" xfId="0" builtinId="53" customBuiltin="true"/>
    <cellStyle name="Nota 2 4 4 3 2" xfId="0" builtinId="53" customBuiltin="true"/>
    <cellStyle name="Nota 2 4 4 4" xfId="0" builtinId="53" customBuiltin="true"/>
    <cellStyle name="Nota 2 4 4 4 2" xfId="0" builtinId="53" customBuiltin="true"/>
    <cellStyle name="Nota 2 4 4 5" xfId="0" builtinId="53" customBuiltin="true"/>
    <cellStyle name="Nota 2 4 4 5 2" xfId="0" builtinId="53" customBuiltin="true"/>
    <cellStyle name="Nota 2 4 4 6" xfId="0" builtinId="53" customBuiltin="true"/>
    <cellStyle name="Nota 2 4 4 6 2" xfId="0" builtinId="53" customBuiltin="true"/>
    <cellStyle name="Nota 2 4 4 7" xfId="0" builtinId="53" customBuiltin="true"/>
    <cellStyle name="Nota 2 4 5" xfId="0" builtinId="53" customBuiltin="true"/>
    <cellStyle name="Nota 2 4 5 2" xfId="0" builtinId="53" customBuiltin="true"/>
    <cellStyle name="Nota 2 4 5 2 2" xfId="0" builtinId="53" customBuiltin="true"/>
    <cellStyle name="Nota 2 4 5 3" xfId="0" builtinId="53" customBuiltin="true"/>
    <cellStyle name="Nota 2 4 5 3 2" xfId="0" builtinId="53" customBuiltin="true"/>
    <cellStyle name="Nota 2 4 5 4" xfId="0" builtinId="53" customBuiltin="true"/>
    <cellStyle name="Nota 2 4 5 4 2" xfId="0" builtinId="53" customBuiltin="true"/>
    <cellStyle name="Nota 2 4 5 5" xfId="0" builtinId="53" customBuiltin="true"/>
    <cellStyle name="Nota 2 4 5 5 2" xfId="0" builtinId="53" customBuiltin="true"/>
    <cellStyle name="Nota 2 4 5 6" xfId="0" builtinId="53" customBuiltin="true"/>
    <cellStyle name="Nota 2 4 5 6 2" xfId="0" builtinId="53" customBuiltin="true"/>
    <cellStyle name="Nota 2 4 5 7" xfId="0" builtinId="53" customBuiltin="true"/>
    <cellStyle name="Nota 2 4 6" xfId="0" builtinId="53" customBuiltin="true"/>
    <cellStyle name="Nota 2 4 6 2" xfId="0" builtinId="53" customBuiltin="true"/>
    <cellStyle name="Nota 2 4 6 2 2" xfId="0" builtinId="53" customBuiltin="true"/>
    <cellStyle name="Nota 2 4 6 3" xfId="0" builtinId="53" customBuiltin="true"/>
    <cellStyle name="Nota 2 4 6 3 2" xfId="0" builtinId="53" customBuiltin="true"/>
    <cellStyle name="Nota 2 4 6 4" xfId="0" builtinId="53" customBuiltin="true"/>
    <cellStyle name="Nota 2 4 6 4 2" xfId="0" builtinId="53" customBuiltin="true"/>
    <cellStyle name="Nota 2 4 6 5" xfId="0" builtinId="53" customBuiltin="true"/>
    <cellStyle name="Nota 2 4 6 5 2" xfId="0" builtinId="53" customBuiltin="true"/>
    <cellStyle name="Nota 2 4 6 6" xfId="0" builtinId="53" customBuiltin="true"/>
    <cellStyle name="Nota 2 4 7" xfId="0" builtinId="53" customBuiltin="true"/>
    <cellStyle name="Nota 2 4 7 2" xfId="0" builtinId="53" customBuiltin="true"/>
    <cellStyle name="Nota 2 4 8" xfId="0" builtinId="53" customBuiltin="true"/>
    <cellStyle name="Nota 2 4 8 2" xfId="0" builtinId="53" customBuiltin="true"/>
    <cellStyle name="Nota 2 4 9" xfId="0" builtinId="53" customBuiltin="true"/>
    <cellStyle name="Nota 2 4 9 2" xfId="0" builtinId="53" customBuiltin="true"/>
    <cellStyle name="Nota 2 5" xfId="0" builtinId="53" customBuiltin="true"/>
    <cellStyle name="Nota 2 6" xfId="0" builtinId="53" customBuiltin="true"/>
    <cellStyle name="Nota 2 6 2" xfId="0" builtinId="53" customBuiltin="true"/>
    <cellStyle name="Nota 2 6 2 2" xfId="0" builtinId="53" customBuiltin="true"/>
    <cellStyle name="Nota 2 6 3" xfId="0" builtinId="53" customBuiltin="true"/>
    <cellStyle name="Nota 2 6 3 2" xfId="0" builtinId="53" customBuiltin="true"/>
    <cellStyle name="Nota 2 6 4" xfId="0" builtinId="53" customBuiltin="true"/>
    <cellStyle name="Nota 2 6 4 2" xfId="0" builtinId="53" customBuiltin="true"/>
    <cellStyle name="Nota 2 6 5" xfId="0" builtinId="53" customBuiltin="true"/>
    <cellStyle name="Nota 2 7" xfId="0" builtinId="53" customBuiltin="true"/>
    <cellStyle name="Nota 2 7 2" xfId="0" builtinId="53" customBuiltin="true"/>
    <cellStyle name="Nota 2 7 2 2" xfId="0" builtinId="53" customBuiltin="true"/>
    <cellStyle name="Nota 2 7 3" xfId="0" builtinId="53" customBuiltin="true"/>
    <cellStyle name="Nota 2 7 3 2" xfId="0" builtinId="53" customBuiltin="true"/>
    <cellStyle name="Nota 2 7 4" xfId="0" builtinId="53" customBuiltin="true"/>
    <cellStyle name="Nota 2 7 4 2" xfId="0" builtinId="53" customBuiltin="true"/>
    <cellStyle name="Nota 2 7 5" xfId="0" builtinId="53" customBuiltin="true"/>
    <cellStyle name="Nota 2 8" xfId="0" builtinId="53" customBuiltin="true"/>
    <cellStyle name="Nota 2 8 10" xfId="0" builtinId="53" customBuiltin="true"/>
    <cellStyle name="Nota 2 8 10 2" xfId="0" builtinId="53" customBuiltin="true"/>
    <cellStyle name="Nota 2 8 11" xfId="0" builtinId="53" customBuiltin="true"/>
    <cellStyle name="Nota 2 8 11 2" xfId="0" builtinId="53" customBuiltin="true"/>
    <cellStyle name="Nota 2 8 12" xfId="0" builtinId="53" customBuiltin="true"/>
    <cellStyle name="Nota 2 8 12 2" xfId="0" builtinId="53" customBuiltin="true"/>
    <cellStyle name="Nota 2 8 2" xfId="0" builtinId="53" customBuiltin="true"/>
    <cellStyle name="Nota 2 8 2 2" xfId="0" builtinId="53" customBuiltin="true"/>
    <cellStyle name="Nota 2 8 2 2 2" xfId="0" builtinId="53" customBuiltin="true"/>
    <cellStyle name="Nota 2 8 2 3" xfId="0" builtinId="53" customBuiltin="true"/>
    <cellStyle name="Nota 2 8 2 3 2" xfId="0" builtinId="53" customBuiltin="true"/>
    <cellStyle name="Nota 2 8 2 4" xfId="0" builtinId="53" customBuiltin="true"/>
    <cellStyle name="Nota 2 8 2 4 2" xfId="0" builtinId="53" customBuiltin="true"/>
    <cellStyle name="Nota 2 8 2 5" xfId="0" builtinId="53" customBuiltin="true"/>
    <cellStyle name="Nota 2 8 2 5 2" xfId="0" builtinId="53" customBuiltin="true"/>
    <cellStyle name="Nota 2 8 2 6" xfId="0" builtinId="53" customBuiltin="true"/>
    <cellStyle name="Nota 2 8 2 6 2" xfId="0" builtinId="53" customBuiltin="true"/>
    <cellStyle name="Nota 2 8 2 7" xfId="0" builtinId="53" customBuiltin="true"/>
    <cellStyle name="Nota 2 8 3" xfId="0" builtinId="53" customBuiltin="true"/>
    <cellStyle name="Nota 2 8 3 2" xfId="0" builtinId="53" customBuiltin="true"/>
    <cellStyle name="Nota 2 8 3 2 2" xfId="0" builtinId="53" customBuiltin="true"/>
    <cellStyle name="Nota 2 8 3 3" xfId="0" builtinId="53" customBuiltin="true"/>
    <cellStyle name="Nota 2 8 3 3 2" xfId="0" builtinId="53" customBuiltin="true"/>
    <cellStyle name="Nota 2 8 3 4" xfId="0" builtinId="53" customBuiltin="true"/>
    <cellStyle name="Nota 2 8 3 4 2" xfId="0" builtinId="53" customBuiltin="true"/>
    <cellStyle name="Nota 2 8 3 5" xfId="0" builtinId="53" customBuiltin="true"/>
    <cellStyle name="Nota 2 8 3 5 2" xfId="0" builtinId="53" customBuiltin="true"/>
    <cellStyle name="Nota 2 8 3 6" xfId="0" builtinId="53" customBuiltin="true"/>
    <cellStyle name="Nota 2 8 3 6 2" xfId="0" builtinId="53" customBuiltin="true"/>
    <cellStyle name="Nota 2 8 3 7" xfId="0" builtinId="53" customBuiltin="true"/>
    <cellStyle name="Nota 2 8 4" xfId="0" builtinId="53" customBuiltin="true"/>
    <cellStyle name="Nota 2 8 4 2" xfId="0" builtinId="53" customBuiltin="true"/>
    <cellStyle name="Nota 2 8 4 2 2" xfId="0" builtinId="53" customBuiltin="true"/>
    <cellStyle name="Nota 2 8 4 3" xfId="0" builtinId="53" customBuiltin="true"/>
    <cellStyle name="Nota 2 8 4 3 2" xfId="0" builtinId="53" customBuiltin="true"/>
    <cellStyle name="Nota 2 8 4 4" xfId="0" builtinId="53" customBuiltin="true"/>
    <cellStyle name="Nota 2 8 4 4 2" xfId="0" builtinId="53" customBuiltin="true"/>
    <cellStyle name="Nota 2 8 4 5" xfId="0" builtinId="53" customBuiltin="true"/>
    <cellStyle name="Nota 2 8 4 5 2" xfId="0" builtinId="53" customBuiltin="true"/>
    <cellStyle name="Nota 2 8 4 6" xfId="0" builtinId="53" customBuiltin="true"/>
    <cellStyle name="Nota 2 8 4 6 2" xfId="0" builtinId="53" customBuiltin="true"/>
    <cellStyle name="Nota 2 8 4 7" xfId="0" builtinId="53" customBuiltin="true"/>
    <cellStyle name="Nota 2 8 5" xfId="0" builtinId="53" customBuiltin="true"/>
    <cellStyle name="Nota 2 8 5 2" xfId="0" builtinId="53" customBuiltin="true"/>
    <cellStyle name="Nota 2 8 5 2 2" xfId="0" builtinId="53" customBuiltin="true"/>
    <cellStyle name="Nota 2 8 5 3" xfId="0" builtinId="53" customBuiltin="true"/>
    <cellStyle name="Nota 2 8 5 3 2" xfId="0" builtinId="53" customBuiltin="true"/>
    <cellStyle name="Nota 2 8 5 4" xfId="0" builtinId="53" customBuiltin="true"/>
    <cellStyle name="Nota 2 8 5 4 2" xfId="0" builtinId="53" customBuiltin="true"/>
    <cellStyle name="Nota 2 8 5 5" xfId="0" builtinId="53" customBuiltin="true"/>
    <cellStyle name="Nota 2 8 5 5 2" xfId="0" builtinId="53" customBuiltin="true"/>
    <cellStyle name="Nota 2 8 5 6" xfId="0" builtinId="53" customBuiltin="true"/>
    <cellStyle name="Nota 2 8 5 6 2" xfId="0" builtinId="53" customBuiltin="true"/>
    <cellStyle name="Nota 2 8 5 7" xfId="0" builtinId="53" customBuiltin="true"/>
    <cellStyle name="Nota 2 8 6" xfId="0" builtinId="53" customBuiltin="true"/>
    <cellStyle name="Nota 2 8 6 2" xfId="0" builtinId="53" customBuiltin="true"/>
    <cellStyle name="Nota 2 8 6 2 2" xfId="0" builtinId="53" customBuiltin="true"/>
    <cellStyle name="Nota 2 8 6 3" xfId="0" builtinId="53" customBuiltin="true"/>
    <cellStyle name="Nota 2 8 6 3 2" xfId="0" builtinId="53" customBuiltin="true"/>
    <cellStyle name="Nota 2 8 6 4" xfId="0" builtinId="53" customBuiltin="true"/>
    <cellStyle name="Nota 2 8 6 4 2" xfId="0" builtinId="53" customBuiltin="true"/>
    <cellStyle name="Nota 2 8 6 5" xfId="0" builtinId="53" customBuiltin="true"/>
    <cellStyle name="Nota 2 8 6 5 2" xfId="0" builtinId="53" customBuiltin="true"/>
    <cellStyle name="Nota 2 8 6 6" xfId="0" builtinId="53" customBuiltin="true"/>
    <cellStyle name="Nota 2 8 7" xfId="0" builtinId="53" customBuiltin="true"/>
    <cellStyle name="Nota 2 8 7 2" xfId="0" builtinId="53" customBuiltin="true"/>
    <cellStyle name="Nota 2 8 8" xfId="0" builtinId="53" customBuiltin="true"/>
    <cellStyle name="Nota 2 8 8 2" xfId="0" builtinId="53" customBuiltin="true"/>
    <cellStyle name="Nota 2 8 9" xfId="0" builtinId="53" customBuiltin="true"/>
    <cellStyle name="Nota 2 8 9 2" xfId="0" builtinId="53" customBuiltin="true"/>
    <cellStyle name="Nota 2 9" xfId="0" builtinId="53" customBuiltin="true"/>
    <cellStyle name="Nota 2 9 10" xfId="0" builtinId="53" customBuiltin="true"/>
    <cellStyle name="Nota 2 9 10 2" xfId="0" builtinId="53" customBuiltin="true"/>
    <cellStyle name="Nota 2 9 11" xfId="0" builtinId="53" customBuiltin="true"/>
    <cellStyle name="Nota 2 9 11 2" xfId="0" builtinId="53" customBuiltin="true"/>
    <cellStyle name="Nota 2 9 2" xfId="0" builtinId="53" customBuiltin="true"/>
    <cellStyle name="Nota 2 9 2 2" xfId="0" builtinId="53" customBuiltin="true"/>
    <cellStyle name="Nota 2 9 2 2 2" xfId="0" builtinId="53" customBuiltin="true"/>
    <cellStyle name="Nota 2 9 2 3" xfId="0" builtinId="53" customBuiltin="true"/>
    <cellStyle name="Nota 2 9 2 3 2" xfId="0" builtinId="53" customBuiltin="true"/>
    <cellStyle name="Nota 2 9 2 4" xfId="0" builtinId="53" customBuiltin="true"/>
    <cellStyle name="Nota 2 9 2 4 2" xfId="0" builtinId="53" customBuiltin="true"/>
    <cellStyle name="Nota 2 9 2 5" xfId="0" builtinId="53" customBuiltin="true"/>
    <cellStyle name="Nota 2 9 2 5 2" xfId="0" builtinId="53" customBuiltin="true"/>
    <cellStyle name="Nota 2 9 2 6" xfId="0" builtinId="53" customBuiltin="true"/>
    <cellStyle name="Nota 2 9 2 6 2" xfId="0" builtinId="53" customBuiltin="true"/>
    <cellStyle name="Nota 2 9 2 7" xfId="0" builtinId="53" customBuiltin="true"/>
    <cellStyle name="Nota 2 9 3" xfId="0" builtinId="53" customBuiltin="true"/>
    <cellStyle name="Nota 2 9 3 2" xfId="0" builtinId="53" customBuiltin="true"/>
    <cellStyle name="Nota 2 9 3 2 2" xfId="0" builtinId="53" customBuiltin="true"/>
    <cellStyle name="Nota 2 9 3 3" xfId="0" builtinId="53" customBuiltin="true"/>
    <cellStyle name="Nota 2 9 3 3 2" xfId="0" builtinId="53" customBuiltin="true"/>
    <cellStyle name="Nota 2 9 3 4" xfId="0" builtinId="53" customBuiltin="true"/>
    <cellStyle name="Nota 2 9 3 4 2" xfId="0" builtinId="53" customBuiltin="true"/>
    <cellStyle name="Nota 2 9 3 5" xfId="0" builtinId="53" customBuiltin="true"/>
    <cellStyle name="Nota 2 9 3 5 2" xfId="0" builtinId="53" customBuiltin="true"/>
    <cellStyle name="Nota 2 9 3 6" xfId="0" builtinId="53" customBuiltin="true"/>
    <cellStyle name="Nota 2 9 3 6 2" xfId="0" builtinId="53" customBuiltin="true"/>
    <cellStyle name="Nota 2 9 3 7" xfId="0" builtinId="53" customBuiltin="true"/>
    <cellStyle name="Nota 2 9 4" xfId="0" builtinId="53" customBuiltin="true"/>
    <cellStyle name="Nota 2 9 4 2" xfId="0" builtinId="53" customBuiltin="true"/>
    <cellStyle name="Nota 2 9 4 2 2" xfId="0" builtinId="53" customBuiltin="true"/>
    <cellStyle name="Nota 2 9 4 3" xfId="0" builtinId="53" customBuiltin="true"/>
    <cellStyle name="Nota 2 9 4 3 2" xfId="0" builtinId="53" customBuiltin="true"/>
    <cellStyle name="Nota 2 9 4 4" xfId="0" builtinId="53" customBuiltin="true"/>
    <cellStyle name="Nota 2 9 4 4 2" xfId="0" builtinId="53" customBuiltin="true"/>
    <cellStyle name="Nota 2 9 4 5" xfId="0" builtinId="53" customBuiltin="true"/>
    <cellStyle name="Nota 2 9 4 5 2" xfId="0" builtinId="53" customBuiltin="true"/>
    <cellStyle name="Nota 2 9 4 6" xfId="0" builtinId="53" customBuiltin="true"/>
    <cellStyle name="Nota 2 9 4 6 2" xfId="0" builtinId="53" customBuiltin="true"/>
    <cellStyle name="Nota 2 9 4 7" xfId="0" builtinId="53" customBuiltin="true"/>
    <cellStyle name="Nota 2 9 5" xfId="0" builtinId="53" customBuiltin="true"/>
    <cellStyle name="Nota 2 9 5 2" xfId="0" builtinId="53" customBuiltin="true"/>
    <cellStyle name="Nota 2 9 5 2 2" xfId="0" builtinId="53" customBuiltin="true"/>
    <cellStyle name="Nota 2 9 5 3" xfId="0" builtinId="53" customBuiltin="true"/>
    <cellStyle name="Nota 2 9 5 3 2" xfId="0" builtinId="53" customBuiltin="true"/>
    <cellStyle name="Nota 2 9 5 4" xfId="0" builtinId="53" customBuiltin="true"/>
    <cellStyle name="Nota 2 9 5 4 2" xfId="0" builtinId="53" customBuiltin="true"/>
    <cellStyle name="Nota 2 9 5 5" xfId="0" builtinId="53" customBuiltin="true"/>
    <cellStyle name="Nota 2 9 5 5 2" xfId="0" builtinId="53" customBuiltin="true"/>
    <cellStyle name="Nota 2 9 5 6" xfId="0" builtinId="53" customBuiltin="true"/>
    <cellStyle name="Nota 2 9 5 6 2" xfId="0" builtinId="53" customBuiltin="true"/>
    <cellStyle name="Nota 2 9 5 7" xfId="0" builtinId="53" customBuiltin="true"/>
    <cellStyle name="Nota 2 9 6" xfId="0" builtinId="53" customBuiltin="true"/>
    <cellStyle name="Nota 2 9 6 2" xfId="0" builtinId="53" customBuiltin="true"/>
    <cellStyle name="Nota 2 9 7" xfId="0" builtinId="53" customBuiltin="true"/>
    <cellStyle name="Nota 2 9 7 2" xfId="0" builtinId="53" customBuiltin="true"/>
    <cellStyle name="Nota 2 9 8" xfId="0" builtinId="53" customBuiltin="true"/>
    <cellStyle name="Nota 2 9 8 2" xfId="0" builtinId="53" customBuiltin="true"/>
    <cellStyle name="Nota 2 9 9" xfId="0" builtinId="53" customBuiltin="true"/>
    <cellStyle name="Nota 2 9 9 2" xfId="0" builtinId="53" customBuiltin="true"/>
    <cellStyle name="Nota 3" xfId="0" builtinId="53" customBuiltin="true"/>
    <cellStyle name="Nota 3 10" xfId="0" builtinId="53" customBuiltin="true"/>
    <cellStyle name="Nota 3 10 2" xfId="0" builtinId="53" customBuiltin="true"/>
    <cellStyle name="Nota 3 11" xfId="0" builtinId="53" customBuiltin="true"/>
    <cellStyle name="Nota 3 11 2" xfId="0" builtinId="53" customBuiltin="true"/>
    <cellStyle name="Nota 3 12" xfId="0" builtinId="53" customBuiltin="true"/>
    <cellStyle name="Nota 3 12 2" xfId="0" builtinId="53" customBuiltin="true"/>
    <cellStyle name="Nota 3 13" xfId="0" builtinId="53" customBuiltin="true"/>
    <cellStyle name="Nota 3 13 2" xfId="0" builtinId="53" customBuiltin="true"/>
    <cellStyle name="Nota 3 14" xfId="0" builtinId="53" customBuiltin="true"/>
    <cellStyle name="Nota 3 14 2" xfId="0" builtinId="53" customBuiltin="true"/>
    <cellStyle name="Nota 3 15" xfId="0" builtinId="53" customBuiltin="true"/>
    <cellStyle name="Nota 3 15 2" xfId="0" builtinId="53" customBuiltin="true"/>
    <cellStyle name="Nota 3 2" xfId="0" builtinId="53" customBuiltin="true"/>
    <cellStyle name="Nota 3 2 10" xfId="0" builtinId="53" customBuiltin="true"/>
    <cellStyle name="Nota 3 2 10 2" xfId="0" builtinId="53" customBuiltin="true"/>
    <cellStyle name="Nota 3 2 11" xfId="0" builtinId="53" customBuiltin="true"/>
    <cellStyle name="Nota 3 2 11 2" xfId="0" builtinId="53" customBuiltin="true"/>
    <cellStyle name="Nota 3 2 12" xfId="0" builtinId="53" customBuiltin="true"/>
    <cellStyle name="Nota 3 2 12 2" xfId="0" builtinId="53" customBuiltin="true"/>
    <cellStyle name="Nota 3 2 13" xfId="0" builtinId="53" customBuiltin="true"/>
    <cellStyle name="Nota 3 2 2" xfId="0" builtinId="53" customBuiltin="true"/>
    <cellStyle name="Nota 3 2 2 10" xfId="0" builtinId="53" customBuiltin="true"/>
    <cellStyle name="Nota 3 2 2 10 2" xfId="0" builtinId="53" customBuiltin="true"/>
    <cellStyle name="Nota 3 2 2 11" xfId="0" builtinId="53" customBuiltin="true"/>
    <cellStyle name="Nota 3 2 2 11 2" xfId="0" builtinId="53" customBuiltin="true"/>
    <cellStyle name="Nota 3 2 2 12" xfId="0" builtinId="53" customBuiltin="true"/>
    <cellStyle name="Nota 3 2 2 2" xfId="0" builtinId="53" customBuiltin="true"/>
    <cellStyle name="Nota 3 2 2 2 2" xfId="0" builtinId="53" customBuiltin="true"/>
    <cellStyle name="Nota 3 2 2 2 2 2" xfId="0" builtinId="53" customBuiltin="true"/>
    <cellStyle name="Nota 3 2 2 2 3" xfId="0" builtinId="53" customBuiltin="true"/>
    <cellStyle name="Nota 3 2 2 2 3 2" xfId="0" builtinId="53" customBuiltin="true"/>
    <cellStyle name="Nota 3 2 2 2 4" xfId="0" builtinId="53" customBuiltin="true"/>
    <cellStyle name="Nota 3 2 2 2 4 2" xfId="0" builtinId="53" customBuiltin="true"/>
    <cellStyle name="Nota 3 2 2 2 5" xfId="0" builtinId="53" customBuiltin="true"/>
    <cellStyle name="Nota 3 2 2 2 5 2" xfId="0" builtinId="53" customBuiltin="true"/>
    <cellStyle name="Nota 3 2 2 2 6" xfId="0" builtinId="53" customBuiltin="true"/>
    <cellStyle name="Nota 3 2 2 2 6 2" xfId="0" builtinId="53" customBuiltin="true"/>
    <cellStyle name="Nota 3 2 2 2 7" xfId="0" builtinId="53" customBuiltin="true"/>
    <cellStyle name="Nota 3 2 2 3" xfId="0" builtinId="53" customBuiltin="true"/>
    <cellStyle name="Nota 3 2 2 3 2" xfId="0" builtinId="53" customBuiltin="true"/>
    <cellStyle name="Nota 3 2 2 3 2 2" xfId="0" builtinId="53" customBuiltin="true"/>
    <cellStyle name="Nota 3 2 2 3 3" xfId="0" builtinId="53" customBuiltin="true"/>
    <cellStyle name="Nota 3 2 2 3 3 2" xfId="0" builtinId="53" customBuiltin="true"/>
    <cellStyle name="Nota 3 2 2 3 4" xfId="0" builtinId="53" customBuiltin="true"/>
    <cellStyle name="Nota 3 2 2 3 4 2" xfId="0" builtinId="53" customBuiltin="true"/>
    <cellStyle name="Nota 3 2 2 3 5" xfId="0" builtinId="53" customBuiltin="true"/>
    <cellStyle name="Nota 3 2 2 3 5 2" xfId="0" builtinId="53" customBuiltin="true"/>
    <cellStyle name="Nota 3 2 2 3 6" xfId="0" builtinId="53" customBuiltin="true"/>
    <cellStyle name="Nota 3 2 2 3 6 2" xfId="0" builtinId="53" customBuiltin="true"/>
    <cellStyle name="Nota 3 2 2 3 7" xfId="0" builtinId="53" customBuiltin="true"/>
    <cellStyle name="Nota 3 2 2 4" xfId="0" builtinId="53" customBuiltin="true"/>
    <cellStyle name="Nota 3 2 2 4 2" xfId="0" builtinId="53" customBuiltin="true"/>
    <cellStyle name="Nota 3 2 2 4 2 2" xfId="0" builtinId="53" customBuiltin="true"/>
    <cellStyle name="Nota 3 2 2 4 3" xfId="0" builtinId="53" customBuiltin="true"/>
    <cellStyle name="Nota 3 2 2 4 3 2" xfId="0" builtinId="53" customBuiltin="true"/>
    <cellStyle name="Nota 3 2 2 4 4" xfId="0" builtinId="53" customBuiltin="true"/>
    <cellStyle name="Nota 3 2 2 4 4 2" xfId="0" builtinId="53" customBuiltin="true"/>
    <cellStyle name="Nota 3 2 2 4 5" xfId="0" builtinId="53" customBuiltin="true"/>
    <cellStyle name="Nota 3 2 2 4 5 2" xfId="0" builtinId="53" customBuiltin="true"/>
    <cellStyle name="Nota 3 2 2 4 6" xfId="0" builtinId="53" customBuiltin="true"/>
    <cellStyle name="Nota 3 2 2 4 6 2" xfId="0" builtinId="53" customBuiltin="true"/>
    <cellStyle name="Nota 3 2 2 4 7" xfId="0" builtinId="53" customBuiltin="true"/>
    <cellStyle name="Nota 3 2 2 5" xfId="0" builtinId="53" customBuiltin="true"/>
    <cellStyle name="Nota 3 2 2 5 2" xfId="0" builtinId="53" customBuiltin="true"/>
    <cellStyle name="Nota 3 2 2 5 2 2" xfId="0" builtinId="53" customBuiltin="true"/>
    <cellStyle name="Nota 3 2 2 5 3" xfId="0" builtinId="53" customBuiltin="true"/>
    <cellStyle name="Nota 3 2 2 5 3 2" xfId="0" builtinId="53" customBuiltin="true"/>
    <cellStyle name="Nota 3 2 2 5 4" xfId="0" builtinId="53" customBuiltin="true"/>
    <cellStyle name="Nota 3 2 2 5 4 2" xfId="0" builtinId="53" customBuiltin="true"/>
    <cellStyle name="Nota 3 2 2 5 5" xfId="0" builtinId="53" customBuiltin="true"/>
    <cellStyle name="Nota 3 2 2 5 5 2" xfId="0" builtinId="53" customBuiltin="true"/>
    <cellStyle name="Nota 3 2 2 5 6" xfId="0" builtinId="53" customBuiltin="true"/>
    <cellStyle name="Nota 3 2 2 5 6 2" xfId="0" builtinId="53" customBuiltin="true"/>
    <cellStyle name="Nota 3 2 2 5 7" xfId="0" builtinId="53" customBuiltin="true"/>
    <cellStyle name="Nota 3 2 2 6" xfId="0" builtinId="53" customBuiltin="true"/>
    <cellStyle name="Nota 3 2 2 6 2" xfId="0" builtinId="53" customBuiltin="true"/>
    <cellStyle name="Nota 3 2 2 6 2 2" xfId="0" builtinId="53" customBuiltin="true"/>
    <cellStyle name="Nota 3 2 2 6 3" xfId="0" builtinId="53" customBuiltin="true"/>
    <cellStyle name="Nota 3 2 2 6 3 2" xfId="0" builtinId="53" customBuiltin="true"/>
    <cellStyle name="Nota 3 2 2 6 4" xfId="0" builtinId="53" customBuiltin="true"/>
    <cellStyle name="Nota 3 2 2 6 4 2" xfId="0" builtinId="53" customBuiltin="true"/>
    <cellStyle name="Nota 3 2 2 6 5" xfId="0" builtinId="53" customBuiltin="true"/>
    <cellStyle name="Nota 3 2 2 6 5 2" xfId="0" builtinId="53" customBuiltin="true"/>
    <cellStyle name="Nota 3 2 2 6 6" xfId="0" builtinId="53" customBuiltin="true"/>
    <cellStyle name="Nota 3 2 2 7" xfId="0" builtinId="53" customBuiltin="true"/>
    <cellStyle name="Nota 3 2 2 7 2" xfId="0" builtinId="53" customBuiltin="true"/>
    <cellStyle name="Nota 3 2 2 8" xfId="0" builtinId="53" customBuiltin="true"/>
    <cellStyle name="Nota 3 2 2 8 2" xfId="0" builtinId="53" customBuiltin="true"/>
    <cellStyle name="Nota 3 2 2 9" xfId="0" builtinId="53" customBuiltin="true"/>
    <cellStyle name="Nota 3 2 2 9 2" xfId="0" builtinId="53" customBuiltin="true"/>
    <cellStyle name="Nota 3 2 3" xfId="0" builtinId="53" customBuiltin="true"/>
    <cellStyle name="Nota 3 2 3 2" xfId="0" builtinId="53" customBuiltin="true"/>
    <cellStyle name="Nota 3 2 3 2 2" xfId="0" builtinId="53" customBuiltin="true"/>
    <cellStyle name="Nota 3 2 3 3" xfId="0" builtinId="53" customBuiltin="true"/>
    <cellStyle name="Nota 3 2 3 3 2" xfId="0" builtinId="53" customBuiltin="true"/>
    <cellStyle name="Nota 3 2 3 4" xfId="0" builtinId="53" customBuiltin="true"/>
    <cellStyle name="Nota 3 2 3 4 2" xfId="0" builtinId="53" customBuiltin="true"/>
    <cellStyle name="Nota 3 2 3 5" xfId="0" builtinId="53" customBuiltin="true"/>
    <cellStyle name="Nota 3 2 3 5 2" xfId="0" builtinId="53" customBuiltin="true"/>
    <cellStyle name="Nota 3 2 3 6" xfId="0" builtinId="53" customBuiltin="true"/>
    <cellStyle name="Nota 3 2 3 6 2" xfId="0" builtinId="53" customBuiltin="true"/>
    <cellStyle name="Nota 3 2 3 7" xfId="0" builtinId="53" customBuiltin="true"/>
    <cellStyle name="Nota 3 2 4" xfId="0" builtinId="53" customBuiltin="true"/>
    <cellStyle name="Nota 3 2 4 2" xfId="0" builtinId="53" customBuiltin="true"/>
    <cellStyle name="Nota 3 2 4 2 2" xfId="0" builtinId="53" customBuiltin="true"/>
    <cellStyle name="Nota 3 2 4 3" xfId="0" builtinId="53" customBuiltin="true"/>
    <cellStyle name="Nota 3 2 4 3 2" xfId="0" builtinId="53" customBuiltin="true"/>
    <cellStyle name="Nota 3 2 4 4" xfId="0" builtinId="53" customBuiltin="true"/>
    <cellStyle name="Nota 3 2 4 4 2" xfId="0" builtinId="53" customBuiltin="true"/>
    <cellStyle name="Nota 3 2 4 5" xfId="0" builtinId="53" customBuiltin="true"/>
    <cellStyle name="Nota 3 2 4 5 2" xfId="0" builtinId="53" customBuiltin="true"/>
    <cellStyle name="Nota 3 2 4 6" xfId="0" builtinId="53" customBuiltin="true"/>
    <cellStyle name="Nota 3 2 4 6 2" xfId="0" builtinId="53" customBuiltin="true"/>
    <cellStyle name="Nota 3 2 4 7" xfId="0" builtinId="53" customBuiltin="true"/>
    <cellStyle name="Nota 3 2 5" xfId="0" builtinId="53" customBuiltin="true"/>
    <cellStyle name="Nota 3 2 5 2" xfId="0" builtinId="53" customBuiltin="true"/>
    <cellStyle name="Nota 3 2 5 2 2" xfId="0" builtinId="53" customBuiltin="true"/>
    <cellStyle name="Nota 3 2 5 3" xfId="0" builtinId="53" customBuiltin="true"/>
    <cellStyle name="Nota 3 2 5 3 2" xfId="0" builtinId="53" customBuiltin="true"/>
    <cellStyle name="Nota 3 2 5 4" xfId="0" builtinId="53" customBuiltin="true"/>
    <cellStyle name="Nota 3 2 5 4 2" xfId="0" builtinId="53" customBuiltin="true"/>
    <cellStyle name="Nota 3 2 5 5" xfId="0" builtinId="53" customBuiltin="true"/>
    <cellStyle name="Nota 3 2 5 5 2" xfId="0" builtinId="53" customBuiltin="true"/>
    <cellStyle name="Nota 3 2 5 6" xfId="0" builtinId="53" customBuiltin="true"/>
    <cellStyle name="Nota 3 2 5 6 2" xfId="0" builtinId="53" customBuiltin="true"/>
    <cellStyle name="Nota 3 2 5 7" xfId="0" builtinId="53" customBuiltin="true"/>
    <cellStyle name="Nota 3 2 6" xfId="0" builtinId="53" customBuiltin="true"/>
    <cellStyle name="Nota 3 2 6 2" xfId="0" builtinId="53" customBuiltin="true"/>
    <cellStyle name="Nota 3 2 6 2 2" xfId="0" builtinId="53" customBuiltin="true"/>
    <cellStyle name="Nota 3 2 6 3" xfId="0" builtinId="53" customBuiltin="true"/>
    <cellStyle name="Nota 3 2 6 3 2" xfId="0" builtinId="53" customBuiltin="true"/>
    <cellStyle name="Nota 3 2 6 4" xfId="0" builtinId="53" customBuiltin="true"/>
    <cellStyle name="Nota 3 2 6 4 2" xfId="0" builtinId="53" customBuiltin="true"/>
    <cellStyle name="Nota 3 2 6 5" xfId="0" builtinId="53" customBuiltin="true"/>
    <cellStyle name="Nota 3 2 6 5 2" xfId="0" builtinId="53" customBuiltin="true"/>
    <cellStyle name="Nota 3 2 6 6" xfId="0" builtinId="53" customBuiltin="true"/>
    <cellStyle name="Nota 3 2 6 6 2" xfId="0" builtinId="53" customBuiltin="true"/>
    <cellStyle name="Nota 3 2 6 7" xfId="0" builtinId="53" customBuiltin="true"/>
    <cellStyle name="Nota 3 2 7" xfId="0" builtinId="53" customBuiltin="true"/>
    <cellStyle name="Nota 3 2 7 2" xfId="0" builtinId="53" customBuiltin="true"/>
    <cellStyle name="Nota 3 2 7 2 2" xfId="0" builtinId="53" customBuiltin="true"/>
    <cellStyle name="Nota 3 2 7 3" xfId="0" builtinId="53" customBuiltin="true"/>
    <cellStyle name="Nota 3 2 7 3 2" xfId="0" builtinId="53" customBuiltin="true"/>
    <cellStyle name="Nota 3 2 7 4" xfId="0" builtinId="53" customBuiltin="true"/>
    <cellStyle name="Nota 3 2 7 4 2" xfId="0" builtinId="53" customBuiltin="true"/>
    <cellStyle name="Nota 3 2 7 5" xfId="0" builtinId="53" customBuiltin="true"/>
    <cellStyle name="Nota 3 2 7 5 2" xfId="0" builtinId="53" customBuiltin="true"/>
    <cellStyle name="Nota 3 2 7 6" xfId="0" builtinId="53" customBuiltin="true"/>
    <cellStyle name="Nota 3 2 8" xfId="0" builtinId="53" customBuiltin="true"/>
    <cellStyle name="Nota 3 2 8 2" xfId="0" builtinId="53" customBuiltin="true"/>
    <cellStyle name="Nota 3 2 9" xfId="0" builtinId="53" customBuiltin="true"/>
    <cellStyle name="Nota 3 2 9 2" xfId="0" builtinId="53" customBuiltin="true"/>
    <cellStyle name="Nota 3 3" xfId="0" builtinId="53" customBuiltin="true"/>
    <cellStyle name="Nota 3 3 10" xfId="0" builtinId="53" customBuiltin="true"/>
    <cellStyle name="Nota 3 3 10 2" xfId="0" builtinId="53" customBuiltin="true"/>
    <cellStyle name="Nota 3 3 11" xfId="0" builtinId="53" customBuiltin="true"/>
    <cellStyle name="Nota 3 3 11 2" xfId="0" builtinId="53" customBuiltin="true"/>
    <cellStyle name="Nota 3 3 12" xfId="0" builtinId="53" customBuiltin="true"/>
    <cellStyle name="Nota 3 3 2" xfId="0" builtinId="53" customBuiltin="true"/>
    <cellStyle name="Nota 3 3 2 2" xfId="0" builtinId="53" customBuiltin="true"/>
    <cellStyle name="Nota 3 3 2 2 2" xfId="0" builtinId="53" customBuiltin="true"/>
    <cellStyle name="Nota 3 3 2 3" xfId="0" builtinId="53" customBuiltin="true"/>
    <cellStyle name="Nota 3 3 2 3 2" xfId="0" builtinId="53" customBuiltin="true"/>
    <cellStyle name="Nota 3 3 2 4" xfId="0" builtinId="53" customBuiltin="true"/>
    <cellStyle name="Nota 3 3 2 4 2" xfId="0" builtinId="53" customBuiltin="true"/>
    <cellStyle name="Nota 3 3 2 5" xfId="0" builtinId="53" customBuiltin="true"/>
    <cellStyle name="Nota 3 3 2 5 2" xfId="0" builtinId="53" customBuiltin="true"/>
    <cellStyle name="Nota 3 3 2 6" xfId="0" builtinId="53" customBuiltin="true"/>
    <cellStyle name="Nota 3 3 2 6 2" xfId="0" builtinId="53" customBuiltin="true"/>
    <cellStyle name="Nota 3 3 2 7" xfId="0" builtinId="53" customBuiltin="true"/>
    <cellStyle name="Nota 3 3 3" xfId="0" builtinId="53" customBuiltin="true"/>
    <cellStyle name="Nota 3 3 3 2" xfId="0" builtinId="53" customBuiltin="true"/>
    <cellStyle name="Nota 3 3 3 2 2" xfId="0" builtinId="53" customBuiltin="true"/>
    <cellStyle name="Nota 3 3 3 3" xfId="0" builtinId="53" customBuiltin="true"/>
    <cellStyle name="Nota 3 3 3 3 2" xfId="0" builtinId="53" customBuiltin="true"/>
    <cellStyle name="Nota 3 3 3 4" xfId="0" builtinId="53" customBuiltin="true"/>
    <cellStyle name="Nota 3 3 3 4 2" xfId="0" builtinId="53" customBuiltin="true"/>
    <cellStyle name="Nota 3 3 3 5" xfId="0" builtinId="53" customBuiltin="true"/>
    <cellStyle name="Nota 3 3 3 5 2" xfId="0" builtinId="53" customBuiltin="true"/>
    <cellStyle name="Nota 3 3 3 6" xfId="0" builtinId="53" customBuiltin="true"/>
    <cellStyle name="Nota 3 3 3 6 2" xfId="0" builtinId="53" customBuiltin="true"/>
    <cellStyle name="Nota 3 3 3 7" xfId="0" builtinId="53" customBuiltin="true"/>
    <cellStyle name="Nota 3 3 4" xfId="0" builtinId="53" customBuiltin="true"/>
    <cellStyle name="Nota 3 3 4 2" xfId="0" builtinId="53" customBuiltin="true"/>
    <cellStyle name="Nota 3 3 4 2 2" xfId="0" builtinId="53" customBuiltin="true"/>
    <cellStyle name="Nota 3 3 4 3" xfId="0" builtinId="53" customBuiltin="true"/>
    <cellStyle name="Nota 3 3 4 3 2" xfId="0" builtinId="53" customBuiltin="true"/>
    <cellStyle name="Nota 3 3 4 4" xfId="0" builtinId="53" customBuiltin="true"/>
    <cellStyle name="Nota 3 3 4 4 2" xfId="0" builtinId="53" customBuiltin="true"/>
    <cellStyle name="Nota 3 3 4 5" xfId="0" builtinId="53" customBuiltin="true"/>
    <cellStyle name="Nota 3 3 4 5 2" xfId="0" builtinId="53" customBuiltin="true"/>
    <cellStyle name="Nota 3 3 4 6" xfId="0" builtinId="53" customBuiltin="true"/>
    <cellStyle name="Nota 3 3 4 6 2" xfId="0" builtinId="53" customBuiltin="true"/>
    <cellStyle name="Nota 3 3 4 7" xfId="0" builtinId="53" customBuiltin="true"/>
    <cellStyle name="Nota 3 3 5" xfId="0" builtinId="53" customBuiltin="true"/>
    <cellStyle name="Nota 3 3 5 2" xfId="0" builtinId="53" customBuiltin="true"/>
    <cellStyle name="Nota 3 3 5 2 2" xfId="0" builtinId="53" customBuiltin="true"/>
    <cellStyle name="Nota 3 3 5 3" xfId="0" builtinId="53" customBuiltin="true"/>
    <cellStyle name="Nota 3 3 5 3 2" xfId="0" builtinId="53" customBuiltin="true"/>
    <cellStyle name="Nota 3 3 5 4" xfId="0" builtinId="53" customBuiltin="true"/>
    <cellStyle name="Nota 3 3 5 4 2" xfId="0" builtinId="53" customBuiltin="true"/>
    <cellStyle name="Nota 3 3 5 5" xfId="0" builtinId="53" customBuiltin="true"/>
    <cellStyle name="Nota 3 3 5 5 2" xfId="0" builtinId="53" customBuiltin="true"/>
    <cellStyle name="Nota 3 3 5 6" xfId="0" builtinId="53" customBuiltin="true"/>
    <cellStyle name="Nota 3 3 5 6 2" xfId="0" builtinId="53" customBuiltin="true"/>
    <cellStyle name="Nota 3 3 5 7" xfId="0" builtinId="53" customBuiltin="true"/>
    <cellStyle name="Nota 3 3 6" xfId="0" builtinId="53" customBuiltin="true"/>
    <cellStyle name="Nota 3 3 6 2" xfId="0" builtinId="53" customBuiltin="true"/>
    <cellStyle name="Nota 3 3 6 2 2" xfId="0" builtinId="53" customBuiltin="true"/>
    <cellStyle name="Nota 3 3 6 3" xfId="0" builtinId="53" customBuiltin="true"/>
    <cellStyle name="Nota 3 3 6 3 2" xfId="0" builtinId="53" customBuiltin="true"/>
    <cellStyle name="Nota 3 3 6 4" xfId="0" builtinId="53" customBuiltin="true"/>
    <cellStyle name="Nota 3 3 6 4 2" xfId="0" builtinId="53" customBuiltin="true"/>
    <cellStyle name="Nota 3 3 6 5" xfId="0" builtinId="53" customBuiltin="true"/>
    <cellStyle name="Nota 3 3 6 5 2" xfId="0" builtinId="53" customBuiltin="true"/>
    <cellStyle name="Nota 3 3 6 6" xfId="0" builtinId="53" customBuiltin="true"/>
    <cellStyle name="Nota 3 3 7" xfId="0" builtinId="53" customBuiltin="true"/>
    <cellStyle name="Nota 3 3 7 2" xfId="0" builtinId="53" customBuiltin="true"/>
    <cellStyle name="Nota 3 3 8" xfId="0" builtinId="53" customBuiltin="true"/>
    <cellStyle name="Nota 3 3 8 2" xfId="0" builtinId="53" customBuiltin="true"/>
    <cellStyle name="Nota 3 3 9" xfId="0" builtinId="53" customBuiltin="true"/>
    <cellStyle name="Nota 3 3 9 2" xfId="0" builtinId="53" customBuiltin="true"/>
    <cellStyle name="Nota 3 4" xfId="0" builtinId="53" customBuiltin="true"/>
    <cellStyle name="Nota 3 4 2" xfId="0" builtinId="53" customBuiltin="true"/>
    <cellStyle name="Nota 3 4 2 2" xfId="0" builtinId="53" customBuiltin="true"/>
    <cellStyle name="Nota 3 4 2 2 2" xfId="0" builtinId="53" customBuiltin="true"/>
    <cellStyle name="Nota 3 4 2 3" xfId="0" builtinId="53" customBuiltin="true"/>
    <cellStyle name="Nota 3 4 2 3 2" xfId="0" builtinId="53" customBuiltin="true"/>
    <cellStyle name="Nota 3 4 2 4" xfId="0" builtinId="53" customBuiltin="true"/>
    <cellStyle name="Nota 3 4 2 4 2" xfId="0" builtinId="53" customBuiltin="true"/>
    <cellStyle name="Nota 3 4 2 5" xfId="0" builtinId="53" customBuiltin="true"/>
    <cellStyle name="Nota 3 4 2 5 2" xfId="0" builtinId="53" customBuiltin="true"/>
    <cellStyle name="Nota 3 4 2 6" xfId="0" builtinId="53" customBuiltin="true"/>
    <cellStyle name="Nota 3 4 2 6 2" xfId="0" builtinId="53" customBuiltin="true"/>
    <cellStyle name="Nota 3 4 2 7" xfId="0" builtinId="53" customBuiltin="true"/>
    <cellStyle name="Nota 3 4 3" xfId="0" builtinId="53" customBuiltin="true"/>
    <cellStyle name="Nota 3 4 3 2" xfId="0" builtinId="53" customBuiltin="true"/>
    <cellStyle name="Nota 3 4 3 2 2" xfId="0" builtinId="53" customBuiltin="true"/>
    <cellStyle name="Nota 3 4 3 3" xfId="0" builtinId="53" customBuiltin="true"/>
    <cellStyle name="Nota 3 4 3 3 2" xfId="0" builtinId="53" customBuiltin="true"/>
    <cellStyle name="Nota 3 4 3 4" xfId="0" builtinId="53" customBuiltin="true"/>
    <cellStyle name="Nota 3 4 3 4 2" xfId="0" builtinId="53" customBuiltin="true"/>
    <cellStyle name="Nota 3 4 3 5" xfId="0" builtinId="53" customBuiltin="true"/>
    <cellStyle name="Nota 3 4 3 5 2" xfId="0" builtinId="53" customBuiltin="true"/>
    <cellStyle name="Nota 3 4 3 6" xfId="0" builtinId="53" customBuiltin="true"/>
    <cellStyle name="Nota 3 4 3 6 2" xfId="0" builtinId="53" customBuiltin="true"/>
    <cellStyle name="Nota 3 4 3 7" xfId="0" builtinId="53" customBuiltin="true"/>
    <cellStyle name="Nota 3 4 4" xfId="0" builtinId="53" customBuiltin="true"/>
    <cellStyle name="Nota 3 4 4 2" xfId="0" builtinId="53" customBuiltin="true"/>
    <cellStyle name="Nota 3 4 4 2 2" xfId="0" builtinId="53" customBuiltin="true"/>
    <cellStyle name="Nota 3 4 4 3" xfId="0" builtinId="53" customBuiltin="true"/>
    <cellStyle name="Nota 3 4 4 3 2" xfId="0" builtinId="53" customBuiltin="true"/>
    <cellStyle name="Nota 3 4 4 4" xfId="0" builtinId="53" customBuiltin="true"/>
    <cellStyle name="Nota 3 4 4 4 2" xfId="0" builtinId="53" customBuiltin="true"/>
    <cellStyle name="Nota 3 4 4 5" xfId="0" builtinId="53" customBuiltin="true"/>
    <cellStyle name="Nota 3 4 4 5 2" xfId="0" builtinId="53" customBuiltin="true"/>
    <cellStyle name="Nota 3 4 4 6" xfId="0" builtinId="53" customBuiltin="true"/>
    <cellStyle name="Nota 3 4 4 6 2" xfId="0" builtinId="53" customBuiltin="true"/>
    <cellStyle name="Nota 3 4 4 7" xfId="0" builtinId="53" customBuiltin="true"/>
    <cellStyle name="Nota 3 4 5" xfId="0" builtinId="53" customBuiltin="true"/>
    <cellStyle name="Nota 3 4 5 2" xfId="0" builtinId="53" customBuiltin="true"/>
    <cellStyle name="Nota 3 4 5 2 2" xfId="0" builtinId="53" customBuiltin="true"/>
    <cellStyle name="Nota 3 4 5 3" xfId="0" builtinId="53" customBuiltin="true"/>
    <cellStyle name="Nota 3 4 5 3 2" xfId="0" builtinId="53" customBuiltin="true"/>
    <cellStyle name="Nota 3 4 5 4" xfId="0" builtinId="53" customBuiltin="true"/>
    <cellStyle name="Nota 3 4 5 4 2" xfId="0" builtinId="53" customBuiltin="true"/>
    <cellStyle name="Nota 3 4 5 5" xfId="0" builtinId="53" customBuiltin="true"/>
    <cellStyle name="Nota 3 4 5 5 2" xfId="0" builtinId="53" customBuiltin="true"/>
    <cellStyle name="Nota 3 4 5 6" xfId="0" builtinId="53" customBuiltin="true"/>
    <cellStyle name="Nota 3 4 6" xfId="0" builtinId="53" customBuiltin="true"/>
    <cellStyle name="Nota 3 4 6 2" xfId="0" builtinId="53" customBuiltin="true"/>
    <cellStyle name="Nota 3 5" xfId="0" builtinId="53" customBuiltin="true"/>
    <cellStyle name="Nota 3 5 10" xfId="0" builtinId="53" customBuiltin="true"/>
    <cellStyle name="Nota 3 5 10 2" xfId="0" builtinId="53" customBuiltin="true"/>
    <cellStyle name="Nota 3 5 11" xfId="0" builtinId="53" customBuiltin="true"/>
    <cellStyle name="Nota 3 5 11 2" xfId="0" builtinId="53" customBuiltin="true"/>
    <cellStyle name="Nota 3 5 2" xfId="0" builtinId="53" customBuiltin="true"/>
    <cellStyle name="Nota 3 5 2 2" xfId="0" builtinId="53" customBuiltin="true"/>
    <cellStyle name="Nota 3 5 2 2 2" xfId="0" builtinId="53" customBuiltin="true"/>
    <cellStyle name="Nota 3 5 2 3" xfId="0" builtinId="53" customBuiltin="true"/>
    <cellStyle name="Nota 3 5 2 3 2" xfId="0" builtinId="53" customBuiltin="true"/>
    <cellStyle name="Nota 3 5 2 4" xfId="0" builtinId="53" customBuiltin="true"/>
    <cellStyle name="Nota 3 5 2 4 2" xfId="0" builtinId="53" customBuiltin="true"/>
    <cellStyle name="Nota 3 5 2 5" xfId="0" builtinId="53" customBuiltin="true"/>
    <cellStyle name="Nota 3 5 2 5 2" xfId="0" builtinId="53" customBuiltin="true"/>
    <cellStyle name="Nota 3 5 2 6" xfId="0" builtinId="53" customBuiltin="true"/>
    <cellStyle name="Nota 3 5 2 6 2" xfId="0" builtinId="53" customBuiltin="true"/>
    <cellStyle name="Nota 3 5 2 7" xfId="0" builtinId="53" customBuiltin="true"/>
    <cellStyle name="Nota 3 5 3" xfId="0" builtinId="53" customBuiltin="true"/>
    <cellStyle name="Nota 3 5 3 2" xfId="0" builtinId="53" customBuiltin="true"/>
    <cellStyle name="Nota 3 5 3 2 2" xfId="0" builtinId="53" customBuiltin="true"/>
    <cellStyle name="Nota 3 5 3 3" xfId="0" builtinId="53" customBuiltin="true"/>
    <cellStyle name="Nota 3 5 3 3 2" xfId="0" builtinId="53" customBuiltin="true"/>
    <cellStyle name="Nota 3 5 3 4" xfId="0" builtinId="53" customBuiltin="true"/>
    <cellStyle name="Nota 3 5 3 4 2" xfId="0" builtinId="53" customBuiltin="true"/>
    <cellStyle name="Nota 3 5 3 5" xfId="0" builtinId="53" customBuiltin="true"/>
    <cellStyle name="Nota 3 5 3 5 2" xfId="0" builtinId="53" customBuiltin="true"/>
    <cellStyle name="Nota 3 5 3 6" xfId="0" builtinId="53" customBuiltin="true"/>
    <cellStyle name="Nota 3 5 3 6 2" xfId="0" builtinId="53" customBuiltin="true"/>
    <cellStyle name="Nota 3 5 3 7" xfId="0" builtinId="53" customBuiltin="true"/>
    <cellStyle name="Nota 3 5 4" xfId="0" builtinId="53" customBuiltin="true"/>
    <cellStyle name="Nota 3 5 4 2" xfId="0" builtinId="53" customBuiltin="true"/>
    <cellStyle name="Nota 3 5 4 2 2" xfId="0" builtinId="53" customBuiltin="true"/>
    <cellStyle name="Nota 3 5 4 3" xfId="0" builtinId="53" customBuiltin="true"/>
    <cellStyle name="Nota 3 5 4 3 2" xfId="0" builtinId="53" customBuiltin="true"/>
    <cellStyle name="Nota 3 5 4 4" xfId="0" builtinId="53" customBuiltin="true"/>
    <cellStyle name="Nota 3 5 4 4 2" xfId="0" builtinId="53" customBuiltin="true"/>
    <cellStyle name="Nota 3 5 4 5" xfId="0" builtinId="53" customBuiltin="true"/>
    <cellStyle name="Nota 3 5 4 5 2" xfId="0" builtinId="53" customBuiltin="true"/>
    <cellStyle name="Nota 3 5 4 6" xfId="0" builtinId="53" customBuiltin="true"/>
    <cellStyle name="Nota 3 5 4 6 2" xfId="0" builtinId="53" customBuiltin="true"/>
    <cellStyle name="Nota 3 5 4 7" xfId="0" builtinId="53" customBuiltin="true"/>
    <cellStyle name="Nota 3 5 5" xfId="0" builtinId="53" customBuiltin="true"/>
    <cellStyle name="Nota 3 5 5 2" xfId="0" builtinId="53" customBuiltin="true"/>
    <cellStyle name="Nota 3 5 5 2 2" xfId="0" builtinId="53" customBuiltin="true"/>
    <cellStyle name="Nota 3 5 5 3" xfId="0" builtinId="53" customBuiltin="true"/>
    <cellStyle name="Nota 3 5 5 3 2" xfId="0" builtinId="53" customBuiltin="true"/>
    <cellStyle name="Nota 3 5 5 4" xfId="0" builtinId="53" customBuiltin="true"/>
    <cellStyle name="Nota 3 5 5 4 2" xfId="0" builtinId="53" customBuiltin="true"/>
    <cellStyle name="Nota 3 5 5 5" xfId="0" builtinId="53" customBuiltin="true"/>
    <cellStyle name="Nota 3 5 5 5 2" xfId="0" builtinId="53" customBuiltin="true"/>
    <cellStyle name="Nota 3 5 5 6" xfId="0" builtinId="53" customBuiltin="true"/>
    <cellStyle name="Nota 3 5 5 6 2" xfId="0" builtinId="53" customBuiltin="true"/>
    <cellStyle name="Nota 3 5 5 7" xfId="0" builtinId="53" customBuiltin="true"/>
    <cellStyle name="Nota 3 5 6" xfId="0" builtinId="53" customBuiltin="true"/>
    <cellStyle name="Nota 3 5 6 2" xfId="0" builtinId="53" customBuiltin="true"/>
    <cellStyle name="Nota 3 5 7" xfId="0" builtinId="53" customBuiltin="true"/>
    <cellStyle name="Nota 3 5 7 2" xfId="0" builtinId="53" customBuiltin="true"/>
    <cellStyle name="Nota 3 5 8" xfId="0" builtinId="53" customBuiltin="true"/>
    <cellStyle name="Nota 3 5 8 2" xfId="0" builtinId="53" customBuiltin="true"/>
    <cellStyle name="Nota 3 5 9" xfId="0" builtinId="53" customBuiltin="true"/>
    <cellStyle name="Nota 3 5 9 2" xfId="0" builtinId="53" customBuiltin="true"/>
    <cellStyle name="Nota 3 6" xfId="0" builtinId="53" customBuiltin="true"/>
    <cellStyle name="Nota 3 6 2" xfId="0" builtinId="53" customBuiltin="true"/>
    <cellStyle name="Nota 3 6 2 2" xfId="0" builtinId="53" customBuiltin="true"/>
    <cellStyle name="Nota 3 6 3" xfId="0" builtinId="53" customBuiltin="true"/>
    <cellStyle name="Nota 3 6 3 2" xfId="0" builtinId="53" customBuiltin="true"/>
    <cellStyle name="Nota 3 6 4" xfId="0" builtinId="53" customBuiltin="true"/>
    <cellStyle name="Nota 3 6 4 2" xfId="0" builtinId="53" customBuiltin="true"/>
    <cellStyle name="Nota 3 6 5" xfId="0" builtinId="53" customBuiltin="true"/>
    <cellStyle name="Nota 3 6 5 2" xfId="0" builtinId="53" customBuiltin="true"/>
    <cellStyle name="Nota 3 6 6" xfId="0" builtinId="53" customBuiltin="true"/>
    <cellStyle name="Nota 3 6 6 2" xfId="0" builtinId="53" customBuiltin="true"/>
    <cellStyle name="Nota 3 6 7" xfId="0" builtinId="53" customBuiltin="true"/>
    <cellStyle name="Nota 3 7" xfId="0" builtinId="53" customBuiltin="true"/>
    <cellStyle name="Nota 3 7 2" xfId="0" builtinId="53" customBuiltin="true"/>
    <cellStyle name="Nota 3 7 2 2" xfId="0" builtinId="53" customBuiltin="true"/>
    <cellStyle name="Nota 3 7 3" xfId="0" builtinId="53" customBuiltin="true"/>
    <cellStyle name="Nota 3 7 3 2" xfId="0" builtinId="53" customBuiltin="true"/>
    <cellStyle name="Nota 3 7 4" xfId="0" builtinId="53" customBuiltin="true"/>
    <cellStyle name="Nota 3 7 4 2" xfId="0" builtinId="53" customBuiltin="true"/>
    <cellStyle name="Nota 3 7 5" xfId="0" builtinId="53" customBuiltin="true"/>
    <cellStyle name="Nota 3 7 5 2" xfId="0" builtinId="53" customBuiltin="true"/>
    <cellStyle name="Nota 3 7 6" xfId="0" builtinId="53" customBuiltin="true"/>
    <cellStyle name="Nota 3 7 6 2" xfId="0" builtinId="53" customBuiltin="true"/>
    <cellStyle name="Nota 3 7 7" xfId="0" builtinId="53" customBuiltin="true"/>
    <cellStyle name="Nota 3 8" xfId="0" builtinId="53" customBuiltin="true"/>
    <cellStyle name="Nota 3 8 2" xfId="0" builtinId="53" customBuiltin="true"/>
    <cellStyle name="Nota 3 8 2 2" xfId="0" builtinId="53" customBuiltin="true"/>
    <cellStyle name="Nota 3 8 3" xfId="0" builtinId="53" customBuiltin="true"/>
    <cellStyle name="Nota 3 8 3 2" xfId="0" builtinId="53" customBuiltin="true"/>
    <cellStyle name="Nota 3 8 4" xfId="0" builtinId="53" customBuiltin="true"/>
    <cellStyle name="Nota 3 8 4 2" xfId="0" builtinId="53" customBuiltin="true"/>
    <cellStyle name="Nota 3 8 5" xfId="0" builtinId="53" customBuiltin="true"/>
    <cellStyle name="Nota 3 8 5 2" xfId="0" builtinId="53" customBuiltin="true"/>
    <cellStyle name="Nota 3 8 6" xfId="0" builtinId="53" customBuiltin="true"/>
    <cellStyle name="Nota 3 8 6 2" xfId="0" builtinId="53" customBuiltin="true"/>
    <cellStyle name="Nota 3 8 7" xfId="0" builtinId="53" customBuiltin="true"/>
    <cellStyle name="Nota 3 9" xfId="0" builtinId="53" customBuiltin="true"/>
    <cellStyle name="Nota 3 9 2" xfId="0" builtinId="53" customBuiltin="true"/>
    <cellStyle name="Nota 3 9 2 2" xfId="0" builtinId="53" customBuiltin="true"/>
    <cellStyle name="Nota 3 9 3" xfId="0" builtinId="53" customBuiltin="true"/>
    <cellStyle name="Nota 3 9 3 2" xfId="0" builtinId="53" customBuiltin="true"/>
    <cellStyle name="Nota 3 9 4" xfId="0" builtinId="53" customBuiltin="true"/>
    <cellStyle name="Nota 3 9 4 2" xfId="0" builtinId="53" customBuiltin="true"/>
    <cellStyle name="Nota 3 9 5" xfId="0" builtinId="53" customBuiltin="true"/>
    <cellStyle name="Nota 3 9 5 2" xfId="0" builtinId="53" customBuiltin="true"/>
    <cellStyle name="Nota 3 9 6" xfId="0" builtinId="53" customBuiltin="true"/>
    <cellStyle name="Nota 3 9 6 2" xfId="0" builtinId="53" customBuiltin="true"/>
    <cellStyle name="Nota 3 9 7" xfId="0" builtinId="53" customBuiltin="true"/>
    <cellStyle name="Nota 4" xfId="0" builtinId="53" customBuiltin="true"/>
    <cellStyle name="Nota 4 10" xfId="0" builtinId="53" customBuiltin="true"/>
    <cellStyle name="Nota 4 10 2" xfId="0" builtinId="53" customBuiltin="true"/>
    <cellStyle name="Nota 4 11" xfId="0" builtinId="53" customBuiltin="true"/>
    <cellStyle name="Nota 4 11 2" xfId="0" builtinId="53" customBuiltin="true"/>
    <cellStyle name="Nota 4 12" xfId="0" builtinId="53" customBuiltin="true"/>
    <cellStyle name="Nota 4 12 2" xfId="0" builtinId="53" customBuiltin="true"/>
    <cellStyle name="Nota 4 13" xfId="0" builtinId="53" customBuiltin="true"/>
    <cellStyle name="Nota 4 13 2" xfId="0" builtinId="53" customBuiltin="true"/>
    <cellStyle name="Nota 4 14" xfId="0" builtinId="53" customBuiltin="true"/>
    <cellStyle name="Nota 4 2" xfId="0" builtinId="53" customBuiltin="true"/>
    <cellStyle name="Nota 4 2 10" xfId="0" builtinId="53" customBuiltin="true"/>
    <cellStyle name="Nota 4 2 10 2" xfId="0" builtinId="53" customBuiltin="true"/>
    <cellStyle name="Nota 4 2 11" xfId="0" builtinId="53" customBuiltin="true"/>
    <cellStyle name="Nota 4 2 11 2" xfId="0" builtinId="53" customBuiltin="true"/>
    <cellStyle name="Nota 4 2 12" xfId="0" builtinId="53" customBuiltin="true"/>
    <cellStyle name="Nota 4 2 12 2" xfId="0" builtinId="53" customBuiltin="true"/>
    <cellStyle name="Nota 4 2 13" xfId="0" builtinId="53" customBuiltin="true"/>
    <cellStyle name="Nota 4 2 2" xfId="0" builtinId="53" customBuiltin="true"/>
    <cellStyle name="Nota 4 2 2 10" xfId="0" builtinId="53" customBuiltin="true"/>
    <cellStyle name="Nota 4 2 2 10 2" xfId="0" builtinId="53" customBuiltin="true"/>
    <cellStyle name="Nota 4 2 2 11" xfId="0" builtinId="53" customBuiltin="true"/>
    <cellStyle name="Nota 4 2 2 11 2" xfId="0" builtinId="53" customBuiltin="true"/>
    <cellStyle name="Nota 4 2 2 12" xfId="0" builtinId="53" customBuiltin="true"/>
    <cellStyle name="Nota 4 2 2 2" xfId="0" builtinId="53" customBuiltin="true"/>
    <cellStyle name="Nota 4 2 2 2 2" xfId="0" builtinId="53" customBuiltin="true"/>
    <cellStyle name="Nota 4 2 2 2 2 2" xfId="0" builtinId="53" customBuiltin="true"/>
    <cellStyle name="Nota 4 2 2 2 3" xfId="0" builtinId="53" customBuiltin="true"/>
    <cellStyle name="Nota 4 2 2 2 3 2" xfId="0" builtinId="53" customBuiltin="true"/>
    <cellStyle name="Nota 4 2 2 2 4" xfId="0" builtinId="53" customBuiltin="true"/>
    <cellStyle name="Nota 4 2 2 2 4 2" xfId="0" builtinId="53" customBuiltin="true"/>
    <cellStyle name="Nota 4 2 2 2 5" xfId="0" builtinId="53" customBuiltin="true"/>
    <cellStyle name="Nota 4 2 2 2 5 2" xfId="0" builtinId="53" customBuiltin="true"/>
    <cellStyle name="Nota 4 2 2 2 6" xfId="0" builtinId="53" customBuiltin="true"/>
    <cellStyle name="Nota 4 2 2 2 6 2" xfId="0" builtinId="53" customBuiltin="true"/>
    <cellStyle name="Nota 4 2 2 2 7" xfId="0" builtinId="53" customBuiltin="true"/>
    <cellStyle name="Nota 4 2 2 3" xfId="0" builtinId="53" customBuiltin="true"/>
    <cellStyle name="Nota 4 2 2 3 2" xfId="0" builtinId="53" customBuiltin="true"/>
    <cellStyle name="Nota 4 2 2 3 2 2" xfId="0" builtinId="53" customBuiltin="true"/>
    <cellStyle name="Nota 4 2 2 3 3" xfId="0" builtinId="53" customBuiltin="true"/>
    <cellStyle name="Nota 4 2 2 3 3 2" xfId="0" builtinId="53" customBuiltin="true"/>
    <cellStyle name="Nota 4 2 2 3 4" xfId="0" builtinId="53" customBuiltin="true"/>
    <cellStyle name="Nota 4 2 2 3 4 2" xfId="0" builtinId="53" customBuiltin="true"/>
    <cellStyle name="Nota 4 2 2 3 5" xfId="0" builtinId="53" customBuiltin="true"/>
    <cellStyle name="Nota 4 2 2 3 5 2" xfId="0" builtinId="53" customBuiltin="true"/>
    <cellStyle name="Nota 4 2 2 3 6" xfId="0" builtinId="53" customBuiltin="true"/>
    <cellStyle name="Nota 4 2 2 3 6 2" xfId="0" builtinId="53" customBuiltin="true"/>
    <cellStyle name="Nota 4 2 2 3 7" xfId="0" builtinId="53" customBuiltin="true"/>
    <cellStyle name="Nota 4 2 2 4" xfId="0" builtinId="53" customBuiltin="true"/>
    <cellStyle name="Nota 4 2 2 4 2" xfId="0" builtinId="53" customBuiltin="true"/>
    <cellStyle name="Nota 4 2 2 4 2 2" xfId="0" builtinId="53" customBuiltin="true"/>
    <cellStyle name="Nota 4 2 2 4 3" xfId="0" builtinId="53" customBuiltin="true"/>
    <cellStyle name="Nota 4 2 2 4 3 2" xfId="0" builtinId="53" customBuiltin="true"/>
    <cellStyle name="Nota 4 2 2 4 4" xfId="0" builtinId="53" customBuiltin="true"/>
    <cellStyle name="Nota 4 2 2 4 4 2" xfId="0" builtinId="53" customBuiltin="true"/>
    <cellStyle name="Nota 4 2 2 4 5" xfId="0" builtinId="53" customBuiltin="true"/>
    <cellStyle name="Nota 4 2 2 4 5 2" xfId="0" builtinId="53" customBuiltin="true"/>
    <cellStyle name="Nota 4 2 2 4 6" xfId="0" builtinId="53" customBuiltin="true"/>
    <cellStyle name="Nota 4 2 2 4 6 2" xfId="0" builtinId="53" customBuiltin="true"/>
    <cellStyle name="Nota 4 2 2 4 7" xfId="0" builtinId="53" customBuiltin="true"/>
    <cellStyle name="Nota 4 2 2 5" xfId="0" builtinId="53" customBuiltin="true"/>
    <cellStyle name="Nota 4 2 2 5 2" xfId="0" builtinId="53" customBuiltin="true"/>
    <cellStyle name="Nota 4 2 2 5 2 2" xfId="0" builtinId="53" customBuiltin="true"/>
    <cellStyle name="Nota 4 2 2 5 3" xfId="0" builtinId="53" customBuiltin="true"/>
    <cellStyle name="Nota 4 2 2 5 3 2" xfId="0" builtinId="53" customBuiltin="true"/>
    <cellStyle name="Nota 4 2 2 5 4" xfId="0" builtinId="53" customBuiltin="true"/>
    <cellStyle name="Nota 4 2 2 5 4 2" xfId="0" builtinId="53" customBuiltin="true"/>
    <cellStyle name="Nota 4 2 2 5 5" xfId="0" builtinId="53" customBuiltin="true"/>
    <cellStyle name="Nota 4 2 2 5 5 2" xfId="0" builtinId="53" customBuiltin="true"/>
    <cellStyle name="Nota 4 2 2 5 6" xfId="0" builtinId="53" customBuiltin="true"/>
    <cellStyle name="Nota 4 2 2 5 6 2" xfId="0" builtinId="53" customBuiltin="true"/>
    <cellStyle name="Nota 4 2 2 5 7" xfId="0" builtinId="53" customBuiltin="true"/>
    <cellStyle name="Nota 4 2 2 6" xfId="0" builtinId="53" customBuiltin="true"/>
    <cellStyle name="Nota 4 2 2 6 2" xfId="0" builtinId="53" customBuiltin="true"/>
    <cellStyle name="Nota 4 2 2 6 2 2" xfId="0" builtinId="53" customBuiltin="true"/>
    <cellStyle name="Nota 4 2 2 6 3" xfId="0" builtinId="53" customBuiltin="true"/>
    <cellStyle name="Nota 4 2 2 6 3 2" xfId="0" builtinId="53" customBuiltin="true"/>
    <cellStyle name="Nota 4 2 2 6 4" xfId="0" builtinId="53" customBuiltin="true"/>
    <cellStyle name="Nota 4 2 2 6 4 2" xfId="0" builtinId="53" customBuiltin="true"/>
    <cellStyle name="Nota 4 2 2 6 5" xfId="0" builtinId="53" customBuiltin="true"/>
    <cellStyle name="Nota 4 2 2 6 5 2" xfId="0" builtinId="53" customBuiltin="true"/>
    <cellStyle name="Nota 4 2 2 6 6" xfId="0" builtinId="53" customBuiltin="true"/>
    <cellStyle name="Nota 4 2 2 7" xfId="0" builtinId="53" customBuiltin="true"/>
    <cellStyle name="Nota 4 2 2 7 2" xfId="0" builtinId="53" customBuiltin="true"/>
    <cellStyle name="Nota 4 2 2 8" xfId="0" builtinId="53" customBuiltin="true"/>
    <cellStyle name="Nota 4 2 2 8 2" xfId="0" builtinId="53" customBuiltin="true"/>
    <cellStyle name="Nota 4 2 2 9" xfId="0" builtinId="53" customBuiltin="true"/>
    <cellStyle name="Nota 4 2 2 9 2" xfId="0" builtinId="53" customBuiltin="true"/>
    <cellStyle name="Nota 4 2 3" xfId="0" builtinId="53" customBuiltin="true"/>
    <cellStyle name="Nota 4 2 3 2" xfId="0" builtinId="53" customBuiltin="true"/>
    <cellStyle name="Nota 4 2 3 2 2" xfId="0" builtinId="53" customBuiltin="true"/>
    <cellStyle name="Nota 4 2 3 3" xfId="0" builtinId="53" customBuiltin="true"/>
    <cellStyle name="Nota 4 2 3 3 2" xfId="0" builtinId="53" customBuiltin="true"/>
    <cellStyle name="Nota 4 2 3 4" xfId="0" builtinId="53" customBuiltin="true"/>
    <cellStyle name="Nota 4 2 3 4 2" xfId="0" builtinId="53" customBuiltin="true"/>
    <cellStyle name="Nota 4 2 3 5" xfId="0" builtinId="53" customBuiltin="true"/>
    <cellStyle name="Nota 4 2 3 5 2" xfId="0" builtinId="53" customBuiltin="true"/>
    <cellStyle name="Nota 4 2 3 6" xfId="0" builtinId="53" customBuiltin="true"/>
    <cellStyle name="Nota 4 2 3 6 2" xfId="0" builtinId="53" customBuiltin="true"/>
    <cellStyle name="Nota 4 2 3 7" xfId="0" builtinId="53" customBuiltin="true"/>
    <cellStyle name="Nota 4 2 4" xfId="0" builtinId="53" customBuiltin="true"/>
    <cellStyle name="Nota 4 2 4 2" xfId="0" builtinId="53" customBuiltin="true"/>
    <cellStyle name="Nota 4 2 4 2 2" xfId="0" builtinId="53" customBuiltin="true"/>
    <cellStyle name="Nota 4 2 4 3" xfId="0" builtinId="53" customBuiltin="true"/>
    <cellStyle name="Nota 4 2 4 3 2" xfId="0" builtinId="53" customBuiltin="true"/>
    <cellStyle name="Nota 4 2 4 4" xfId="0" builtinId="53" customBuiltin="true"/>
    <cellStyle name="Nota 4 2 4 4 2" xfId="0" builtinId="53" customBuiltin="true"/>
    <cellStyle name="Nota 4 2 4 5" xfId="0" builtinId="53" customBuiltin="true"/>
    <cellStyle name="Nota 4 2 4 5 2" xfId="0" builtinId="53" customBuiltin="true"/>
    <cellStyle name="Nota 4 2 4 6" xfId="0" builtinId="53" customBuiltin="true"/>
    <cellStyle name="Nota 4 2 4 6 2" xfId="0" builtinId="53" customBuiltin="true"/>
    <cellStyle name="Nota 4 2 4 7" xfId="0" builtinId="53" customBuiltin="true"/>
    <cellStyle name="Nota 4 2 5" xfId="0" builtinId="53" customBuiltin="true"/>
    <cellStyle name="Nota 4 2 5 2" xfId="0" builtinId="53" customBuiltin="true"/>
    <cellStyle name="Nota 4 2 5 2 2" xfId="0" builtinId="53" customBuiltin="true"/>
    <cellStyle name="Nota 4 2 5 3" xfId="0" builtinId="53" customBuiltin="true"/>
    <cellStyle name="Nota 4 2 5 3 2" xfId="0" builtinId="53" customBuiltin="true"/>
    <cellStyle name="Nota 4 2 5 4" xfId="0" builtinId="53" customBuiltin="true"/>
    <cellStyle name="Nota 4 2 5 4 2" xfId="0" builtinId="53" customBuiltin="true"/>
    <cellStyle name="Nota 4 2 5 5" xfId="0" builtinId="53" customBuiltin="true"/>
    <cellStyle name="Nota 4 2 5 5 2" xfId="0" builtinId="53" customBuiltin="true"/>
    <cellStyle name="Nota 4 2 5 6" xfId="0" builtinId="53" customBuiltin="true"/>
    <cellStyle name="Nota 4 2 5 6 2" xfId="0" builtinId="53" customBuiltin="true"/>
    <cellStyle name="Nota 4 2 5 7" xfId="0" builtinId="53" customBuiltin="true"/>
    <cellStyle name="Nota 4 2 6" xfId="0" builtinId="53" customBuiltin="true"/>
    <cellStyle name="Nota 4 2 6 2" xfId="0" builtinId="53" customBuiltin="true"/>
    <cellStyle name="Nota 4 2 6 2 2" xfId="0" builtinId="53" customBuiltin="true"/>
    <cellStyle name="Nota 4 2 6 3" xfId="0" builtinId="53" customBuiltin="true"/>
    <cellStyle name="Nota 4 2 6 3 2" xfId="0" builtinId="53" customBuiltin="true"/>
    <cellStyle name="Nota 4 2 6 4" xfId="0" builtinId="53" customBuiltin="true"/>
    <cellStyle name="Nota 4 2 6 4 2" xfId="0" builtinId="53" customBuiltin="true"/>
    <cellStyle name="Nota 4 2 6 5" xfId="0" builtinId="53" customBuiltin="true"/>
    <cellStyle name="Nota 4 2 6 5 2" xfId="0" builtinId="53" customBuiltin="true"/>
    <cellStyle name="Nota 4 2 6 6" xfId="0" builtinId="53" customBuiltin="true"/>
    <cellStyle name="Nota 4 2 6 6 2" xfId="0" builtinId="53" customBuiltin="true"/>
    <cellStyle name="Nota 4 2 6 7" xfId="0" builtinId="53" customBuiltin="true"/>
    <cellStyle name="Nota 4 2 7" xfId="0" builtinId="53" customBuiltin="true"/>
    <cellStyle name="Nota 4 2 7 2" xfId="0" builtinId="53" customBuiltin="true"/>
    <cellStyle name="Nota 4 2 7 2 2" xfId="0" builtinId="53" customBuiltin="true"/>
    <cellStyle name="Nota 4 2 7 3" xfId="0" builtinId="53" customBuiltin="true"/>
    <cellStyle name="Nota 4 2 7 3 2" xfId="0" builtinId="53" customBuiltin="true"/>
    <cellStyle name="Nota 4 2 7 4" xfId="0" builtinId="53" customBuiltin="true"/>
    <cellStyle name="Nota 4 2 7 4 2" xfId="0" builtinId="53" customBuiltin="true"/>
    <cellStyle name="Nota 4 2 7 5" xfId="0" builtinId="53" customBuiltin="true"/>
    <cellStyle name="Nota 4 2 7 5 2" xfId="0" builtinId="53" customBuiltin="true"/>
    <cellStyle name="Nota 4 2 7 6" xfId="0" builtinId="53" customBuiltin="true"/>
    <cellStyle name="Nota 4 2 8" xfId="0" builtinId="53" customBuiltin="true"/>
    <cellStyle name="Nota 4 2 8 2" xfId="0" builtinId="53" customBuiltin="true"/>
    <cellStyle name="Nota 4 2 9" xfId="0" builtinId="53" customBuiltin="true"/>
    <cellStyle name="Nota 4 2 9 2" xfId="0" builtinId="53" customBuiltin="true"/>
    <cellStyle name="Nota 4 3" xfId="0" builtinId="53" customBuiltin="true"/>
    <cellStyle name="Nota 4 3 10" xfId="0" builtinId="53" customBuiltin="true"/>
    <cellStyle name="Nota 4 3 10 2" xfId="0" builtinId="53" customBuiltin="true"/>
    <cellStyle name="Nota 4 3 11" xfId="0" builtinId="53" customBuiltin="true"/>
    <cellStyle name="Nota 4 3 11 2" xfId="0" builtinId="53" customBuiltin="true"/>
    <cellStyle name="Nota 4 3 12" xfId="0" builtinId="53" customBuiltin="true"/>
    <cellStyle name="Nota 4 3 2" xfId="0" builtinId="53" customBuiltin="true"/>
    <cellStyle name="Nota 4 3 2 2" xfId="0" builtinId="53" customBuiltin="true"/>
    <cellStyle name="Nota 4 3 2 2 2" xfId="0" builtinId="53" customBuiltin="true"/>
    <cellStyle name="Nota 4 3 2 3" xfId="0" builtinId="53" customBuiltin="true"/>
    <cellStyle name="Nota 4 3 2 3 2" xfId="0" builtinId="53" customBuiltin="true"/>
    <cellStyle name="Nota 4 3 2 4" xfId="0" builtinId="53" customBuiltin="true"/>
    <cellStyle name="Nota 4 3 2 4 2" xfId="0" builtinId="53" customBuiltin="true"/>
    <cellStyle name="Nota 4 3 2 5" xfId="0" builtinId="53" customBuiltin="true"/>
    <cellStyle name="Nota 4 3 2 5 2" xfId="0" builtinId="53" customBuiltin="true"/>
    <cellStyle name="Nota 4 3 2 6" xfId="0" builtinId="53" customBuiltin="true"/>
    <cellStyle name="Nota 4 3 2 6 2" xfId="0" builtinId="53" customBuiltin="true"/>
    <cellStyle name="Nota 4 3 2 7" xfId="0" builtinId="53" customBuiltin="true"/>
    <cellStyle name="Nota 4 3 3" xfId="0" builtinId="53" customBuiltin="true"/>
    <cellStyle name="Nota 4 3 3 2" xfId="0" builtinId="53" customBuiltin="true"/>
    <cellStyle name="Nota 4 3 3 2 2" xfId="0" builtinId="53" customBuiltin="true"/>
    <cellStyle name="Nota 4 3 3 3" xfId="0" builtinId="53" customBuiltin="true"/>
    <cellStyle name="Nota 4 3 3 3 2" xfId="0" builtinId="53" customBuiltin="true"/>
    <cellStyle name="Nota 4 3 3 4" xfId="0" builtinId="53" customBuiltin="true"/>
    <cellStyle name="Nota 4 3 3 4 2" xfId="0" builtinId="53" customBuiltin="true"/>
    <cellStyle name="Nota 4 3 3 5" xfId="0" builtinId="53" customBuiltin="true"/>
    <cellStyle name="Nota 4 3 3 5 2" xfId="0" builtinId="53" customBuiltin="true"/>
    <cellStyle name="Nota 4 3 3 6" xfId="0" builtinId="53" customBuiltin="true"/>
    <cellStyle name="Nota 4 3 3 6 2" xfId="0" builtinId="53" customBuiltin="true"/>
    <cellStyle name="Nota 4 3 3 7" xfId="0" builtinId="53" customBuiltin="true"/>
    <cellStyle name="Nota 4 3 4" xfId="0" builtinId="53" customBuiltin="true"/>
    <cellStyle name="Nota 4 3 4 2" xfId="0" builtinId="53" customBuiltin="true"/>
    <cellStyle name="Nota 4 3 4 2 2" xfId="0" builtinId="53" customBuiltin="true"/>
    <cellStyle name="Nota 4 3 4 3" xfId="0" builtinId="53" customBuiltin="true"/>
    <cellStyle name="Nota 4 3 4 3 2" xfId="0" builtinId="53" customBuiltin="true"/>
    <cellStyle name="Nota 4 3 4 4" xfId="0" builtinId="53" customBuiltin="true"/>
    <cellStyle name="Nota 4 3 4 4 2" xfId="0" builtinId="53" customBuiltin="true"/>
    <cellStyle name="Nota 4 3 4 5" xfId="0" builtinId="53" customBuiltin="true"/>
    <cellStyle name="Nota 4 3 4 5 2" xfId="0" builtinId="53" customBuiltin="true"/>
    <cellStyle name="Nota 4 3 4 6" xfId="0" builtinId="53" customBuiltin="true"/>
    <cellStyle name="Nota 4 3 4 6 2" xfId="0" builtinId="53" customBuiltin="true"/>
    <cellStyle name="Nota 4 3 4 7" xfId="0" builtinId="53" customBuiltin="true"/>
    <cellStyle name="Nota 4 3 5" xfId="0" builtinId="53" customBuiltin="true"/>
    <cellStyle name="Nota 4 3 5 2" xfId="0" builtinId="53" customBuiltin="true"/>
    <cellStyle name="Nota 4 3 5 2 2" xfId="0" builtinId="53" customBuiltin="true"/>
    <cellStyle name="Nota 4 3 5 3" xfId="0" builtinId="53" customBuiltin="true"/>
    <cellStyle name="Nota 4 3 5 3 2" xfId="0" builtinId="53" customBuiltin="true"/>
    <cellStyle name="Nota 4 3 5 4" xfId="0" builtinId="53" customBuiltin="true"/>
    <cellStyle name="Nota 4 3 5 4 2" xfId="0" builtinId="53" customBuiltin="true"/>
    <cellStyle name="Nota 4 3 5 5" xfId="0" builtinId="53" customBuiltin="true"/>
    <cellStyle name="Nota 4 3 5 5 2" xfId="0" builtinId="53" customBuiltin="true"/>
    <cellStyle name="Nota 4 3 5 6" xfId="0" builtinId="53" customBuiltin="true"/>
    <cellStyle name="Nota 4 3 5 6 2" xfId="0" builtinId="53" customBuiltin="true"/>
    <cellStyle name="Nota 4 3 5 7" xfId="0" builtinId="53" customBuiltin="true"/>
    <cellStyle name="Nota 4 3 6" xfId="0" builtinId="53" customBuiltin="true"/>
    <cellStyle name="Nota 4 3 6 2" xfId="0" builtinId="53" customBuiltin="true"/>
    <cellStyle name="Nota 4 3 6 2 2" xfId="0" builtinId="53" customBuiltin="true"/>
    <cellStyle name="Nota 4 3 6 3" xfId="0" builtinId="53" customBuiltin="true"/>
    <cellStyle name="Nota 4 3 6 3 2" xfId="0" builtinId="53" customBuiltin="true"/>
    <cellStyle name="Nota 4 3 6 4" xfId="0" builtinId="53" customBuiltin="true"/>
    <cellStyle name="Nota 4 3 6 4 2" xfId="0" builtinId="53" customBuiltin="true"/>
    <cellStyle name="Nota 4 3 6 5" xfId="0" builtinId="53" customBuiltin="true"/>
    <cellStyle name="Nota 4 3 6 5 2" xfId="0" builtinId="53" customBuiltin="true"/>
    <cellStyle name="Nota 4 3 6 6" xfId="0" builtinId="53" customBuiltin="true"/>
    <cellStyle name="Nota 4 3 7" xfId="0" builtinId="53" customBuiltin="true"/>
    <cellStyle name="Nota 4 3 7 2" xfId="0" builtinId="53" customBuiltin="true"/>
    <cellStyle name="Nota 4 3 8" xfId="0" builtinId="53" customBuiltin="true"/>
    <cellStyle name="Nota 4 3 8 2" xfId="0" builtinId="53" customBuiltin="true"/>
    <cellStyle name="Nota 4 3 9" xfId="0" builtinId="53" customBuiltin="true"/>
    <cellStyle name="Nota 4 3 9 2" xfId="0" builtinId="53" customBuiltin="true"/>
    <cellStyle name="Nota 4 4" xfId="0" builtinId="53" customBuiltin="true"/>
    <cellStyle name="Nota 4 4 2" xfId="0" builtinId="53" customBuiltin="true"/>
    <cellStyle name="Nota 4 4 2 2" xfId="0" builtinId="53" customBuiltin="true"/>
    <cellStyle name="Nota 4 4 3" xfId="0" builtinId="53" customBuiltin="true"/>
    <cellStyle name="Nota 4 4 3 2" xfId="0" builtinId="53" customBuiltin="true"/>
    <cellStyle name="Nota 4 4 4" xfId="0" builtinId="53" customBuiltin="true"/>
    <cellStyle name="Nota 4 4 4 2" xfId="0" builtinId="53" customBuiltin="true"/>
    <cellStyle name="Nota 4 4 5" xfId="0" builtinId="53" customBuiltin="true"/>
    <cellStyle name="Nota 4 4 5 2" xfId="0" builtinId="53" customBuiltin="true"/>
    <cellStyle name="Nota 4 4 6" xfId="0" builtinId="53" customBuiltin="true"/>
    <cellStyle name="Nota 4 4 6 2" xfId="0" builtinId="53" customBuiltin="true"/>
    <cellStyle name="Nota 4 4 7" xfId="0" builtinId="53" customBuiltin="true"/>
    <cellStyle name="Nota 4 5" xfId="0" builtinId="53" customBuiltin="true"/>
    <cellStyle name="Nota 4 5 2" xfId="0" builtinId="53" customBuiltin="true"/>
    <cellStyle name="Nota 4 5 2 2" xfId="0" builtinId="53" customBuiltin="true"/>
    <cellStyle name="Nota 4 5 3" xfId="0" builtinId="53" customBuiltin="true"/>
    <cellStyle name="Nota 4 5 3 2" xfId="0" builtinId="53" customBuiltin="true"/>
    <cellStyle name="Nota 4 5 4" xfId="0" builtinId="53" customBuiltin="true"/>
    <cellStyle name="Nota 4 5 4 2" xfId="0" builtinId="53" customBuiltin="true"/>
    <cellStyle name="Nota 4 5 5" xfId="0" builtinId="53" customBuiltin="true"/>
    <cellStyle name="Nota 4 5 5 2" xfId="0" builtinId="53" customBuiltin="true"/>
    <cellStyle name="Nota 4 5 6" xfId="0" builtinId="53" customBuiltin="true"/>
    <cellStyle name="Nota 4 5 6 2" xfId="0" builtinId="53" customBuiltin="true"/>
    <cellStyle name="Nota 4 5 7" xfId="0" builtinId="53" customBuiltin="true"/>
    <cellStyle name="Nota 4 6" xfId="0" builtinId="53" customBuiltin="true"/>
    <cellStyle name="Nota 4 6 2" xfId="0" builtinId="53" customBuiltin="true"/>
    <cellStyle name="Nota 4 6 2 2" xfId="0" builtinId="53" customBuiltin="true"/>
    <cellStyle name="Nota 4 6 3" xfId="0" builtinId="53" customBuiltin="true"/>
    <cellStyle name="Nota 4 6 3 2" xfId="0" builtinId="53" customBuiltin="true"/>
    <cellStyle name="Nota 4 6 4" xfId="0" builtinId="53" customBuiltin="true"/>
    <cellStyle name="Nota 4 6 4 2" xfId="0" builtinId="53" customBuiltin="true"/>
    <cellStyle name="Nota 4 6 5" xfId="0" builtinId="53" customBuiltin="true"/>
    <cellStyle name="Nota 4 6 5 2" xfId="0" builtinId="53" customBuiltin="true"/>
    <cellStyle name="Nota 4 6 6" xfId="0" builtinId="53" customBuiltin="true"/>
    <cellStyle name="Nota 4 6 6 2" xfId="0" builtinId="53" customBuiltin="true"/>
    <cellStyle name="Nota 4 6 7" xfId="0" builtinId="53" customBuiltin="true"/>
    <cellStyle name="Nota 4 7" xfId="0" builtinId="53" customBuiltin="true"/>
    <cellStyle name="Nota 4 7 2" xfId="0" builtinId="53" customBuiltin="true"/>
    <cellStyle name="Nota 4 7 2 2" xfId="0" builtinId="53" customBuiltin="true"/>
    <cellStyle name="Nota 4 7 3" xfId="0" builtinId="53" customBuiltin="true"/>
    <cellStyle name="Nota 4 7 3 2" xfId="0" builtinId="53" customBuiltin="true"/>
    <cellStyle name="Nota 4 7 4" xfId="0" builtinId="53" customBuiltin="true"/>
    <cellStyle name="Nota 4 7 4 2" xfId="0" builtinId="53" customBuiltin="true"/>
    <cellStyle name="Nota 4 7 5" xfId="0" builtinId="53" customBuiltin="true"/>
    <cellStyle name="Nota 4 7 5 2" xfId="0" builtinId="53" customBuiltin="true"/>
    <cellStyle name="Nota 4 7 6" xfId="0" builtinId="53" customBuiltin="true"/>
    <cellStyle name="Nota 4 7 6 2" xfId="0" builtinId="53" customBuiltin="true"/>
    <cellStyle name="Nota 4 7 7" xfId="0" builtinId="53" customBuiltin="true"/>
    <cellStyle name="Nota 4 8" xfId="0" builtinId="53" customBuiltin="true"/>
    <cellStyle name="Nota 4 8 2" xfId="0" builtinId="53" customBuiltin="true"/>
    <cellStyle name="Nota 4 8 2 2" xfId="0" builtinId="53" customBuiltin="true"/>
    <cellStyle name="Nota 4 8 3" xfId="0" builtinId="53" customBuiltin="true"/>
    <cellStyle name="Nota 4 8 3 2" xfId="0" builtinId="53" customBuiltin="true"/>
    <cellStyle name="Nota 4 8 4" xfId="0" builtinId="53" customBuiltin="true"/>
    <cellStyle name="Nota 4 8 4 2" xfId="0" builtinId="53" customBuiltin="true"/>
    <cellStyle name="Nota 4 8 5" xfId="0" builtinId="53" customBuiltin="true"/>
    <cellStyle name="Nota 4 8 5 2" xfId="0" builtinId="53" customBuiltin="true"/>
    <cellStyle name="Nota 4 8 6" xfId="0" builtinId="53" customBuiltin="true"/>
    <cellStyle name="Nota 4 9" xfId="0" builtinId="53" customBuiltin="true"/>
    <cellStyle name="Nota 4 9 2" xfId="0" builtinId="53" customBuiltin="true"/>
    <cellStyle name="Nota 5" xfId="0" builtinId="53" customBuiltin="true"/>
    <cellStyle name="Nota 5 10" xfId="0" builtinId="53" customBuiltin="true"/>
    <cellStyle name="Nota 5 10 2" xfId="0" builtinId="53" customBuiltin="true"/>
    <cellStyle name="Nota 5 11" xfId="0" builtinId="53" customBuiltin="true"/>
    <cellStyle name="Nota 5 11 2" xfId="0" builtinId="53" customBuiltin="true"/>
    <cellStyle name="Nota 5 12" xfId="0" builtinId="53" customBuiltin="true"/>
    <cellStyle name="Nota 5 2" xfId="0" builtinId="53" customBuiltin="true"/>
    <cellStyle name="Nota 5 2 2" xfId="0" builtinId="53" customBuiltin="true"/>
    <cellStyle name="Nota 5 2 2 2" xfId="0" builtinId="53" customBuiltin="true"/>
    <cellStyle name="Nota 5 2 3" xfId="0" builtinId="53" customBuiltin="true"/>
    <cellStyle name="Nota 5 2 3 2" xfId="0" builtinId="53" customBuiltin="true"/>
    <cellStyle name="Nota 5 2 4" xfId="0" builtinId="53" customBuiltin="true"/>
    <cellStyle name="Nota 5 2 4 2" xfId="0" builtinId="53" customBuiltin="true"/>
    <cellStyle name="Nota 5 2 5" xfId="0" builtinId="53" customBuiltin="true"/>
    <cellStyle name="Nota 5 2 5 2" xfId="0" builtinId="53" customBuiltin="true"/>
    <cellStyle name="Nota 5 2 6" xfId="0" builtinId="53" customBuiltin="true"/>
    <cellStyle name="Nota 5 2 6 2" xfId="0" builtinId="53" customBuiltin="true"/>
    <cellStyle name="Nota 5 2 7" xfId="0" builtinId="53" customBuiltin="true"/>
    <cellStyle name="Nota 5 3" xfId="0" builtinId="53" customBuiltin="true"/>
    <cellStyle name="Nota 5 3 2" xfId="0" builtinId="53" customBuiltin="true"/>
    <cellStyle name="Nota 5 3 2 2" xfId="0" builtinId="53" customBuiltin="true"/>
    <cellStyle name="Nota 5 3 3" xfId="0" builtinId="53" customBuiltin="true"/>
    <cellStyle name="Nota 5 3 3 2" xfId="0" builtinId="53" customBuiltin="true"/>
    <cellStyle name="Nota 5 3 4" xfId="0" builtinId="53" customBuiltin="true"/>
    <cellStyle name="Nota 5 3 4 2" xfId="0" builtinId="53" customBuiltin="true"/>
    <cellStyle name="Nota 5 3 5" xfId="0" builtinId="53" customBuiltin="true"/>
    <cellStyle name="Nota 5 3 5 2" xfId="0" builtinId="53" customBuiltin="true"/>
    <cellStyle name="Nota 5 3 6" xfId="0" builtinId="53" customBuiltin="true"/>
    <cellStyle name="Nota 5 3 6 2" xfId="0" builtinId="53" customBuiltin="true"/>
    <cellStyle name="Nota 5 3 7" xfId="0" builtinId="53" customBuiltin="true"/>
    <cellStyle name="Nota 5 4" xfId="0" builtinId="53" customBuiltin="true"/>
    <cellStyle name="Nota 5 4 2" xfId="0" builtinId="53" customBuiltin="true"/>
    <cellStyle name="Nota 5 4 2 2" xfId="0" builtinId="53" customBuiltin="true"/>
    <cellStyle name="Nota 5 4 3" xfId="0" builtinId="53" customBuiltin="true"/>
    <cellStyle name="Nota 5 4 3 2" xfId="0" builtinId="53" customBuiltin="true"/>
    <cellStyle name="Nota 5 4 4" xfId="0" builtinId="53" customBuiltin="true"/>
    <cellStyle name="Nota 5 4 4 2" xfId="0" builtinId="53" customBuiltin="true"/>
    <cellStyle name="Nota 5 4 5" xfId="0" builtinId="53" customBuiltin="true"/>
    <cellStyle name="Nota 5 4 5 2" xfId="0" builtinId="53" customBuiltin="true"/>
    <cellStyle name="Nota 5 4 6" xfId="0" builtinId="53" customBuiltin="true"/>
    <cellStyle name="Nota 5 4 6 2" xfId="0" builtinId="53" customBuiltin="true"/>
    <cellStyle name="Nota 5 4 7" xfId="0" builtinId="53" customBuiltin="true"/>
    <cellStyle name="Nota 5 5" xfId="0" builtinId="53" customBuiltin="true"/>
    <cellStyle name="Nota 5 5 2" xfId="0" builtinId="53" customBuiltin="true"/>
    <cellStyle name="Nota 5 5 2 2" xfId="0" builtinId="53" customBuiltin="true"/>
    <cellStyle name="Nota 5 5 3" xfId="0" builtinId="53" customBuiltin="true"/>
    <cellStyle name="Nota 5 5 3 2" xfId="0" builtinId="53" customBuiltin="true"/>
    <cellStyle name="Nota 5 5 4" xfId="0" builtinId="53" customBuiltin="true"/>
    <cellStyle name="Nota 5 5 4 2" xfId="0" builtinId="53" customBuiltin="true"/>
    <cellStyle name="Nota 5 5 5" xfId="0" builtinId="53" customBuiltin="true"/>
    <cellStyle name="Nota 5 5 5 2" xfId="0" builtinId="53" customBuiltin="true"/>
    <cellStyle name="Nota 5 5 6" xfId="0" builtinId="53" customBuiltin="true"/>
    <cellStyle name="Nota 5 5 6 2" xfId="0" builtinId="53" customBuiltin="true"/>
    <cellStyle name="Nota 5 5 7" xfId="0" builtinId="53" customBuiltin="true"/>
    <cellStyle name="Nota 5 6" xfId="0" builtinId="53" customBuiltin="true"/>
    <cellStyle name="Nota 5 6 2" xfId="0" builtinId="53" customBuiltin="true"/>
    <cellStyle name="Nota 5 6 2 2" xfId="0" builtinId="53" customBuiltin="true"/>
    <cellStyle name="Nota 5 6 3" xfId="0" builtinId="53" customBuiltin="true"/>
    <cellStyle name="Nota 5 6 3 2" xfId="0" builtinId="53" customBuiltin="true"/>
    <cellStyle name="Nota 5 6 4" xfId="0" builtinId="53" customBuiltin="true"/>
    <cellStyle name="Nota 5 6 4 2" xfId="0" builtinId="53" customBuiltin="true"/>
    <cellStyle name="Nota 5 6 5" xfId="0" builtinId="53" customBuiltin="true"/>
    <cellStyle name="Nota 5 6 5 2" xfId="0" builtinId="53" customBuiltin="true"/>
    <cellStyle name="Nota 5 6 6" xfId="0" builtinId="53" customBuiltin="true"/>
    <cellStyle name="Nota 5 7" xfId="0" builtinId="53" customBuiltin="true"/>
    <cellStyle name="Nota 5 7 2" xfId="0" builtinId="53" customBuiltin="true"/>
    <cellStyle name="Nota 5 8" xfId="0" builtinId="53" customBuiltin="true"/>
    <cellStyle name="Nota 5 8 2" xfId="0" builtinId="53" customBuiltin="true"/>
    <cellStyle name="Nota 5 9" xfId="0" builtinId="53" customBuiltin="true"/>
    <cellStyle name="Nota 5 9 2" xfId="0" builtinId="53" customBuiltin="true"/>
    <cellStyle name="Nota 6" xfId="0" builtinId="53" customBuiltin="true"/>
    <cellStyle name="Nota 6 10" xfId="0" builtinId="53" customBuiltin="true"/>
    <cellStyle name="Nota 6 10 2" xfId="0" builtinId="53" customBuiltin="true"/>
    <cellStyle name="Nota 6 11" xfId="0" builtinId="53" customBuiltin="true"/>
    <cellStyle name="Nota 6 11 2" xfId="0" builtinId="53" customBuiltin="true"/>
    <cellStyle name="Nota 6 2" xfId="0" builtinId="53" customBuiltin="true"/>
    <cellStyle name="Nota 6 2 2" xfId="0" builtinId="53" customBuiltin="true"/>
    <cellStyle name="Nota 6 2 2 2" xfId="0" builtinId="53" customBuiltin="true"/>
    <cellStyle name="Nota 6 2 3" xfId="0" builtinId="53" customBuiltin="true"/>
    <cellStyle name="Nota 6 2 3 2" xfId="0" builtinId="53" customBuiltin="true"/>
    <cellStyle name="Nota 6 2 4" xfId="0" builtinId="53" customBuiltin="true"/>
    <cellStyle name="Nota 6 2 4 2" xfId="0" builtinId="53" customBuiltin="true"/>
    <cellStyle name="Nota 6 2 5" xfId="0" builtinId="53" customBuiltin="true"/>
    <cellStyle name="Nota 6 2 5 2" xfId="0" builtinId="53" customBuiltin="true"/>
    <cellStyle name="Nota 6 2 6" xfId="0" builtinId="53" customBuiltin="true"/>
    <cellStyle name="Nota 6 2 6 2" xfId="0" builtinId="53" customBuiltin="true"/>
    <cellStyle name="Nota 6 2 7" xfId="0" builtinId="53" customBuiltin="true"/>
    <cellStyle name="Nota 6 3" xfId="0" builtinId="53" customBuiltin="true"/>
    <cellStyle name="Nota 6 3 2" xfId="0" builtinId="53" customBuiltin="true"/>
    <cellStyle name="Nota 6 3 2 2" xfId="0" builtinId="53" customBuiltin="true"/>
    <cellStyle name="Nota 6 3 3" xfId="0" builtinId="53" customBuiltin="true"/>
    <cellStyle name="Nota 6 3 3 2" xfId="0" builtinId="53" customBuiltin="true"/>
    <cellStyle name="Nota 6 3 4" xfId="0" builtinId="53" customBuiltin="true"/>
    <cellStyle name="Nota 6 3 4 2" xfId="0" builtinId="53" customBuiltin="true"/>
    <cellStyle name="Nota 6 3 5" xfId="0" builtinId="53" customBuiltin="true"/>
    <cellStyle name="Nota 6 3 5 2" xfId="0" builtinId="53" customBuiltin="true"/>
    <cellStyle name="Nota 6 3 6" xfId="0" builtinId="53" customBuiltin="true"/>
    <cellStyle name="Nota 6 3 6 2" xfId="0" builtinId="53" customBuiltin="true"/>
    <cellStyle name="Nota 6 3 7" xfId="0" builtinId="53" customBuiltin="true"/>
    <cellStyle name="Nota 6 4" xfId="0" builtinId="53" customBuiltin="true"/>
    <cellStyle name="Nota 6 4 2" xfId="0" builtinId="53" customBuiltin="true"/>
    <cellStyle name="Nota 6 4 2 2" xfId="0" builtinId="53" customBuiltin="true"/>
    <cellStyle name="Nota 6 4 3" xfId="0" builtinId="53" customBuiltin="true"/>
    <cellStyle name="Nota 6 4 3 2" xfId="0" builtinId="53" customBuiltin="true"/>
    <cellStyle name="Nota 6 4 4" xfId="0" builtinId="53" customBuiltin="true"/>
    <cellStyle name="Nota 6 4 4 2" xfId="0" builtinId="53" customBuiltin="true"/>
    <cellStyle name="Nota 6 4 5" xfId="0" builtinId="53" customBuiltin="true"/>
    <cellStyle name="Nota 6 4 5 2" xfId="0" builtinId="53" customBuiltin="true"/>
    <cellStyle name="Nota 6 4 6" xfId="0" builtinId="53" customBuiltin="true"/>
    <cellStyle name="Nota 6 4 6 2" xfId="0" builtinId="53" customBuiltin="true"/>
    <cellStyle name="Nota 6 4 7" xfId="0" builtinId="53" customBuiltin="true"/>
    <cellStyle name="Nota 6 5" xfId="0" builtinId="53" customBuiltin="true"/>
    <cellStyle name="Nota 6 5 2" xfId="0" builtinId="53" customBuiltin="true"/>
    <cellStyle name="Nota 6 5 2 2" xfId="0" builtinId="53" customBuiltin="true"/>
    <cellStyle name="Nota 6 5 3" xfId="0" builtinId="53" customBuiltin="true"/>
    <cellStyle name="Nota 6 5 3 2" xfId="0" builtinId="53" customBuiltin="true"/>
    <cellStyle name="Nota 6 5 4" xfId="0" builtinId="53" customBuiltin="true"/>
    <cellStyle name="Nota 6 5 4 2" xfId="0" builtinId="53" customBuiltin="true"/>
    <cellStyle name="Nota 6 5 5" xfId="0" builtinId="53" customBuiltin="true"/>
    <cellStyle name="Nota 6 5 5 2" xfId="0" builtinId="53" customBuiltin="true"/>
    <cellStyle name="Nota 6 5 6" xfId="0" builtinId="53" customBuiltin="true"/>
    <cellStyle name="Nota 6 5 6 2" xfId="0" builtinId="53" customBuiltin="true"/>
    <cellStyle name="Nota 6 5 7" xfId="0" builtinId="53" customBuiltin="true"/>
    <cellStyle name="Nota 6 6" xfId="0" builtinId="53" customBuiltin="true"/>
    <cellStyle name="Nota 6 6 2" xfId="0" builtinId="53" customBuiltin="true"/>
    <cellStyle name="Nota 6 6 2 2" xfId="0" builtinId="53" customBuiltin="true"/>
    <cellStyle name="Nota 6 6 3" xfId="0" builtinId="53" customBuiltin="true"/>
    <cellStyle name="Nota 6 6 3 2" xfId="0" builtinId="53" customBuiltin="true"/>
    <cellStyle name="Nota 6 6 4" xfId="0" builtinId="53" customBuiltin="true"/>
    <cellStyle name="Nota 6 6 4 2" xfId="0" builtinId="53" customBuiltin="true"/>
    <cellStyle name="Nota 6 6 5" xfId="0" builtinId="53" customBuiltin="true"/>
    <cellStyle name="Nota 6 6 5 2" xfId="0" builtinId="53" customBuiltin="true"/>
    <cellStyle name="Nota 6 6 6" xfId="0" builtinId="53" customBuiltin="true"/>
    <cellStyle name="Nota 6 7" xfId="0" builtinId="53" customBuiltin="true"/>
    <cellStyle name="Nota 6 7 2" xfId="0" builtinId="53" customBuiltin="true"/>
    <cellStyle name="Nota 6 8" xfId="0" builtinId="53" customBuiltin="true"/>
    <cellStyle name="Nota 6 8 2" xfId="0" builtinId="53" customBuiltin="true"/>
    <cellStyle name="Nota 6 9" xfId="0" builtinId="53" customBuiltin="true"/>
    <cellStyle name="Nota 6 9 2" xfId="0" builtinId="53" customBuiltin="true"/>
    <cellStyle name="Porcentagem 10" xfId="0" builtinId="53" customBuiltin="true"/>
    <cellStyle name="Porcentagem 10 2" xfId="0" builtinId="53" customBuiltin="true"/>
    <cellStyle name="Porcentagem 10 2 2" xfId="0" builtinId="53" customBuiltin="true"/>
    <cellStyle name="Porcentagem 10 3" xfId="0" builtinId="53" customBuiltin="true"/>
    <cellStyle name="Porcentagem 10 4" xfId="0" builtinId="53" customBuiltin="true"/>
    <cellStyle name="Porcentagem 10 4 2" xfId="0" builtinId="53" customBuiltin="true"/>
    <cellStyle name="Porcentagem 10 5" xfId="0" builtinId="53" customBuiltin="true"/>
    <cellStyle name="Porcentagem 11" xfId="0" builtinId="53" customBuiltin="true"/>
    <cellStyle name="Porcentagem 11 2" xfId="0" builtinId="53" customBuiltin="true"/>
    <cellStyle name="Porcentagem 11 2 2" xfId="0" builtinId="53" customBuiltin="true"/>
    <cellStyle name="Porcentagem 11 2 2 2" xfId="0" builtinId="53" customBuiltin="true"/>
    <cellStyle name="Porcentagem 11 2 2 2 2" xfId="0" builtinId="53" customBuiltin="true"/>
    <cellStyle name="Porcentagem 11 2 2 2 2 2" xfId="0" builtinId="53" customBuiltin="true"/>
    <cellStyle name="Porcentagem 11 2 2 2 3" xfId="0" builtinId="53" customBuiltin="true"/>
    <cellStyle name="Porcentagem 11 2 2 2 3 2" xfId="0" builtinId="53" customBuiltin="true"/>
    <cellStyle name="Porcentagem 11 2 2 2 4" xfId="0" builtinId="53" customBuiltin="true"/>
    <cellStyle name="Porcentagem 11 2 2 2 4 2" xfId="0" builtinId="53" customBuiltin="true"/>
    <cellStyle name="Porcentagem 11 2 2 2 5" xfId="0" builtinId="53" customBuiltin="true"/>
    <cellStyle name="Porcentagem 11 2 2 3" xfId="0" builtinId="53" customBuiltin="true"/>
    <cellStyle name="Porcentagem 11 2 2 3 2" xfId="0" builtinId="53" customBuiltin="true"/>
    <cellStyle name="Porcentagem 11 2 2 4" xfId="0" builtinId="53" customBuiltin="true"/>
    <cellStyle name="Porcentagem 11 2 2 4 2" xfId="0" builtinId="53" customBuiltin="true"/>
    <cellStyle name="Porcentagem 11 2 2 5" xfId="0" builtinId="53" customBuiltin="true"/>
    <cellStyle name="Porcentagem 11 2 2 5 2" xfId="0" builtinId="53" customBuiltin="true"/>
    <cellStyle name="Porcentagem 11 2 2 6" xfId="0" builtinId="53" customBuiltin="true"/>
    <cellStyle name="Porcentagem 11 2 3" xfId="0" builtinId="53" customBuiltin="true"/>
    <cellStyle name="Porcentagem 11 2 3 2" xfId="0" builtinId="53" customBuiltin="true"/>
    <cellStyle name="Porcentagem 11 2 3 2 2" xfId="0" builtinId="53" customBuiltin="true"/>
    <cellStyle name="Porcentagem 11 2 3 3" xfId="0" builtinId="53" customBuiltin="true"/>
    <cellStyle name="Porcentagem 11 2 3 3 2" xfId="0" builtinId="53" customBuiltin="true"/>
    <cellStyle name="Porcentagem 11 2 3 4" xfId="0" builtinId="53" customBuiltin="true"/>
    <cellStyle name="Porcentagem 11 2 3 4 2" xfId="0" builtinId="53" customBuiltin="true"/>
    <cellStyle name="Porcentagem 11 2 3 5" xfId="0" builtinId="53" customBuiltin="true"/>
    <cellStyle name="Porcentagem 11 2 4" xfId="0" builtinId="53" customBuiltin="true"/>
    <cellStyle name="Porcentagem 11 2 5" xfId="0" builtinId="53" customBuiltin="true"/>
    <cellStyle name="Porcentagem 11 2 5 2" xfId="0" builtinId="53" customBuiltin="true"/>
    <cellStyle name="Porcentagem 11 2 6" xfId="0" builtinId="53" customBuiltin="true"/>
    <cellStyle name="Porcentagem 11 2 6 2" xfId="0" builtinId="53" customBuiltin="true"/>
    <cellStyle name="Porcentagem 11 2 7" xfId="0" builtinId="53" customBuiltin="true"/>
    <cellStyle name="Porcentagem 11 2 7 2" xfId="0" builtinId="53" customBuiltin="true"/>
    <cellStyle name="Porcentagem 11 2 8" xfId="0" builtinId="53" customBuiltin="true"/>
    <cellStyle name="Porcentagem 11 3" xfId="0" builtinId="53" customBuiltin="true"/>
    <cellStyle name="Porcentagem 11 3 2" xfId="0" builtinId="53" customBuiltin="true"/>
    <cellStyle name="Porcentagem 11 3 2 2" xfId="0" builtinId="53" customBuiltin="true"/>
    <cellStyle name="Porcentagem 11 3 2 2 2" xfId="0" builtinId="53" customBuiltin="true"/>
    <cellStyle name="Porcentagem 11 3 2 3" xfId="0" builtinId="53" customBuiltin="true"/>
    <cellStyle name="Porcentagem 11 3 2 3 2" xfId="0" builtinId="53" customBuiltin="true"/>
    <cellStyle name="Porcentagem 11 3 2 4" xfId="0" builtinId="53" customBuiltin="true"/>
    <cellStyle name="Porcentagem 11 3 2 4 2" xfId="0" builtinId="53" customBuiltin="true"/>
    <cellStyle name="Porcentagem 11 3 2 5" xfId="0" builtinId="53" customBuiltin="true"/>
    <cellStyle name="Porcentagem 11 3 3" xfId="0" builtinId="53" customBuiltin="true"/>
    <cellStyle name="Porcentagem 11 3 3 2" xfId="0" builtinId="53" customBuiltin="true"/>
    <cellStyle name="Porcentagem 11 3 4" xfId="0" builtinId="53" customBuiltin="true"/>
    <cellStyle name="Porcentagem 11 3 4 2" xfId="0" builtinId="53" customBuiltin="true"/>
    <cellStyle name="Porcentagem 11 3 5" xfId="0" builtinId="53" customBuiltin="true"/>
    <cellStyle name="Porcentagem 11 3 5 2" xfId="0" builtinId="53" customBuiltin="true"/>
    <cellStyle name="Porcentagem 11 3 6" xfId="0" builtinId="53" customBuiltin="true"/>
    <cellStyle name="Porcentagem 11 4" xfId="0" builtinId="53" customBuiltin="true"/>
    <cellStyle name="Porcentagem 11 4 2" xfId="0" builtinId="53" customBuiltin="true"/>
    <cellStyle name="Porcentagem 11 4 2 2" xfId="0" builtinId="53" customBuiltin="true"/>
    <cellStyle name="Porcentagem 11 4 3" xfId="0" builtinId="53" customBuiltin="true"/>
    <cellStyle name="Porcentagem 11 4 3 2" xfId="0" builtinId="53" customBuiltin="true"/>
    <cellStyle name="Porcentagem 11 4 4" xfId="0" builtinId="53" customBuiltin="true"/>
    <cellStyle name="Porcentagem 11 4 4 2" xfId="0" builtinId="53" customBuiltin="true"/>
    <cellStyle name="Porcentagem 11 4 5" xfId="0" builtinId="53" customBuiltin="true"/>
    <cellStyle name="Porcentagem 11 5" xfId="0" builtinId="53" customBuiltin="true"/>
    <cellStyle name="Porcentagem 11 6" xfId="0" builtinId="53" customBuiltin="true"/>
    <cellStyle name="Porcentagem 11 6 2" xfId="0" builtinId="53" customBuiltin="true"/>
    <cellStyle name="Porcentagem 11 7" xfId="0" builtinId="53" customBuiltin="true"/>
    <cellStyle name="Porcentagem 11 7 2" xfId="0" builtinId="53" customBuiltin="true"/>
    <cellStyle name="Porcentagem 11 8" xfId="0" builtinId="53" customBuiltin="true"/>
    <cellStyle name="Porcentagem 11 8 2" xfId="0" builtinId="53" customBuiltin="true"/>
    <cellStyle name="Porcentagem 11 9" xfId="0" builtinId="53" customBuiltin="true"/>
    <cellStyle name="Porcentagem 12" xfId="0" builtinId="53" customBuiltin="true"/>
    <cellStyle name="Porcentagem 12 2" xfId="0" builtinId="53" customBuiltin="true"/>
    <cellStyle name="Porcentagem 13" xfId="0" builtinId="53" customBuiltin="true"/>
    <cellStyle name="Porcentagem 14" xfId="0" builtinId="53" customBuiltin="true"/>
    <cellStyle name="Porcentagem 15" xfId="0" builtinId="53" customBuiltin="true"/>
    <cellStyle name="Porcentagem 15 2" xfId="0" builtinId="53" customBuiltin="true"/>
    <cellStyle name="Porcentagem 15 2 2" xfId="0" builtinId="53" customBuiltin="true"/>
    <cellStyle name="Porcentagem 15 3" xfId="0" builtinId="53" customBuiltin="true"/>
    <cellStyle name="Porcentagem 15 3 2" xfId="0" builtinId="53" customBuiltin="true"/>
    <cellStyle name="Porcentagem 15 4" xfId="0" builtinId="53" customBuiltin="true"/>
    <cellStyle name="Porcentagem 16" xfId="0" builtinId="53" customBuiltin="true"/>
    <cellStyle name="Porcentagem 2" xfId="0" builtinId="53" customBuiltin="true"/>
    <cellStyle name="Porcentagem 2 10" xfId="0" builtinId="53" customBuiltin="true"/>
    <cellStyle name="Porcentagem 2 10 2" xfId="0" builtinId="53" customBuiltin="true"/>
    <cellStyle name="Porcentagem 2 10 3" xfId="0" builtinId="53" customBuiltin="true"/>
    <cellStyle name="Porcentagem 2 10 3 2" xfId="0" builtinId="53" customBuiltin="true"/>
    <cellStyle name="Porcentagem 2 10 3 2 2" xfId="0" builtinId="53" customBuiltin="true"/>
    <cellStyle name="Porcentagem 2 10 3 3" xfId="0" builtinId="53" customBuiltin="true"/>
    <cellStyle name="Porcentagem 2 10 3 3 2" xfId="0" builtinId="53" customBuiltin="true"/>
    <cellStyle name="Porcentagem 2 10 3 4" xfId="0" builtinId="53" customBuiltin="true"/>
    <cellStyle name="Porcentagem 2 10 4" xfId="0" builtinId="53" customBuiltin="true"/>
    <cellStyle name="Porcentagem 2 10 5" xfId="0" builtinId="53" customBuiltin="true"/>
    <cellStyle name="Porcentagem 2 10 5 2" xfId="0" builtinId="53" customBuiltin="true"/>
    <cellStyle name="Porcentagem 2 11" xfId="0" builtinId="53" customBuiltin="true"/>
    <cellStyle name="Porcentagem 2 12" xfId="0" builtinId="53" customBuiltin="true"/>
    <cellStyle name="Porcentagem 2 13" xfId="0" builtinId="53" customBuiltin="true"/>
    <cellStyle name="Porcentagem 2 13 2" xfId="0" builtinId="53" customBuiltin="true"/>
    <cellStyle name="Porcentagem 2 13 2 2" xfId="0" builtinId="53" customBuiltin="true"/>
    <cellStyle name="Porcentagem 2 13 2 2 2" xfId="0" builtinId="53" customBuiltin="true"/>
    <cellStyle name="Porcentagem 2 13 2 3" xfId="0" builtinId="53" customBuiltin="true"/>
    <cellStyle name="Porcentagem 2 13 2 3 2" xfId="0" builtinId="53" customBuiltin="true"/>
    <cellStyle name="Porcentagem 2 13 2 4" xfId="0" builtinId="53" customBuiltin="true"/>
    <cellStyle name="Porcentagem 2 13 2 4 2" xfId="0" builtinId="53" customBuiltin="true"/>
    <cellStyle name="Porcentagem 2 13 2 5" xfId="0" builtinId="53" customBuiltin="true"/>
    <cellStyle name="Porcentagem 2 13 3" xfId="0" builtinId="53" customBuiltin="true"/>
    <cellStyle name="Porcentagem 2 13 3 2" xfId="0" builtinId="53" customBuiltin="true"/>
    <cellStyle name="Porcentagem 2 13 4" xfId="0" builtinId="53" customBuiltin="true"/>
    <cellStyle name="Porcentagem 2 13 4 2" xfId="0" builtinId="53" customBuiltin="true"/>
    <cellStyle name="Porcentagem 2 13 5" xfId="0" builtinId="53" customBuiltin="true"/>
    <cellStyle name="Porcentagem 2 13 5 2" xfId="0" builtinId="53" customBuiltin="true"/>
    <cellStyle name="Porcentagem 2 13 6" xfId="0" builtinId="53" customBuiltin="true"/>
    <cellStyle name="Porcentagem 2 14" xfId="0" builtinId="53" customBuiltin="true"/>
    <cellStyle name="Porcentagem 2 15" xfId="0" builtinId="53" customBuiltin="true"/>
    <cellStyle name="Porcentagem 2 15 2" xfId="0" builtinId="53" customBuiltin="true"/>
    <cellStyle name="Porcentagem 2 15 2 2" xfId="0" builtinId="53" customBuiltin="true"/>
    <cellStyle name="Porcentagem 2 15 3" xfId="0" builtinId="53" customBuiltin="true"/>
    <cellStyle name="Porcentagem 2 15 3 2" xfId="0" builtinId="53" customBuiltin="true"/>
    <cellStyle name="Porcentagem 2 15 4" xfId="0" builtinId="53" customBuiltin="true"/>
    <cellStyle name="Porcentagem 2 15 4 2" xfId="0" builtinId="53" customBuiltin="true"/>
    <cellStyle name="Porcentagem 2 15 5" xfId="0" builtinId="53" customBuiltin="true"/>
    <cellStyle name="Porcentagem 2 16" xfId="0" builtinId="53" customBuiltin="true"/>
    <cellStyle name="Porcentagem 2 16 2" xfId="0" builtinId="53" customBuiltin="true"/>
    <cellStyle name="Porcentagem 2 16 2 2" xfId="0" builtinId="53" customBuiltin="true"/>
    <cellStyle name="Porcentagem 2 16 3" xfId="0" builtinId="53" customBuiltin="true"/>
    <cellStyle name="Porcentagem 2 16 3 2" xfId="0" builtinId="53" customBuiltin="true"/>
    <cellStyle name="Porcentagem 2 16 4" xfId="0" builtinId="53" customBuiltin="true"/>
    <cellStyle name="Porcentagem 2 16 4 2" xfId="0" builtinId="53" customBuiltin="true"/>
    <cellStyle name="Porcentagem 2 16 5" xfId="0" builtinId="53" customBuiltin="true"/>
    <cellStyle name="Porcentagem 2 17" xfId="0" builtinId="53" customBuiltin="true"/>
    <cellStyle name="Porcentagem 2 17 2" xfId="0" builtinId="53" customBuiltin="true"/>
    <cellStyle name="Porcentagem 2 17 2 2" xfId="0" builtinId="53" customBuiltin="true"/>
    <cellStyle name="Porcentagem 2 17 3" xfId="0" builtinId="53" customBuiltin="true"/>
    <cellStyle name="Porcentagem 2 17 3 2" xfId="0" builtinId="53" customBuiltin="true"/>
    <cellStyle name="Porcentagem 2 17 4" xfId="0" builtinId="53" customBuiltin="true"/>
    <cellStyle name="Porcentagem 2 18" xfId="0" builtinId="53" customBuiltin="true"/>
    <cellStyle name="Porcentagem 2 18 2" xfId="0" builtinId="53" customBuiltin="true"/>
    <cellStyle name="Porcentagem 2 18 2 2" xfId="0" builtinId="53" customBuiltin="true"/>
    <cellStyle name="Porcentagem 2 18 3" xfId="0" builtinId="53" customBuiltin="true"/>
    <cellStyle name="Porcentagem 2 19" xfId="0" builtinId="53" customBuiltin="true"/>
    <cellStyle name="Porcentagem 2 19 2" xfId="0" builtinId="53" customBuiltin="true"/>
    <cellStyle name="Porcentagem 2 2" xfId="0" builtinId="53" customBuiltin="true"/>
    <cellStyle name="Porcentagem 2 2 2" xfId="0" builtinId="53" customBuiltin="true"/>
    <cellStyle name="Porcentagem 2 2 2 2" xfId="0" builtinId="53" customBuiltin="true"/>
    <cellStyle name="Porcentagem 2 2 3" xfId="0" builtinId="53" customBuiltin="true"/>
    <cellStyle name="Porcentagem 2 2 4" xfId="0" builtinId="53" customBuiltin="true"/>
    <cellStyle name="Porcentagem 2 2 5" xfId="0" builtinId="53" customBuiltin="true"/>
    <cellStyle name="Porcentagem 2 3" xfId="0" builtinId="53" customBuiltin="true"/>
    <cellStyle name="Porcentagem 2 3 2" xfId="0" builtinId="53" customBuiltin="true"/>
    <cellStyle name="Porcentagem 2 3 2 2" xfId="0" builtinId="53" customBuiltin="true"/>
    <cellStyle name="Porcentagem 2 3 3" xfId="0" builtinId="53" customBuiltin="true"/>
    <cellStyle name="Porcentagem 2 3 4" xfId="0" builtinId="53" customBuiltin="true"/>
    <cellStyle name="Porcentagem 2 3 5" xfId="0" builtinId="53" customBuiltin="true"/>
    <cellStyle name="Porcentagem 2 4" xfId="0" builtinId="53" customBuiltin="true"/>
    <cellStyle name="Porcentagem 2 4 2" xfId="0" builtinId="53" customBuiltin="true"/>
    <cellStyle name="Porcentagem 2 4 2 2" xfId="0" builtinId="53" customBuiltin="true"/>
    <cellStyle name="Porcentagem 2 4 2 2 2" xfId="0" builtinId="53" customBuiltin="true"/>
    <cellStyle name="Porcentagem 2 4 2 3" xfId="0" builtinId="53" customBuiltin="true"/>
    <cellStyle name="Porcentagem 2 4 3" xfId="0" builtinId="53" customBuiltin="true"/>
    <cellStyle name="Porcentagem 2 5" xfId="0" builtinId="53" customBuiltin="true"/>
    <cellStyle name="Porcentagem 2 5 2" xfId="0" builtinId="53" customBuiltin="true"/>
    <cellStyle name="Porcentagem 2 6" xfId="0" builtinId="53" customBuiltin="true"/>
    <cellStyle name="Porcentagem 2 6 2" xfId="0" builtinId="53" customBuiltin="true"/>
    <cellStyle name="Porcentagem 2 7" xfId="0" builtinId="53" customBuiltin="true"/>
    <cellStyle name="Porcentagem 2 7 2" xfId="0" builtinId="53" customBuiltin="true"/>
    <cellStyle name="Porcentagem 2 8" xfId="0" builtinId="53" customBuiltin="true"/>
    <cellStyle name="Porcentagem 2 8 2" xfId="0" builtinId="53" customBuiltin="true"/>
    <cellStyle name="Porcentagem 2 9" xfId="0" builtinId="53" customBuiltin="true"/>
    <cellStyle name="Porcentagem 2 9 2" xfId="0" builtinId="53" customBuiltin="true"/>
    <cellStyle name="Porcentagem 3" xfId="0" builtinId="53" customBuiltin="true"/>
    <cellStyle name="Porcentagem 3 2" xfId="0" builtinId="53" customBuiltin="true"/>
    <cellStyle name="Porcentagem 3 2 2" xfId="0" builtinId="53" customBuiltin="true"/>
    <cellStyle name="Porcentagem 3 3" xfId="0" builtinId="53" customBuiltin="true"/>
    <cellStyle name="Porcentagem 4" xfId="0" builtinId="53" customBuiltin="true"/>
    <cellStyle name="Porcentagem 4 2" xfId="0" builtinId="53" customBuiltin="true"/>
    <cellStyle name="Porcentagem 4 2 2" xfId="0" builtinId="53" customBuiltin="true"/>
    <cellStyle name="Porcentagem 4 2 3" xfId="0" builtinId="53" customBuiltin="true"/>
    <cellStyle name="Porcentagem 4 3" xfId="0" builtinId="53" customBuiltin="true"/>
    <cellStyle name="Porcentagem 4 4" xfId="0" builtinId="53" customBuiltin="true"/>
    <cellStyle name="Porcentagem 4 4 2" xfId="0" builtinId="53" customBuiltin="true"/>
    <cellStyle name="Porcentagem 4 4 3" xfId="0" builtinId="53" customBuiltin="true"/>
    <cellStyle name="Porcentagem 4 5" xfId="0" builtinId="53" customBuiltin="true"/>
    <cellStyle name="Porcentagem 4 5 2" xfId="0" builtinId="53" customBuiltin="true"/>
    <cellStyle name="Porcentagem 5" xfId="0" builtinId="53" customBuiltin="true"/>
    <cellStyle name="Porcentagem 5 2" xfId="0" builtinId="53" customBuiltin="true"/>
    <cellStyle name="Porcentagem 6" xfId="0" builtinId="53" customBuiltin="true"/>
    <cellStyle name="Porcentagem 6 2" xfId="0" builtinId="53" customBuiltin="true"/>
    <cellStyle name="Porcentagem 6 2 2" xfId="0" builtinId="53" customBuiltin="true"/>
    <cellStyle name="Porcentagem 6 2 2 2" xfId="0" builtinId="53" customBuiltin="true"/>
    <cellStyle name="Porcentagem 6 2 2 2 2" xfId="0" builtinId="53" customBuiltin="true"/>
    <cellStyle name="Porcentagem 6 2 2 3" xfId="0" builtinId="53" customBuiltin="true"/>
    <cellStyle name="Porcentagem 6 2 2 4" xfId="0" builtinId="53" customBuiltin="true"/>
    <cellStyle name="Porcentagem 6 2 3" xfId="0" builtinId="53" customBuiltin="true"/>
    <cellStyle name="Porcentagem 6 3" xfId="0" builtinId="53" customBuiltin="true"/>
    <cellStyle name="Porcentagem 6 3 2" xfId="0" builtinId="53" customBuiltin="true"/>
    <cellStyle name="Porcentagem 6 3 2 2" xfId="0" builtinId="53" customBuiltin="true"/>
    <cellStyle name="Porcentagem 6 3 2 2 2" xfId="0" builtinId="53" customBuiltin="true"/>
    <cellStyle name="Porcentagem 6 3 2 2 2 2" xfId="0" builtinId="53" customBuiltin="true"/>
    <cellStyle name="Porcentagem 6 3 2 2 2 2 2" xfId="0" builtinId="53" customBuiltin="true"/>
    <cellStyle name="Porcentagem 6 3 2 2 2 2 2 2" xfId="0" builtinId="53" customBuiltin="true"/>
    <cellStyle name="Porcentagem 6 3 2 2 2 2 3" xfId="0" builtinId="53" customBuiltin="true"/>
    <cellStyle name="Porcentagem 6 3 2 2 2 2 3 2" xfId="0" builtinId="53" customBuiltin="true"/>
    <cellStyle name="Porcentagem 6 3 2 2 2 2 4" xfId="0" builtinId="53" customBuiltin="true"/>
    <cellStyle name="Porcentagem 6 3 2 2 2 2 4 2" xfId="0" builtinId="53" customBuiltin="true"/>
    <cellStyle name="Porcentagem 6 3 2 2 2 2 5" xfId="0" builtinId="53" customBuiltin="true"/>
    <cellStyle name="Porcentagem 6 3 2 2 2 3" xfId="0" builtinId="53" customBuiltin="true"/>
    <cellStyle name="Porcentagem 6 3 2 2 2 3 2" xfId="0" builtinId="53" customBuiltin="true"/>
    <cellStyle name="Porcentagem 6 3 2 2 2 4" xfId="0" builtinId="53" customBuiltin="true"/>
    <cellStyle name="Porcentagem 6 3 2 2 2 4 2" xfId="0" builtinId="53" customBuiltin="true"/>
    <cellStyle name="Porcentagem 6 3 2 2 2 5" xfId="0" builtinId="53" customBuiltin="true"/>
    <cellStyle name="Porcentagem 6 3 2 2 2 5 2" xfId="0" builtinId="53" customBuiltin="true"/>
    <cellStyle name="Porcentagem 6 3 2 2 2 6" xfId="0" builtinId="53" customBuiltin="true"/>
    <cellStyle name="Porcentagem 6 3 2 2 3" xfId="0" builtinId="53" customBuiltin="true"/>
    <cellStyle name="Porcentagem 6 3 2 2 3 2" xfId="0" builtinId="53" customBuiltin="true"/>
    <cellStyle name="Porcentagem 6 3 2 2 3 2 2" xfId="0" builtinId="53" customBuiltin="true"/>
    <cellStyle name="Porcentagem 6 3 2 2 3 3" xfId="0" builtinId="53" customBuiltin="true"/>
    <cellStyle name="Porcentagem 6 3 2 2 3 3 2" xfId="0" builtinId="53" customBuiltin="true"/>
    <cellStyle name="Porcentagem 6 3 2 2 3 4" xfId="0" builtinId="53" customBuiltin="true"/>
    <cellStyle name="Porcentagem 6 3 2 2 3 4 2" xfId="0" builtinId="53" customBuiltin="true"/>
    <cellStyle name="Porcentagem 6 3 2 2 3 5" xfId="0" builtinId="53" customBuiltin="true"/>
    <cellStyle name="Porcentagem 6 3 2 2 4" xfId="0" builtinId="53" customBuiltin="true"/>
    <cellStyle name="Porcentagem 6 3 2 2 4 2" xfId="0" builtinId="53" customBuiltin="true"/>
    <cellStyle name="Porcentagem 6 3 2 2 5" xfId="0" builtinId="53" customBuiltin="true"/>
    <cellStyle name="Porcentagem 6 3 2 2 5 2" xfId="0" builtinId="53" customBuiltin="true"/>
    <cellStyle name="Porcentagem 6 3 2 2 6" xfId="0" builtinId="53" customBuiltin="true"/>
    <cellStyle name="Porcentagem 6 3 2 2 6 2" xfId="0" builtinId="53" customBuiltin="true"/>
    <cellStyle name="Porcentagem 6 3 2 2 7" xfId="0" builtinId="53" customBuiltin="true"/>
    <cellStyle name="Porcentagem 6 3 2 3" xfId="0" builtinId="53" customBuiltin="true"/>
    <cellStyle name="Porcentagem 6 3 2 3 2" xfId="0" builtinId="53" customBuiltin="true"/>
    <cellStyle name="Porcentagem 6 3 2 3 2 2" xfId="0" builtinId="53" customBuiltin="true"/>
    <cellStyle name="Porcentagem 6 3 2 3 2 2 2" xfId="0" builtinId="53" customBuiltin="true"/>
    <cellStyle name="Porcentagem 6 3 2 3 2 2 2 2" xfId="0" builtinId="53" customBuiltin="true"/>
    <cellStyle name="Porcentagem 6 3 2 3 2 2 3" xfId="0" builtinId="53" customBuiltin="true"/>
    <cellStyle name="Porcentagem 6 3 2 3 2 2 3 2" xfId="0" builtinId="53" customBuiltin="true"/>
    <cellStyle name="Porcentagem 6 3 2 3 2 2 4" xfId="0" builtinId="53" customBuiltin="true"/>
    <cellStyle name="Porcentagem 6 3 2 3 2 2 4 2" xfId="0" builtinId="53" customBuiltin="true"/>
    <cellStyle name="Porcentagem 6 3 2 3 2 2 5" xfId="0" builtinId="53" customBuiltin="true"/>
    <cellStyle name="Porcentagem 6 3 2 3 2 3" xfId="0" builtinId="53" customBuiltin="true"/>
    <cellStyle name="Porcentagem 6 3 2 3 2 3 2" xfId="0" builtinId="53" customBuiltin="true"/>
    <cellStyle name="Porcentagem 6 3 2 3 2 4" xfId="0" builtinId="53" customBuiltin="true"/>
    <cellStyle name="Porcentagem 6 3 2 3 2 4 2" xfId="0" builtinId="53" customBuiltin="true"/>
    <cellStyle name="Porcentagem 6 3 2 3 2 5" xfId="0" builtinId="53" customBuiltin="true"/>
    <cellStyle name="Porcentagem 6 3 2 3 2 5 2" xfId="0" builtinId="53" customBuiltin="true"/>
    <cellStyle name="Porcentagem 6 3 2 3 2 6" xfId="0" builtinId="53" customBuiltin="true"/>
    <cellStyle name="Porcentagem 6 3 2 3 3" xfId="0" builtinId="53" customBuiltin="true"/>
    <cellStyle name="Porcentagem 6 3 2 3 3 2" xfId="0" builtinId="53" customBuiltin="true"/>
    <cellStyle name="Porcentagem 6 3 2 3 3 2 2" xfId="0" builtinId="53" customBuiltin="true"/>
    <cellStyle name="Porcentagem 6 3 2 3 3 3" xfId="0" builtinId="53" customBuiltin="true"/>
    <cellStyle name="Porcentagem 6 3 2 3 3 3 2" xfId="0" builtinId="53" customBuiltin="true"/>
    <cellStyle name="Porcentagem 6 3 2 3 3 4" xfId="0" builtinId="53" customBuiltin="true"/>
    <cellStyle name="Porcentagem 6 3 2 3 3 4 2" xfId="0" builtinId="53" customBuiltin="true"/>
    <cellStyle name="Porcentagem 6 3 2 3 3 5" xfId="0" builtinId="53" customBuiltin="true"/>
    <cellStyle name="Porcentagem 6 3 2 3 4" xfId="0" builtinId="53" customBuiltin="true"/>
    <cellStyle name="Porcentagem 6 3 2 3 4 2" xfId="0" builtinId="53" customBuiltin="true"/>
    <cellStyle name="Porcentagem 6 3 2 3 5" xfId="0" builtinId="53" customBuiltin="true"/>
    <cellStyle name="Porcentagem 6 3 2 3 5 2" xfId="0" builtinId="53" customBuiltin="true"/>
    <cellStyle name="Porcentagem 6 3 2 3 6" xfId="0" builtinId="53" customBuiltin="true"/>
    <cellStyle name="Porcentagem 6 3 2 3 6 2" xfId="0" builtinId="53" customBuiltin="true"/>
    <cellStyle name="Porcentagem 6 3 2 3 7" xfId="0" builtinId="53" customBuiltin="true"/>
    <cellStyle name="Porcentagem 6 3 3" xfId="0" builtinId="53" customBuiltin="true"/>
    <cellStyle name="Porcentagem 6 4" xfId="0" builtinId="53" customBuiltin="true"/>
    <cellStyle name="Porcentagem 6 5" xfId="0" builtinId="53" customBuiltin="true"/>
    <cellStyle name="Porcentagem 6 5 2" xfId="0" builtinId="53" customBuiltin="true"/>
    <cellStyle name="Porcentagem 6 6" xfId="0" builtinId="53" customBuiltin="true"/>
    <cellStyle name="Porcentagem 7" xfId="0" builtinId="53" customBuiltin="true"/>
    <cellStyle name="Porcentagem 7 2" xfId="0" builtinId="53" customBuiltin="true"/>
    <cellStyle name="Porcentagem 7 3" xfId="0" builtinId="53" customBuiltin="true"/>
    <cellStyle name="Porcentagem 8" xfId="0" builtinId="53" customBuiltin="true"/>
    <cellStyle name="Porcentagem 8 2" xfId="0" builtinId="53" customBuiltin="true"/>
    <cellStyle name="Porcentagem 8 2 10" xfId="0" builtinId="53" customBuiltin="true"/>
    <cellStyle name="Porcentagem 8 2 10 2" xfId="0" builtinId="53" customBuiltin="true"/>
    <cellStyle name="Porcentagem 8 2 10 2 2" xfId="0" builtinId="53" customBuiltin="true"/>
    <cellStyle name="Porcentagem 8 2 10 3" xfId="0" builtinId="53" customBuiltin="true"/>
    <cellStyle name="Porcentagem 8 2 11" xfId="0" builtinId="53" customBuiltin="true"/>
    <cellStyle name="Porcentagem 8 2 11 2" xfId="0" builtinId="53" customBuiltin="true"/>
    <cellStyle name="Porcentagem 8 2 12" xfId="0" builtinId="53" customBuiltin="true"/>
    <cellStyle name="Porcentagem 8 2 12 2" xfId="0" builtinId="53" customBuiltin="true"/>
    <cellStyle name="Porcentagem 8 2 2" xfId="0" builtinId="53" customBuiltin="true"/>
    <cellStyle name="Porcentagem 8 2 2 10" xfId="0" builtinId="53" customBuiltin="true"/>
    <cellStyle name="Porcentagem 8 2 2 10 2" xfId="0" builtinId="53" customBuiltin="true"/>
    <cellStyle name="Porcentagem 8 2 2 11" xfId="0" builtinId="53" customBuiltin="true"/>
    <cellStyle name="Porcentagem 8 2 2 11 2" xfId="0" builtinId="53" customBuiltin="true"/>
    <cellStyle name="Porcentagem 8 2 2 12" xfId="0" builtinId="53" customBuiltin="true"/>
    <cellStyle name="Porcentagem 8 2 2 2" xfId="0" builtinId="53" customBuiltin="true"/>
    <cellStyle name="Porcentagem 8 2 2 2 2" xfId="0" builtinId="53" customBuiltin="true"/>
    <cellStyle name="Porcentagem 8 2 2 2 2 2" xfId="0" builtinId="53" customBuiltin="true"/>
    <cellStyle name="Porcentagem 8 2 2 2 2 2 2" xfId="0" builtinId="53" customBuiltin="true"/>
    <cellStyle name="Porcentagem 8 2 2 2 2 2 2 2" xfId="0" builtinId="53" customBuiltin="true"/>
    <cellStyle name="Porcentagem 8 2 2 2 2 2 3" xfId="0" builtinId="53" customBuiltin="true"/>
    <cellStyle name="Porcentagem 8 2 2 2 2 2 3 2" xfId="0" builtinId="53" customBuiltin="true"/>
    <cellStyle name="Porcentagem 8 2 2 2 2 2 4" xfId="0" builtinId="53" customBuiltin="true"/>
    <cellStyle name="Porcentagem 8 2 2 2 2 2 4 2" xfId="0" builtinId="53" customBuiltin="true"/>
    <cellStyle name="Porcentagem 8 2 2 2 2 2 5" xfId="0" builtinId="53" customBuiltin="true"/>
    <cellStyle name="Porcentagem 8 2 2 2 2 3" xfId="0" builtinId="53" customBuiltin="true"/>
    <cellStyle name="Porcentagem 8 2 2 2 2 3 2" xfId="0" builtinId="53" customBuiltin="true"/>
    <cellStyle name="Porcentagem 8 2 2 2 2 4" xfId="0" builtinId="53" customBuiltin="true"/>
    <cellStyle name="Porcentagem 8 2 2 2 2 4 2" xfId="0" builtinId="53" customBuiltin="true"/>
    <cellStyle name="Porcentagem 8 2 2 2 2 5" xfId="0" builtinId="53" customBuiltin="true"/>
    <cellStyle name="Porcentagem 8 2 2 2 2 5 2" xfId="0" builtinId="53" customBuiltin="true"/>
    <cellStyle name="Porcentagem 8 2 2 2 2 6" xfId="0" builtinId="53" customBuiltin="true"/>
    <cellStyle name="Porcentagem 8 2 2 2 3" xfId="0" builtinId="53" customBuiltin="true"/>
    <cellStyle name="Porcentagem 8 2 2 2 3 2" xfId="0" builtinId="53" customBuiltin="true"/>
    <cellStyle name="Porcentagem 8 2 2 2 3 2 2" xfId="0" builtinId="53" customBuiltin="true"/>
    <cellStyle name="Porcentagem 8 2 2 2 3 3" xfId="0" builtinId="53" customBuiltin="true"/>
    <cellStyle name="Porcentagem 8 2 2 2 3 3 2" xfId="0" builtinId="53" customBuiltin="true"/>
    <cellStyle name="Porcentagem 8 2 2 2 3 4" xfId="0" builtinId="53" customBuiltin="true"/>
    <cellStyle name="Porcentagem 8 2 2 2 3 4 2" xfId="0" builtinId="53" customBuiltin="true"/>
    <cellStyle name="Porcentagem 8 2 2 2 3 5" xfId="0" builtinId="53" customBuiltin="true"/>
    <cellStyle name="Porcentagem 8 2 2 2 4" xfId="0" builtinId="53" customBuiltin="true"/>
    <cellStyle name="Porcentagem 8 2 2 2 5" xfId="0" builtinId="53" customBuiltin="true"/>
    <cellStyle name="Porcentagem 8 2 2 2 5 2" xfId="0" builtinId="53" customBuiltin="true"/>
    <cellStyle name="Porcentagem 8 2 2 2 6" xfId="0" builtinId="53" customBuiltin="true"/>
    <cellStyle name="Porcentagem 8 2 2 2 6 2" xfId="0" builtinId="53" customBuiltin="true"/>
    <cellStyle name="Porcentagem 8 2 2 2 7" xfId="0" builtinId="53" customBuiltin="true"/>
    <cellStyle name="Porcentagem 8 2 2 2 7 2" xfId="0" builtinId="53" customBuiltin="true"/>
    <cellStyle name="Porcentagem 8 2 2 2 8" xfId="0" builtinId="53" customBuiltin="true"/>
    <cellStyle name="Porcentagem 8 2 2 3" xfId="0" builtinId="53" customBuiltin="true"/>
    <cellStyle name="Porcentagem 8 2 2 3 2" xfId="0" builtinId="53" customBuiltin="true"/>
    <cellStyle name="Porcentagem 8 2 2 3 2 2" xfId="0" builtinId="53" customBuiltin="true"/>
    <cellStyle name="Porcentagem 8 2 2 3 2 2 2" xfId="0" builtinId="53" customBuiltin="true"/>
    <cellStyle name="Porcentagem 8 2 2 3 2 2 2 2" xfId="0" builtinId="53" customBuiltin="true"/>
    <cellStyle name="Porcentagem 8 2 2 3 2 2 3" xfId="0" builtinId="53" customBuiltin="true"/>
    <cellStyle name="Porcentagem 8 2 2 3 2 2 3 2" xfId="0" builtinId="53" customBuiltin="true"/>
    <cellStyle name="Porcentagem 8 2 2 3 2 2 4" xfId="0" builtinId="53" customBuiltin="true"/>
    <cellStyle name="Porcentagem 8 2 2 3 2 2 4 2" xfId="0" builtinId="53" customBuiltin="true"/>
    <cellStyle name="Porcentagem 8 2 2 3 2 2 5" xfId="0" builtinId="53" customBuiltin="true"/>
    <cellStyle name="Porcentagem 8 2 2 3 2 3" xfId="0" builtinId="53" customBuiltin="true"/>
    <cellStyle name="Porcentagem 8 2 2 3 2 3 2" xfId="0" builtinId="53" customBuiltin="true"/>
    <cellStyle name="Porcentagem 8 2 2 3 2 4" xfId="0" builtinId="53" customBuiltin="true"/>
    <cellStyle name="Porcentagem 8 2 2 3 2 4 2" xfId="0" builtinId="53" customBuiltin="true"/>
    <cellStyle name="Porcentagem 8 2 2 3 2 5" xfId="0" builtinId="53" customBuiltin="true"/>
    <cellStyle name="Porcentagem 8 2 2 3 2 5 2" xfId="0" builtinId="53" customBuiltin="true"/>
    <cellStyle name="Porcentagem 8 2 2 3 2 6" xfId="0" builtinId="53" customBuiltin="true"/>
    <cellStyle name="Porcentagem 8 2 2 3 3" xfId="0" builtinId="53" customBuiltin="true"/>
    <cellStyle name="Porcentagem 8 2 2 3 3 2" xfId="0" builtinId="53" customBuiltin="true"/>
    <cellStyle name="Porcentagem 8 2 2 3 3 2 2" xfId="0" builtinId="53" customBuiltin="true"/>
    <cellStyle name="Porcentagem 8 2 2 3 3 3" xfId="0" builtinId="53" customBuiltin="true"/>
    <cellStyle name="Porcentagem 8 2 2 3 3 3 2" xfId="0" builtinId="53" customBuiltin="true"/>
    <cellStyle name="Porcentagem 8 2 2 3 3 4" xfId="0" builtinId="53" customBuiltin="true"/>
    <cellStyle name="Porcentagem 8 2 2 3 3 4 2" xfId="0" builtinId="53" customBuiltin="true"/>
    <cellStyle name="Porcentagem 8 2 2 3 3 5" xfId="0" builtinId="53" customBuiltin="true"/>
    <cellStyle name="Porcentagem 8 2 2 3 4" xfId="0" builtinId="53" customBuiltin="true"/>
    <cellStyle name="Porcentagem 8 2 2 3 4 2" xfId="0" builtinId="53" customBuiltin="true"/>
    <cellStyle name="Porcentagem 8 2 2 3 5" xfId="0" builtinId="53" customBuiltin="true"/>
    <cellStyle name="Porcentagem 8 2 2 3 5 2" xfId="0" builtinId="53" customBuiltin="true"/>
    <cellStyle name="Porcentagem 8 2 2 3 6" xfId="0" builtinId="53" customBuiltin="true"/>
    <cellStyle name="Porcentagem 8 2 2 3 6 2" xfId="0" builtinId="53" customBuiltin="true"/>
    <cellStyle name="Porcentagem 8 2 2 3 7" xfId="0" builtinId="53" customBuiltin="true"/>
    <cellStyle name="Porcentagem 8 2 2 4" xfId="0" builtinId="53" customBuiltin="true"/>
    <cellStyle name="Porcentagem 8 2 2 4 2" xfId="0" builtinId="53" customBuiltin="true"/>
    <cellStyle name="Porcentagem 8 2 2 4 2 2" xfId="0" builtinId="53" customBuiltin="true"/>
    <cellStyle name="Porcentagem 8 2 2 4 2 2 2" xfId="0" builtinId="53" customBuiltin="true"/>
    <cellStyle name="Porcentagem 8 2 2 4 2 3" xfId="0" builtinId="53" customBuiltin="true"/>
    <cellStyle name="Porcentagem 8 2 2 4 2 3 2" xfId="0" builtinId="53" customBuiltin="true"/>
    <cellStyle name="Porcentagem 8 2 2 4 2 4" xfId="0" builtinId="53" customBuiltin="true"/>
    <cellStyle name="Porcentagem 8 2 2 4 2 4 2" xfId="0" builtinId="53" customBuiltin="true"/>
    <cellStyle name="Porcentagem 8 2 2 4 2 5" xfId="0" builtinId="53" customBuiltin="true"/>
    <cellStyle name="Porcentagem 8 2 2 4 3" xfId="0" builtinId="53" customBuiltin="true"/>
    <cellStyle name="Porcentagem 8 2 2 4 3 2" xfId="0" builtinId="53" customBuiltin="true"/>
    <cellStyle name="Porcentagem 8 2 2 4 4" xfId="0" builtinId="53" customBuiltin="true"/>
    <cellStyle name="Porcentagem 8 2 2 4 4 2" xfId="0" builtinId="53" customBuiltin="true"/>
    <cellStyle name="Porcentagem 8 2 2 4 5" xfId="0" builtinId="53" customBuiltin="true"/>
    <cellStyle name="Porcentagem 8 2 2 4 5 2" xfId="0" builtinId="53" customBuiltin="true"/>
    <cellStyle name="Porcentagem 8 2 2 4 6" xfId="0" builtinId="53" customBuiltin="true"/>
    <cellStyle name="Porcentagem 8 2 2 5" xfId="0" builtinId="53" customBuiltin="true"/>
    <cellStyle name="Porcentagem 8 2 2 6" xfId="0" builtinId="53" customBuiltin="true"/>
    <cellStyle name="Porcentagem 8 2 2 6 2" xfId="0" builtinId="53" customBuiltin="true"/>
    <cellStyle name="Porcentagem 8 2 2 6 2 2" xfId="0" builtinId="53" customBuiltin="true"/>
    <cellStyle name="Porcentagem 8 2 2 6 3" xfId="0" builtinId="53" customBuiltin="true"/>
    <cellStyle name="Porcentagem 8 2 2 6 3 2" xfId="0" builtinId="53" customBuiltin="true"/>
    <cellStyle name="Porcentagem 8 2 2 6 4" xfId="0" builtinId="53" customBuiltin="true"/>
    <cellStyle name="Porcentagem 8 2 2 6 4 2" xfId="0" builtinId="53" customBuiltin="true"/>
    <cellStyle name="Porcentagem 8 2 2 6 5" xfId="0" builtinId="53" customBuiltin="true"/>
    <cellStyle name="Porcentagem 8 2 2 7" xfId="0" builtinId="53" customBuiltin="true"/>
    <cellStyle name="Porcentagem 8 2 2 8" xfId="0" builtinId="53" customBuiltin="true"/>
    <cellStyle name="Porcentagem 8 2 2 8 2" xfId="0" builtinId="53" customBuiltin="true"/>
    <cellStyle name="Porcentagem 8 2 2 8 2 2" xfId="0" builtinId="53" customBuiltin="true"/>
    <cellStyle name="Porcentagem 8 2 2 8 3" xfId="0" builtinId="53" customBuiltin="true"/>
    <cellStyle name="Porcentagem 8 2 2 8 3 2" xfId="0" builtinId="53" customBuiltin="true"/>
    <cellStyle name="Porcentagem 8 2 2 8 4" xfId="0" builtinId="53" customBuiltin="true"/>
    <cellStyle name="Porcentagem 8 2 2 9" xfId="0" builtinId="53" customBuiltin="true"/>
    <cellStyle name="Porcentagem 8 2 2 9 2" xfId="0" builtinId="53" customBuiltin="true"/>
    <cellStyle name="Porcentagem 8 2 3" xfId="0" builtinId="53" customBuiltin="true"/>
    <cellStyle name="Porcentagem 8 2 3 2" xfId="0" builtinId="53" customBuiltin="true"/>
    <cellStyle name="Porcentagem 8 2 3 2 2" xfId="0" builtinId="53" customBuiltin="true"/>
    <cellStyle name="Porcentagem 8 2 3 2 2 2" xfId="0" builtinId="53" customBuiltin="true"/>
    <cellStyle name="Porcentagem 8 2 3 2 2 2 2" xfId="0" builtinId="53" customBuiltin="true"/>
    <cellStyle name="Porcentagem 8 2 3 2 2 3" xfId="0" builtinId="53" customBuiltin="true"/>
    <cellStyle name="Porcentagem 8 2 3 2 2 3 2" xfId="0" builtinId="53" customBuiltin="true"/>
    <cellStyle name="Porcentagem 8 2 3 2 2 4" xfId="0" builtinId="53" customBuiltin="true"/>
    <cellStyle name="Porcentagem 8 2 3 2 2 4 2" xfId="0" builtinId="53" customBuiltin="true"/>
    <cellStyle name="Porcentagem 8 2 3 2 2 5" xfId="0" builtinId="53" customBuiltin="true"/>
    <cellStyle name="Porcentagem 8 2 3 2 3" xfId="0" builtinId="53" customBuiltin="true"/>
    <cellStyle name="Porcentagem 8 2 3 2 3 2" xfId="0" builtinId="53" customBuiltin="true"/>
    <cellStyle name="Porcentagem 8 2 3 2 4" xfId="0" builtinId="53" customBuiltin="true"/>
    <cellStyle name="Porcentagem 8 2 3 2 4 2" xfId="0" builtinId="53" customBuiltin="true"/>
    <cellStyle name="Porcentagem 8 2 3 2 5" xfId="0" builtinId="53" customBuiltin="true"/>
    <cellStyle name="Porcentagem 8 2 3 2 5 2" xfId="0" builtinId="53" customBuiltin="true"/>
    <cellStyle name="Porcentagem 8 2 3 2 6" xfId="0" builtinId="53" customBuiltin="true"/>
    <cellStyle name="Porcentagem 8 2 3 3" xfId="0" builtinId="53" customBuiltin="true"/>
    <cellStyle name="Porcentagem 8 2 3 3 2" xfId="0" builtinId="53" customBuiltin="true"/>
    <cellStyle name="Porcentagem 8 2 3 3 2 2" xfId="0" builtinId="53" customBuiltin="true"/>
    <cellStyle name="Porcentagem 8 2 3 3 3" xfId="0" builtinId="53" customBuiltin="true"/>
    <cellStyle name="Porcentagem 8 2 3 3 3 2" xfId="0" builtinId="53" customBuiltin="true"/>
    <cellStyle name="Porcentagem 8 2 3 3 4" xfId="0" builtinId="53" customBuiltin="true"/>
    <cellStyle name="Porcentagem 8 2 3 3 4 2" xfId="0" builtinId="53" customBuiltin="true"/>
    <cellStyle name="Porcentagem 8 2 3 3 5" xfId="0" builtinId="53" customBuiltin="true"/>
    <cellStyle name="Porcentagem 8 2 3 4" xfId="0" builtinId="53" customBuiltin="true"/>
    <cellStyle name="Porcentagem 8 2 3 4 2" xfId="0" builtinId="53" customBuiltin="true"/>
    <cellStyle name="Porcentagem 8 2 3 4 2 2" xfId="0" builtinId="53" customBuiltin="true"/>
    <cellStyle name="Porcentagem 8 2 3 4 3" xfId="0" builtinId="53" customBuiltin="true"/>
    <cellStyle name="Porcentagem 8 2 3 4 3 2" xfId="0" builtinId="53" customBuiltin="true"/>
    <cellStyle name="Porcentagem 8 2 3 4 4" xfId="0" builtinId="53" customBuiltin="true"/>
    <cellStyle name="Porcentagem 8 2 3 5" xfId="0" builtinId="53" customBuiltin="true"/>
    <cellStyle name="Porcentagem 8 2 3 5 2" xfId="0" builtinId="53" customBuiltin="true"/>
    <cellStyle name="Porcentagem 8 2 3 6" xfId="0" builtinId="53" customBuiltin="true"/>
    <cellStyle name="Porcentagem 8 2 3 6 2" xfId="0" builtinId="53" customBuiltin="true"/>
    <cellStyle name="Porcentagem 8 2 3 7" xfId="0" builtinId="53" customBuiltin="true"/>
    <cellStyle name="Porcentagem 8 2 3 7 2" xfId="0" builtinId="53" customBuiltin="true"/>
    <cellStyle name="Porcentagem 8 2 3 8" xfId="0" builtinId="53" customBuiltin="true"/>
    <cellStyle name="Porcentagem 8 2 4" xfId="0" builtinId="53" customBuiltin="true"/>
    <cellStyle name="Porcentagem 8 2 5" xfId="0" builtinId="53" customBuiltin="true"/>
    <cellStyle name="Porcentagem 8 2 6" xfId="0" builtinId="53" customBuiltin="true"/>
    <cellStyle name="Porcentagem 8 2 7" xfId="0" builtinId="53" customBuiltin="true"/>
    <cellStyle name="Porcentagem 8 2 8" xfId="0" builtinId="53" customBuiltin="true"/>
    <cellStyle name="Porcentagem 8 2 8 2" xfId="0" builtinId="53" customBuiltin="true"/>
    <cellStyle name="Porcentagem 8 2 8 2 2" xfId="0" builtinId="53" customBuiltin="true"/>
    <cellStyle name="Porcentagem 8 2 8 3" xfId="0" builtinId="53" customBuiltin="true"/>
    <cellStyle name="Porcentagem 8 2 8 3 2" xfId="0" builtinId="53" customBuiltin="true"/>
    <cellStyle name="Porcentagem 8 2 8 4" xfId="0" builtinId="53" customBuiltin="true"/>
    <cellStyle name="Porcentagem 8 2 9" xfId="0" builtinId="53" customBuiltin="true"/>
    <cellStyle name="Porcentagem 8 2 9 2" xfId="0" builtinId="53" customBuiltin="true"/>
    <cellStyle name="Porcentagem 8 2 9 2 2" xfId="0" builtinId="53" customBuiltin="true"/>
    <cellStyle name="Porcentagem 8 2 9 3" xfId="0" builtinId="53" customBuiltin="true"/>
    <cellStyle name="Porcentagem 8 2 9 3 2" xfId="0" builtinId="53" customBuiltin="true"/>
    <cellStyle name="Porcentagem 8 2 9 4" xfId="0" builtinId="53" customBuiltin="true"/>
    <cellStyle name="Porcentagem 8 3" xfId="0" builtinId="53" customBuiltin="true"/>
    <cellStyle name="Porcentagem 8 3 2" xfId="0" builtinId="53" customBuiltin="true"/>
    <cellStyle name="Porcentagem 8 3 3" xfId="0" builtinId="53" customBuiltin="true"/>
    <cellStyle name="Porcentagem 8 3 4" xfId="0" builtinId="53" customBuiltin="true"/>
    <cellStyle name="Porcentagem 8 4" xfId="0" builtinId="53" customBuiltin="true"/>
    <cellStyle name="Porcentagem 8 5" xfId="0" builtinId="53" customBuiltin="true"/>
    <cellStyle name="Porcentagem 8 6" xfId="0" builtinId="53" customBuiltin="true"/>
    <cellStyle name="Porcentagem 9" xfId="0" builtinId="53" customBuiltin="true"/>
    <cellStyle name="Porcentagem 9 2" xfId="0" builtinId="53" customBuiltin="true"/>
    <cellStyle name="Porcentagem 9 2 2" xfId="0" builtinId="53" customBuiltin="true"/>
    <cellStyle name="Porcentagem 9 2 2 2" xfId="0" builtinId="53" customBuiltin="true"/>
    <cellStyle name="Porcentagem 9 2 3" xfId="0" builtinId="53" customBuiltin="true"/>
    <cellStyle name="Porcentagem 9 2 4" xfId="0" builtinId="53" customBuiltin="true"/>
    <cellStyle name="Porcentagem 9 2 5" xfId="0" builtinId="53" customBuiltin="true"/>
    <cellStyle name="Porcentagem 9 3" xfId="0" builtinId="53" customBuiltin="true"/>
    <cellStyle name="Porcentagem 9 3 2" xfId="0" builtinId="53" customBuiltin="true"/>
    <cellStyle name="Porcentagem 9 3 3" xfId="0" builtinId="53" customBuiltin="true"/>
    <cellStyle name="Porcentagem 9 3 3 2" xfId="0" builtinId="53" customBuiltin="true"/>
    <cellStyle name="Porcentagem 9 3 3 2 2" xfId="0" builtinId="53" customBuiltin="true"/>
    <cellStyle name="Porcentagem 9 3 3 2 2 2" xfId="0" builtinId="53" customBuiltin="true"/>
    <cellStyle name="Porcentagem 9 3 3 2 3" xfId="0" builtinId="53" customBuiltin="true"/>
    <cellStyle name="Porcentagem 9 3 3 2 3 2" xfId="0" builtinId="53" customBuiltin="true"/>
    <cellStyle name="Porcentagem 9 3 3 2 4" xfId="0" builtinId="53" customBuiltin="true"/>
    <cellStyle name="Porcentagem 9 3 3 2 4 2" xfId="0" builtinId="53" customBuiltin="true"/>
    <cellStyle name="Porcentagem 9 3 3 2 5" xfId="0" builtinId="53" customBuiltin="true"/>
    <cellStyle name="Porcentagem 9 3 3 3" xfId="0" builtinId="53" customBuiltin="true"/>
    <cellStyle name="Porcentagem 9 3 3 3 2" xfId="0" builtinId="53" customBuiltin="true"/>
    <cellStyle name="Porcentagem 9 3 3 4" xfId="0" builtinId="53" customBuiltin="true"/>
    <cellStyle name="Porcentagem 9 3 3 4 2" xfId="0" builtinId="53" customBuiltin="true"/>
    <cellStyle name="Porcentagem 9 3 3 5" xfId="0" builtinId="53" customBuiltin="true"/>
    <cellStyle name="Porcentagem 9 3 3 5 2" xfId="0" builtinId="53" customBuiltin="true"/>
    <cellStyle name="Porcentagem 9 3 3 6" xfId="0" builtinId="53" customBuiltin="true"/>
    <cellStyle name="Porcentagem 9 3 4" xfId="0" builtinId="53" customBuiltin="true"/>
    <cellStyle name="Porcentagem 9 3 4 2" xfId="0" builtinId="53" customBuiltin="true"/>
    <cellStyle name="Porcentagem 9 3 4 2 2" xfId="0" builtinId="53" customBuiltin="true"/>
    <cellStyle name="Porcentagem 9 3 4 3" xfId="0" builtinId="53" customBuiltin="true"/>
    <cellStyle name="Porcentagem 9 3 4 3 2" xfId="0" builtinId="53" customBuiltin="true"/>
    <cellStyle name="Porcentagem 9 3 4 4" xfId="0" builtinId="53" customBuiltin="true"/>
    <cellStyle name="Porcentagem 9 3 4 4 2" xfId="0" builtinId="53" customBuiltin="true"/>
    <cellStyle name="Porcentagem 9 3 4 5" xfId="0" builtinId="53" customBuiltin="true"/>
    <cellStyle name="Porcentagem 9 3 5" xfId="0" builtinId="53" customBuiltin="true"/>
    <cellStyle name="Porcentagem 9 3 6" xfId="0" builtinId="53" customBuiltin="true"/>
    <cellStyle name="Porcentagem 9 3 6 2" xfId="0" builtinId="53" customBuiltin="true"/>
    <cellStyle name="Porcentagem 9 3 6 2 2" xfId="0" builtinId="53" customBuiltin="true"/>
    <cellStyle name="Porcentagem 9 3 6 3" xfId="0" builtinId="53" customBuiltin="true"/>
    <cellStyle name="Porcentagem 9 3 6 3 2" xfId="0" builtinId="53" customBuiltin="true"/>
    <cellStyle name="Porcentagem 9 3 6 4" xfId="0" builtinId="53" customBuiltin="true"/>
    <cellStyle name="Porcentagem 9 3 6 4 2" xfId="0" builtinId="53" customBuiltin="true"/>
    <cellStyle name="Porcentagem 9 3 6 5" xfId="0" builtinId="53" customBuiltin="true"/>
    <cellStyle name="Porcentagem 9 4" xfId="0" builtinId="53" customBuiltin="true"/>
    <cellStyle name="Porcentagem 9 5" xfId="0" builtinId="53" customBuiltin="true"/>
    <cellStyle name="Porcentagem 9 6" xfId="0" builtinId="53" customBuiltin="true"/>
    <cellStyle name="Porcentagem 9 7" xfId="0" builtinId="53" customBuiltin="true"/>
    <cellStyle name="Porcentagem 9 7 2" xfId="0" builtinId="53" customBuiltin="true"/>
    <cellStyle name="Porcentagem 9 8" xfId="0" builtinId="53" customBuiltin="true"/>
    <cellStyle name="Porcentagem 9 8 2" xfId="0" builtinId="53" customBuiltin="true"/>
    <cellStyle name="Saída 2" xfId="0" builtinId="53" customBuiltin="true"/>
    <cellStyle name="Saída 2 2" xfId="0" builtinId="53" customBuiltin="true"/>
    <cellStyle name="Saída 2 2 10" xfId="0" builtinId="53" customBuiltin="true"/>
    <cellStyle name="Saída 2 2 11" xfId="0" builtinId="53" customBuiltin="true"/>
    <cellStyle name="Saída 2 2 12" xfId="0" builtinId="53" customBuiltin="true"/>
    <cellStyle name="Saída 2 2 13" xfId="0" builtinId="53" customBuiltin="true"/>
    <cellStyle name="Saída 2 2 14" xfId="0" builtinId="53" customBuiltin="true"/>
    <cellStyle name="Saída 2 2 2" xfId="0" builtinId="53" customBuiltin="true"/>
    <cellStyle name="Saída 2 2 2 10" xfId="0" builtinId="53" customBuiltin="true"/>
    <cellStyle name="Saída 2 2 2 11" xfId="0" builtinId="53" customBuiltin="true"/>
    <cellStyle name="Saída 2 2 2 2" xfId="0" builtinId="53" customBuiltin="true"/>
    <cellStyle name="Saída 2 2 2 2 2" xfId="0" builtinId="53" customBuiltin="true"/>
    <cellStyle name="Saída 2 2 2 2 3" xfId="0" builtinId="53" customBuiltin="true"/>
    <cellStyle name="Saída 2 2 2 2 4" xfId="0" builtinId="53" customBuiltin="true"/>
    <cellStyle name="Saída 2 2 2 2 5" xfId="0" builtinId="53" customBuiltin="true"/>
    <cellStyle name="Saída 2 2 2 2 6" xfId="0" builtinId="53" customBuiltin="true"/>
    <cellStyle name="Saída 2 2 2 3" xfId="0" builtinId="53" customBuiltin="true"/>
    <cellStyle name="Saída 2 2 2 3 2" xfId="0" builtinId="53" customBuiltin="true"/>
    <cellStyle name="Saída 2 2 2 3 3" xfId="0" builtinId="53" customBuiltin="true"/>
    <cellStyle name="Saída 2 2 2 3 4" xfId="0" builtinId="53" customBuiltin="true"/>
    <cellStyle name="Saída 2 2 2 3 5" xfId="0" builtinId="53" customBuiltin="true"/>
    <cellStyle name="Saída 2 2 2 3 6" xfId="0" builtinId="53" customBuiltin="true"/>
    <cellStyle name="Saída 2 2 2 4" xfId="0" builtinId="53" customBuiltin="true"/>
    <cellStyle name="Saída 2 2 2 4 2" xfId="0" builtinId="53" customBuiltin="true"/>
    <cellStyle name="Saída 2 2 2 4 3" xfId="0" builtinId="53" customBuiltin="true"/>
    <cellStyle name="Saída 2 2 2 4 4" xfId="0" builtinId="53" customBuiltin="true"/>
    <cellStyle name="Saída 2 2 2 4 5" xfId="0" builtinId="53" customBuiltin="true"/>
    <cellStyle name="Saída 2 2 2 4 6" xfId="0" builtinId="53" customBuiltin="true"/>
    <cellStyle name="Saída 2 2 2 5" xfId="0" builtinId="53" customBuiltin="true"/>
    <cellStyle name="Saída 2 2 2 5 2" xfId="0" builtinId="53" customBuiltin="true"/>
    <cellStyle name="Saída 2 2 2 5 3" xfId="0" builtinId="53" customBuiltin="true"/>
    <cellStyle name="Saída 2 2 2 5 4" xfId="0" builtinId="53" customBuiltin="true"/>
    <cellStyle name="Saída 2 2 2 5 5" xfId="0" builtinId="53" customBuiltin="true"/>
    <cellStyle name="Saída 2 2 2 5 6" xfId="0" builtinId="53" customBuiltin="true"/>
    <cellStyle name="Saída 2 2 2 6" xfId="0" builtinId="53" customBuiltin="true"/>
    <cellStyle name="Saída 2 2 2 6 2" xfId="0" builtinId="53" customBuiltin="true"/>
    <cellStyle name="Saída 2 2 2 6 3" xfId="0" builtinId="53" customBuiltin="true"/>
    <cellStyle name="Saída 2 2 2 6 4" xfId="0" builtinId="53" customBuiltin="true"/>
    <cellStyle name="Saída 2 2 2 6 5" xfId="0" builtinId="53" customBuiltin="true"/>
    <cellStyle name="Saída 2 2 2 7" xfId="0" builtinId="53" customBuiltin="true"/>
    <cellStyle name="Saída 2 2 2 8" xfId="0" builtinId="53" customBuiltin="true"/>
    <cellStyle name="Saída 2 2 2 9" xfId="0" builtinId="53" customBuiltin="true"/>
    <cellStyle name="Saída 2 2 3" xfId="0" builtinId="53" customBuiltin="true"/>
    <cellStyle name="Saída 2 2 3 2" xfId="0" builtinId="53" customBuiltin="true"/>
    <cellStyle name="Saída 2 2 3 2 2" xfId="0" builtinId="53" customBuiltin="true"/>
    <cellStyle name="Saída 2 2 3 2 3" xfId="0" builtinId="53" customBuiltin="true"/>
    <cellStyle name="Saída 2 2 3 2 4" xfId="0" builtinId="53" customBuiltin="true"/>
    <cellStyle name="Saída 2 2 3 2 5" xfId="0" builtinId="53" customBuiltin="true"/>
    <cellStyle name="Saída 2 2 3 2 6" xfId="0" builtinId="53" customBuiltin="true"/>
    <cellStyle name="Saída 2 2 3 3" xfId="0" builtinId="53" customBuiltin="true"/>
    <cellStyle name="Saída 2 2 3 3 2" xfId="0" builtinId="53" customBuiltin="true"/>
    <cellStyle name="Saída 2 2 3 3 3" xfId="0" builtinId="53" customBuiltin="true"/>
    <cellStyle name="Saída 2 2 3 3 4" xfId="0" builtinId="53" customBuiltin="true"/>
    <cellStyle name="Saída 2 2 3 3 5" xfId="0" builtinId="53" customBuiltin="true"/>
    <cellStyle name="Saída 2 2 3 3 6" xfId="0" builtinId="53" customBuiltin="true"/>
    <cellStyle name="Saída 2 2 3 4" xfId="0" builtinId="53" customBuiltin="true"/>
    <cellStyle name="Saída 2 2 3 4 2" xfId="0" builtinId="53" customBuiltin="true"/>
    <cellStyle name="Saída 2 2 3 4 3" xfId="0" builtinId="53" customBuiltin="true"/>
    <cellStyle name="Saída 2 2 3 4 4" xfId="0" builtinId="53" customBuiltin="true"/>
    <cellStyle name="Saída 2 2 3 4 5" xfId="0" builtinId="53" customBuiltin="true"/>
    <cellStyle name="Saída 2 2 3 4 6" xfId="0" builtinId="53" customBuiltin="true"/>
    <cellStyle name="Saída 2 2 3 5" xfId="0" builtinId="53" customBuiltin="true"/>
    <cellStyle name="Saída 2 2 3 5 2" xfId="0" builtinId="53" customBuiltin="true"/>
    <cellStyle name="Saída 2 2 3 5 3" xfId="0" builtinId="53" customBuiltin="true"/>
    <cellStyle name="Saída 2 2 3 5 4" xfId="0" builtinId="53" customBuiltin="true"/>
    <cellStyle name="Saída 2 2 3 5 5" xfId="0" builtinId="53" customBuiltin="true"/>
    <cellStyle name="Saída 2 2 3 6" xfId="0" builtinId="53" customBuiltin="true"/>
    <cellStyle name="Saída 2 2 4" xfId="0" builtinId="53" customBuiltin="true"/>
    <cellStyle name="Saída 2 2 4 10" xfId="0" builtinId="53" customBuiltin="true"/>
    <cellStyle name="Saída 2 2 4 11" xfId="0" builtinId="53" customBuiltin="true"/>
    <cellStyle name="Saída 2 2 4 2" xfId="0" builtinId="53" customBuiltin="true"/>
    <cellStyle name="Saída 2 2 4 2 2" xfId="0" builtinId="53" customBuiltin="true"/>
    <cellStyle name="Saída 2 2 4 2 3" xfId="0" builtinId="53" customBuiltin="true"/>
    <cellStyle name="Saída 2 2 4 2 4" xfId="0" builtinId="53" customBuiltin="true"/>
    <cellStyle name="Saída 2 2 4 2 5" xfId="0" builtinId="53" customBuiltin="true"/>
    <cellStyle name="Saída 2 2 4 2 6" xfId="0" builtinId="53" customBuiltin="true"/>
    <cellStyle name="Saída 2 2 4 3" xfId="0" builtinId="53" customBuiltin="true"/>
    <cellStyle name="Saída 2 2 4 3 2" xfId="0" builtinId="53" customBuiltin="true"/>
    <cellStyle name="Saída 2 2 4 3 3" xfId="0" builtinId="53" customBuiltin="true"/>
    <cellStyle name="Saída 2 2 4 3 4" xfId="0" builtinId="53" customBuiltin="true"/>
    <cellStyle name="Saída 2 2 4 3 5" xfId="0" builtinId="53" customBuiltin="true"/>
    <cellStyle name="Saída 2 2 4 3 6" xfId="0" builtinId="53" customBuiltin="true"/>
    <cellStyle name="Saída 2 2 4 4" xfId="0" builtinId="53" customBuiltin="true"/>
    <cellStyle name="Saída 2 2 4 4 2" xfId="0" builtinId="53" customBuiltin="true"/>
    <cellStyle name="Saída 2 2 4 4 3" xfId="0" builtinId="53" customBuiltin="true"/>
    <cellStyle name="Saída 2 2 4 4 4" xfId="0" builtinId="53" customBuiltin="true"/>
    <cellStyle name="Saída 2 2 4 4 5" xfId="0" builtinId="53" customBuiltin="true"/>
    <cellStyle name="Saída 2 2 4 4 6" xfId="0" builtinId="53" customBuiltin="true"/>
    <cellStyle name="Saída 2 2 4 5" xfId="0" builtinId="53" customBuiltin="true"/>
    <cellStyle name="Saída 2 2 4 5 2" xfId="0" builtinId="53" customBuiltin="true"/>
    <cellStyle name="Saída 2 2 4 5 3" xfId="0" builtinId="53" customBuiltin="true"/>
    <cellStyle name="Saída 2 2 4 5 4" xfId="0" builtinId="53" customBuiltin="true"/>
    <cellStyle name="Saída 2 2 4 5 5" xfId="0" builtinId="53" customBuiltin="true"/>
    <cellStyle name="Saída 2 2 4 5 6" xfId="0" builtinId="53" customBuiltin="true"/>
    <cellStyle name="Saída 2 2 4 6" xfId="0" builtinId="53" customBuiltin="true"/>
    <cellStyle name="Saída 2 2 4 7" xfId="0" builtinId="53" customBuiltin="true"/>
    <cellStyle name="Saída 2 2 4 8" xfId="0" builtinId="53" customBuiltin="true"/>
    <cellStyle name="Saída 2 2 4 9" xfId="0" builtinId="53" customBuiltin="true"/>
    <cellStyle name="Saída 2 2 5" xfId="0" builtinId="53" customBuiltin="true"/>
    <cellStyle name="Saída 2 2 5 2" xfId="0" builtinId="53" customBuiltin="true"/>
    <cellStyle name="Saída 2 2 5 3" xfId="0" builtinId="53" customBuiltin="true"/>
    <cellStyle name="Saída 2 2 5 4" xfId="0" builtinId="53" customBuiltin="true"/>
    <cellStyle name="Saída 2 2 5 5" xfId="0" builtinId="53" customBuiltin="true"/>
    <cellStyle name="Saída 2 2 5 6" xfId="0" builtinId="53" customBuiltin="true"/>
    <cellStyle name="Saída 2 2 6" xfId="0" builtinId="53" customBuiltin="true"/>
    <cellStyle name="Saída 2 2 6 2" xfId="0" builtinId="53" customBuiltin="true"/>
    <cellStyle name="Saída 2 2 6 3" xfId="0" builtinId="53" customBuiltin="true"/>
    <cellStyle name="Saída 2 2 6 4" xfId="0" builtinId="53" customBuiltin="true"/>
    <cellStyle name="Saída 2 2 6 5" xfId="0" builtinId="53" customBuiltin="true"/>
    <cellStyle name="Saída 2 2 6 6" xfId="0" builtinId="53" customBuiltin="true"/>
    <cellStyle name="Saída 2 2 7" xfId="0" builtinId="53" customBuiltin="true"/>
    <cellStyle name="Saída 2 2 7 2" xfId="0" builtinId="53" customBuiltin="true"/>
    <cellStyle name="Saída 2 2 7 3" xfId="0" builtinId="53" customBuiltin="true"/>
    <cellStyle name="Saída 2 2 7 4" xfId="0" builtinId="53" customBuiltin="true"/>
    <cellStyle name="Saída 2 2 7 5" xfId="0" builtinId="53" customBuiltin="true"/>
    <cellStyle name="Saída 2 2 7 6" xfId="0" builtinId="53" customBuiltin="true"/>
    <cellStyle name="Saída 2 2 8" xfId="0" builtinId="53" customBuiltin="true"/>
    <cellStyle name="Saída 2 2 8 2" xfId="0" builtinId="53" customBuiltin="true"/>
    <cellStyle name="Saída 2 2 8 3" xfId="0" builtinId="53" customBuiltin="true"/>
    <cellStyle name="Saída 2 2 8 4" xfId="0" builtinId="53" customBuiltin="true"/>
    <cellStyle name="Saída 2 2 8 5" xfId="0" builtinId="53" customBuiltin="true"/>
    <cellStyle name="Saída 2 2 8 6" xfId="0" builtinId="53" customBuiltin="true"/>
    <cellStyle name="Saída 2 2 9" xfId="0" builtinId="53" customBuiltin="true"/>
    <cellStyle name="Saída 2 3" xfId="0" builtinId="53" customBuiltin="true"/>
    <cellStyle name="Saída 2 3 10" xfId="0" builtinId="53" customBuiltin="true"/>
    <cellStyle name="Saída 2 3 11" xfId="0" builtinId="53" customBuiltin="true"/>
    <cellStyle name="Saída 2 3 12" xfId="0" builtinId="53" customBuiltin="true"/>
    <cellStyle name="Saída 2 3 2" xfId="0" builtinId="53" customBuiltin="true"/>
    <cellStyle name="Saída 2 3 2 2" xfId="0" builtinId="53" customBuiltin="true"/>
    <cellStyle name="Saída 2 3 2 3" xfId="0" builtinId="53" customBuiltin="true"/>
    <cellStyle name="Saída 2 3 2 4" xfId="0" builtinId="53" customBuiltin="true"/>
    <cellStyle name="Saída 2 3 2 5" xfId="0" builtinId="53" customBuiltin="true"/>
    <cellStyle name="Saída 2 3 2 6" xfId="0" builtinId="53" customBuiltin="true"/>
    <cellStyle name="Saída 2 3 3" xfId="0" builtinId="53" customBuiltin="true"/>
    <cellStyle name="Saída 2 3 3 2" xfId="0" builtinId="53" customBuiltin="true"/>
    <cellStyle name="Saída 2 3 3 3" xfId="0" builtinId="53" customBuiltin="true"/>
    <cellStyle name="Saída 2 3 3 4" xfId="0" builtinId="53" customBuiltin="true"/>
    <cellStyle name="Saída 2 3 3 5" xfId="0" builtinId="53" customBuiltin="true"/>
    <cellStyle name="Saída 2 3 3 6" xfId="0" builtinId="53" customBuiltin="true"/>
    <cellStyle name="Saída 2 3 4" xfId="0" builtinId="53" customBuiltin="true"/>
    <cellStyle name="Saída 2 3 4 2" xfId="0" builtinId="53" customBuiltin="true"/>
    <cellStyle name="Saída 2 3 4 3" xfId="0" builtinId="53" customBuiltin="true"/>
    <cellStyle name="Saída 2 3 4 4" xfId="0" builtinId="53" customBuiltin="true"/>
    <cellStyle name="Saída 2 3 4 5" xfId="0" builtinId="53" customBuiltin="true"/>
    <cellStyle name="Saída 2 3 4 6" xfId="0" builtinId="53" customBuiltin="true"/>
    <cellStyle name="Saída 2 3 5" xfId="0" builtinId="53" customBuiltin="true"/>
    <cellStyle name="Saída 2 3 5 2" xfId="0" builtinId="53" customBuiltin="true"/>
    <cellStyle name="Saída 2 3 5 3" xfId="0" builtinId="53" customBuiltin="true"/>
    <cellStyle name="Saída 2 3 5 4" xfId="0" builtinId="53" customBuiltin="true"/>
    <cellStyle name="Saída 2 3 5 5" xfId="0" builtinId="53" customBuiltin="true"/>
    <cellStyle name="Saída 2 3 5 6" xfId="0" builtinId="53" customBuiltin="true"/>
    <cellStyle name="Saída 2 3 6" xfId="0" builtinId="53" customBuiltin="true"/>
    <cellStyle name="Saída 2 3 6 2" xfId="0" builtinId="53" customBuiltin="true"/>
    <cellStyle name="Saída 2 3 6 3" xfId="0" builtinId="53" customBuiltin="true"/>
    <cellStyle name="Saída 2 3 6 4" xfId="0" builtinId="53" customBuiltin="true"/>
    <cellStyle name="Saída 2 3 6 5" xfId="0" builtinId="53" customBuiltin="true"/>
    <cellStyle name="Saída 2 3 7" xfId="0" builtinId="53" customBuiltin="true"/>
    <cellStyle name="Saída 2 3 8" xfId="0" builtinId="53" customBuiltin="true"/>
    <cellStyle name="Saída 2 3 9" xfId="0" builtinId="53" customBuiltin="true"/>
    <cellStyle name="Saída 2 4" xfId="0" builtinId="53" customBuiltin="true"/>
    <cellStyle name="Saída 2 4 10" xfId="0" builtinId="53" customBuiltin="true"/>
    <cellStyle name="Saída 2 4 11" xfId="0" builtinId="53" customBuiltin="true"/>
    <cellStyle name="Saída 2 4 2" xfId="0" builtinId="53" customBuiltin="true"/>
    <cellStyle name="Saída 2 4 2 2" xfId="0" builtinId="53" customBuiltin="true"/>
    <cellStyle name="Saída 2 4 2 3" xfId="0" builtinId="53" customBuiltin="true"/>
    <cellStyle name="Saída 2 4 2 4" xfId="0" builtinId="53" customBuiltin="true"/>
    <cellStyle name="Saída 2 4 2 5" xfId="0" builtinId="53" customBuiltin="true"/>
    <cellStyle name="Saída 2 4 2 6" xfId="0" builtinId="53" customBuiltin="true"/>
    <cellStyle name="Saída 2 4 3" xfId="0" builtinId="53" customBuiltin="true"/>
    <cellStyle name="Saída 2 4 3 2" xfId="0" builtinId="53" customBuiltin="true"/>
    <cellStyle name="Saída 2 4 3 3" xfId="0" builtinId="53" customBuiltin="true"/>
    <cellStyle name="Saída 2 4 3 4" xfId="0" builtinId="53" customBuiltin="true"/>
    <cellStyle name="Saída 2 4 3 5" xfId="0" builtinId="53" customBuiltin="true"/>
    <cellStyle name="Saída 2 4 3 6" xfId="0" builtinId="53" customBuiltin="true"/>
    <cellStyle name="Saída 2 4 4" xfId="0" builtinId="53" customBuiltin="true"/>
    <cellStyle name="Saída 2 4 4 2" xfId="0" builtinId="53" customBuiltin="true"/>
    <cellStyle name="Saída 2 4 4 3" xfId="0" builtinId="53" customBuiltin="true"/>
    <cellStyle name="Saída 2 4 4 4" xfId="0" builtinId="53" customBuiltin="true"/>
    <cellStyle name="Saída 2 4 4 5" xfId="0" builtinId="53" customBuiltin="true"/>
    <cellStyle name="Saída 2 4 4 6" xfId="0" builtinId="53" customBuiltin="true"/>
    <cellStyle name="Saída 2 4 5" xfId="0" builtinId="53" customBuiltin="true"/>
    <cellStyle name="Saída 2 4 5 2" xfId="0" builtinId="53" customBuiltin="true"/>
    <cellStyle name="Saída 2 4 5 3" xfId="0" builtinId="53" customBuiltin="true"/>
    <cellStyle name="Saída 2 4 5 4" xfId="0" builtinId="53" customBuiltin="true"/>
    <cellStyle name="Saída 2 4 5 5" xfId="0" builtinId="53" customBuiltin="true"/>
    <cellStyle name="Saída 2 4 5 6" xfId="0" builtinId="53" customBuiltin="true"/>
    <cellStyle name="Saída 2 4 6" xfId="0" builtinId="53" customBuiltin="true"/>
    <cellStyle name="Saída 2 4 7" xfId="0" builtinId="53" customBuiltin="true"/>
    <cellStyle name="Saída 2 4 8" xfId="0" builtinId="53" customBuiltin="true"/>
    <cellStyle name="Saída 2 4 9" xfId="0" builtinId="53" customBuiltin="true"/>
    <cellStyle name="Saída 2 5" xfId="0" builtinId="53" customBuiltin="true"/>
    <cellStyle name="Saída 2 6" xfId="0" builtinId="53" customBuiltin="true"/>
    <cellStyle name="Saída 3" xfId="0" builtinId="53" customBuiltin="true"/>
    <cellStyle name="Saída 3 10" xfId="0" builtinId="53" customBuiltin="true"/>
    <cellStyle name="Saída 3 11" xfId="0" builtinId="53" customBuiltin="true"/>
    <cellStyle name="Saída 3 12" xfId="0" builtinId="53" customBuiltin="true"/>
    <cellStyle name="Saída 3 13" xfId="0" builtinId="53" customBuiltin="true"/>
    <cellStyle name="Saída 3 14" xfId="0" builtinId="53" customBuiltin="true"/>
    <cellStyle name="Saída 3 2" xfId="0" builtinId="53" customBuiltin="true"/>
    <cellStyle name="Saída 3 2 10" xfId="0" builtinId="53" customBuiltin="true"/>
    <cellStyle name="Saída 3 2 11" xfId="0" builtinId="53" customBuiltin="true"/>
    <cellStyle name="Saída 3 2 12" xfId="0" builtinId="53" customBuiltin="true"/>
    <cellStyle name="Saída 3 2 2" xfId="0" builtinId="53" customBuiltin="true"/>
    <cellStyle name="Saída 3 2 2 10" xfId="0" builtinId="53" customBuiltin="true"/>
    <cellStyle name="Saída 3 2 2 11" xfId="0" builtinId="53" customBuiltin="true"/>
    <cellStyle name="Saída 3 2 2 2" xfId="0" builtinId="53" customBuiltin="true"/>
    <cellStyle name="Saída 3 2 2 2 2" xfId="0" builtinId="53" customBuiltin="true"/>
    <cellStyle name="Saída 3 2 2 2 3" xfId="0" builtinId="53" customBuiltin="true"/>
    <cellStyle name="Saída 3 2 2 2 4" xfId="0" builtinId="53" customBuiltin="true"/>
    <cellStyle name="Saída 3 2 2 2 5" xfId="0" builtinId="53" customBuiltin="true"/>
    <cellStyle name="Saída 3 2 2 2 6" xfId="0" builtinId="53" customBuiltin="true"/>
    <cellStyle name="Saída 3 2 2 3" xfId="0" builtinId="53" customBuiltin="true"/>
    <cellStyle name="Saída 3 2 2 3 2" xfId="0" builtinId="53" customBuiltin="true"/>
    <cellStyle name="Saída 3 2 2 3 3" xfId="0" builtinId="53" customBuiltin="true"/>
    <cellStyle name="Saída 3 2 2 3 4" xfId="0" builtinId="53" customBuiltin="true"/>
    <cellStyle name="Saída 3 2 2 3 5" xfId="0" builtinId="53" customBuiltin="true"/>
    <cellStyle name="Saída 3 2 2 3 6" xfId="0" builtinId="53" customBuiltin="true"/>
    <cellStyle name="Saída 3 2 2 4" xfId="0" builtinId="53" customBuiltin="true"/>
    <cellStyle name="Saída 3 2 2 4 2" xfId="0" builtinId="53" customBuiltin="true"/>
    <cellStyle name="Saída 3 2 2 4 3" xfId="0" builtinId="53" customBuiltin="true"/>
    <cellStyle name="Saída 3 2 2 4 4" xfId="0" builtinId="53" customBuiltin="true"/>
    <cellStyle name="Saída 3 2 2 4 5" xfId="0" builtinId="53" customBuiltin="true"/>
    <cellStyle name="Saída 3 2 2 4 6" xfId="0" builtinId="53" customBuiltin="true"/>
    <cellStyle name="Saída 3 2 2 5" xfId="0" builtinId="53" customBuiltin="true"/>
    <cellStyle name="Saída 3 2 2 5 2" xfId="0" builtinId="53" customBuiltin="true"/>
    <cellStyle name="Saída 3 2 2 5 3" xfId="0" builtinId="53" customBuiltin="true"/>
    <cellStyle name="Saída 3 2 2 5 4" xfId="0" builtinId="53" customBuiltin="true"/>
    <cellStyle name="Saída 3 2 2 5 5" xfId="0" builtinId="53" customBuiltin="true"/>
    <cellStyle name="Saída 3 2 2 5 6" xfId="0" builtinId="53" customBuiltin="true"/>
    <cellStyle name="Saída 3 2 2 6" xfId="0" builtinId="53" customBuiltin="true"/>
    <cellStyle name="Saída 3 2 2 6 2" xfId="0" builtinId="53" customBuiltin="true"/>
    <cellStyle name="Saída 3 2 2 6 3" xfId="0" builtinId="53" customBuiltin="true"/>
    <cellStyle name="Saída 3 2 2 6 4" xfId="0" builtinId="53" customBuiltin="true"/>
    <cellStyle name="Saída 3 2 2 6 5" xfId="0" builtinId="53" customBuiltin="true"/>
    <cellStyle name="Saída 3 2 2 7" xfId="0" builtinId="53" customBuiltin="true"/>
    <cellStyle name="Saída 3 2 2 8" xfId="0" builtinId="53" customBuiltin="true"/>
    <cellStyle name="Saída 3 2 2 9" xfId="0" builtinId="53" customBuiltin="true"/>
    <cellStyle name="Saída 3 2 3" xfId="0" builtinId="53" customBuiltin="true"/>
    <cellStyle name="Saída 3 2 3 2" xfId="0" builtinId="53" customBuiltin="true"/>
    <cellStyle name="Saída 3 2 3 3" xfId="0" builtinId="53" customBuiltin="true"/>
    <cellStyle name="Saída 3 2 3 4" xfId="0" builtinId="53" customBuiltin="true"/>
    <cellStyle name="Saída 3 2 3 5" xfId="0" builtinId="53" customBuiltin="true"/>
    <cellStyle name="Saída 3 2 3 6" xfId="0" builtinId="53" customBuiltin="true"/>
    <cellStyle name="Saída 3 2 4" xfId="0" builtinId="53" customBuiltin="true"/>
    <cellStyle name="Saída 3 2 4 2" xfId="0" builtinId="53" customBuiltin="true"/>
    <cellStyle name="Saída 3 2 4 3" xfId="0" builtinId="53" customBuiltin="true"/>
    <cellStyle name="Saída 3 2 4 4" xfId="0" builtinId="53" customBuiltin="true"/>
    <cellStyle name="Saída 3 2 4 5" xfId="0" builtinId="53" customBuiltin="true"/>
    <cellStyle name="Saída 3 2 4 6" xfId="0" builtinId="53" customBuiltin="true"/>
    <cellStyle name="Saída 3 2 5" xfId="0" builtinId="53" customBuiltin="true"/>
    <cellStyle name="Saída 3 2 5 2" xfId="0" builtinId="53" customBuiltin="true"/>
    <cellStyle name="Saída 3 2 5 3" xfId="0" builtinId="53" customBuiltin="true"/>
    <cellStyle name="Saída 3 2 5 4" xfId="0" builtinId="53" customBuiltin="true"/>
    <cellStyle name="Saída 3 2 5 5" xfId="0" builtinId="53" customBuiltin="true"/>
    <cellStyle name="Saída 3 2 5 6" xfId="0" builtinId="53" customBuiltin="true"/>
    <cellStyle name="Saída 3 2 6" xfId="0" builtinId="53" customBuiltin="true"/>
    <cellStyle name="Saída 3 2 6 2" xfId="0" builtinId="53" customBuiltin="true"/>
    <cellStyle name="Saída 3 2 6 3" xfId="0" builtinId="53" customBuiltin="true"/>
    <cellStyle name="Saída 3 2 6 4" xfId="0" builtinId="53" customBuiltin="true"/>
    <cellStyle name="Saída 3 2 6 5" xfId="0" builtinId="53" customBuiltin="true"/>
    <cellStyle name="Saída 3 2 6 6" xfId="0" builtinId="53" customBuiltin="true"/>
    <cellStyle name="Saída 3 2 7" xfId="0" builtinId="53" customBuiltin="true"/>
    <cellStyle name="Saída 3 2 7 2" xfId="0" builtinId="53" customBuiltin="true"/>
    <cellStyle name="Saída 3 2 7 3" xfId="0" builtinId="53" customBuiltin="true"/>
    <cellStyle name="Saída 3 2 7 4" xfId="0" builtinId="53" customBuiltin="true"/>
    <cellStyle name="Saída 3 2 7 5" xfId="0" builtinId="53" customBuiltin="true"/>
    <cellStyle name="Saída 3 2 8" xfId="0" builtinId="53" customBuiltin="true"/>
    <cellStyle name="Saída 3 2 9" xfId="0" builtinId="53" customBuiltin="true"/>
    <cellStyle name="Saída 3 3" xfId="0" builtinId="53" customBuiltin="true"/>
    <cellStyle name="Saída 3 3 2" xfId="0" builtinId="53" customBuiltin="true"/>
    <cellStyle name="Saída 3 3 2 2" xfId="0" builtinId="53" customBuiltin="true"/>
    <cellStyle name="Saída 3 3 2 3" xfId="0" builtinId="53" customBuiltin="true"/>
    <cellStyle name="Saída 3 3 2 4" xfId="0" builtinId="53" customBuiltin="true"/>
    <cellStyle name="Saída 3 3 2 5" xfId="0" builtinId="53" customBuiltin="true"/>
    <cellStyle name="Saída 3 3 2 6" xfId="0" builtinId="53" customBuiltin="true"/>
    <cellStyle name="Saída 3 3 3" xfId="0" builtinId="53" customBuiltin="true"/>
    <cellStyle name="Saída 3 3 3 2" xfId="0" builtinId="53" customBuiltin="true"/>
    <cellStyle name="Saída 3 3 3 3" xfId="0" builtinId="53" customBuiltin="true"/>
    <cellStyle name="Saída 3 3 3 4" xfId="0" builtinId="53" customBuiltin="true"/>
    <cellStyle name="Saída 3 3 3 5" xfId="0" builtinId="53" customBuiltin="true"/>
    <cellStyle name="Saída 3 3 3 6" xfId="0" builtinId="53" customBuiltin="true"/>
    <cellStyle name="Saída 3 3 4" xfId="0" builtinId="53" customBuiltin="true"/>
    <cellStyle name="Saída 3 3 4 2" xfId="0" builtinId="53" customBuiltin="true"/>
    <cellStyle name="Saída 3 3 4 3" xfId="0" builtinId="53" customBuiltin="true"/>
    <cellStyle name="Saída 3 3 4 4" xfId="0" builtinId="53" customBuiltin="true"/>
    <cellStyle name="Saída 3 3 4 5" xfId="0" builtinId="53" customBuiltin="true"/>
    <cellStyle name="Saída 3 3 4 6" xfId="0" builtinId="53" customBuiltin="true"/>
    <cellStyle name="Saída 3 3 5" xfId="0" builtinId="53" customBuiltin="true"/>
    <cellStyle name="Saída 3 3 5 2" xfId="0" builtinId="53" customBuiltin="true"/>
    <cellStyle name="Saída 3 3 5 3" xfId="0" builtinId="53" customBuiltin="true"/>
    <cellStyle name="Saída 3 3 5 4" xfId="0" builtinId="53" customBuiltin="true"/>
    <cellStyle name="Saída 3 3 5 5" xfId="0" builtinId="53" customBuiltin="true"/>
    <cellStyle name="Saída 3 3 6" xfId="0" builtinId="53" customBuiltin="true"/>
    <cellStyle name="Saída 3 4" xfId="0" builtinId="53" customBuiltin="true"/>
    <cellStyle name="Saída 3 4 10" xfId="0" builtinId="53" customBuiltin="true"/>
    <cellStyle name="Saída 3 4 11" xfId="0" builtinId="53" customBuiltin="true"/>
    <cellStyle name="Saída 3 4 2" xfId="0" builtinId="53" customBuiltin="true"/>
    <cellStyle name="Saída 3 4 2 2" xfId="0" builtinId="53" customBuiltin="true"/>
    <cellStyle name="Saída 3 4 2 3" xfId="0" builtinId="53" customBuiltin="true"/>
    <cellStyle name="Saída 3 4 2 4" xfId="0" builtinId="53" customBuiltin="true"/>
    <cellStyle name="Saída 3 4 2 5" xfId="0" builtinId="53" customBuiltin="true"/>
    <cellStyle name="Saída 3 4 2 6" xfId="0" builtinId="53" customBuiltin="true"/>
    <cellStyle name="Saída 3 4 3" xfId="0" builtinId="53" customBuiltin="true"/>
    <cellStyle name="Saída 3 4 3 2" xfId="0" builtinId="53" customBuiltin="true"/>
    <cellStyle name="Saída 3 4 3 3" xfId="0" builtinId="53" customBuiltin="true"/>
    <cellStyle name="Saída 3 4 3 4" xfId="0" builtinId="53" customBuiltin="true"/>
    <cellStyle name="Saída 3 4 3 5" xfId="0" builtinId="53" customBuiltin="true"/>
    <cellStyle name="Saída 3 4 3 6" xfId="0" builtinId="53" customBuiltin="true"/>
    <cellStyle name="Saída 3 4 4" xfId="0" builtinId="53" customBuiltin="true"/>
    <cellStyle name="Saída 3 4 4 2" xfId="0" builtinId="53" customBuiltin="true"/>
    <cellStyle name="Saída 3 4 4 3" xfId="0" builtinId="53" customBuiltin="true"/>
    <cellStyle name="Saída 3 4 4 4" xfId="0" builtinId="53" customBuiltin="true"/>
    <cellStyle name="Saída 3 4 4 5" xfId="0" builtinId="53" customBuiltin="true"/>
    <cellStyle name="Saída 3 4 4 6" xfId="0" builtinId="53" customBuiltin="true"/>
    <cellStyle name="Saída 3 4 5" xfId="0" builtinId="53" customBuiltin="true"/>
    <cellStyle name="Saída 3 4 5 2" xfId="0" builtinId="53" customBuiltin="true"/>
    <cellStyle name="Saída 3 4 5 3" xfId="0" builtinId="53" customBuiltin="true"/>
    <cellStyle name="Saída 3 4 5 4" xfId="0" builtinId="53" customBuiltin="true"/>
    <cellStyle name="Saída 3 4 5 5" xfId="0" builtinId="53" customBuiltin="true"/>
    <cellStyle name="Saída 3 4 5 6" xfId="0" builtinId="53" customBuiltin="true"/>
    <cellStyle name="Saída 3 4 6" xfId="0" builtinId="53" customBuiltin="true"/>
    <cellStyle name="Saída 3 4 7" xfId="0" builtinId="53" customBuiltin="true"/>
    <cellStyle name="Saída 3 4 8" xfId="0" builtinId="53" customBuiltin="true"/>
    <cellStyle name="Saída 3 4 9" xfId="0" builtinId="53" customBuiltin="true"/>
    <cellStyle name="Saída 3 5" xfId="0" builtinId="53" customBuiltin="true"/>
    <cellStyle name="Saída 3 5 2" xfId="0" builtinId="53" customBuiltin="true"/>
    <cellStyle name="Saída 3 5 3" xfId="0" builtinId="53" customBuiltin="true"/>
    <cellStyle name="Saída 3 5 4" xfId="0" builtinId="53" customBuiltin="true"/>
    <cellStyle name="Saída 3 5 5" xfId="0" builtinId="53" customBuiltin="true"/>
    <cellStyle name="Saída 3 5 6" xfId="0" builtinId="53" customBuiltin="true"/>
    <cellStyle name="Saída 3 6" xfId="0" builtinId="53" customBuiltin="true"/>
    <cellStyle name="Saída 3 6 2" xfId="0" builtinId="53" customBuiltin="true"/>
    <cellStyle name="Saída 3 6 3" xfId="0" builtinId="53" customBuiltin="true"/>
    <cellStyle name="Saída 3 6 4" xfId="0" builtinId="53" customBuiltin="true"/>
    <cellStyle name="Saída 3 6 5" xfId="0" builtinId="53" customBuiltin="true"/>
    <cellStyle name="Saída 3 6 6" xfId="0" builtinId="53" customBuiltin="true"/>
    <cellStyle name="Saída 3 7" xfId="0" builtinId="53" customBuiltin="true"/>
    <cellStyle name="Saída 3 7 2" xfId="0" builtinId="53" customBuiltin="true"/>
    <cellStyle name="Saída 3 7 3" xfId="0" builtinId="53" customBuiltin="true"/>
    <cellStyle name="Saída 3 7 4" xfId="0" builtinId="53" customBuiltin="true"/>
    <cellStyle name="Saída 3 7 5" xfId="0" builtinId="53" customBuiltin="true"/>
    <cellStyle name="Saída 3 7 6" xfId="0" builtinId="53" customBuiltin="true"/>
    <cellStyle name="Saída 3 8" xfId="0" builtinId="53" customBuiltin="true"/>
    <cellStyle name="Saída 3 8 2" xfId="0" builtinId="53" customBuiltin="true"/>
    <cellStyle name="Saída 3 8 3" xfId="0" builtinId="53" customBuiltin="true"/>
    <cellStyle name="Saída 3 8 4" xfId="0" builtinId="53" customBuiltin="true"/>
    <cellStyle name="Saída 3 8 5" xfId="0" builtinId="53" customBuiltin="true"/>
    <cellStyle name="Saída 3 8 6" xfId="0" builtinId="53" customBuiltin="true"/>
    <cellStyle name="Saída 3 9" xfId="0" builtinId="53" customBuiltin="true"/>
    <cellStyle name="Saída 4" xfId="0" builtinId="53" customBuiltin="true"/>
    <cellStyle name="Saída 4 10" xfId="0" builtinId="53" customBuiltin="true"/>
    <cellStyle name="Saída 4 11" xfId="0" builtinId="53" customBuiltin="true"/>
    <cellStyle name="Saída 4 12" xfId="0" builtinId="53" customBuiltin="true"/>
    <cellStyle name="Saída 4 2" xfId="0" builtinId="53" customBuiltin="true"/>
    <cellStyle name="Saída 4 2 10" xfId="0" builtinId="53" customBuiltin="true"/>
    <cellStyle name="Saída 4 2 11" xfId="0" builtinId="53" customBuiltin="true"/>
    <cellStyle name="Saída 4 2 12" xfId="0" builtinId="53" customBuiltin="true"/>
    <cellStyle name="Saída 4 2 2" xfId="0" builtinId="53" customBuiltin="true"/>
    <cellStyle name="Saída 4 2 2 10" xfId="0" builtinId="53" customBuiltin="true"/>
    <cellStyle name="Saída 4 2 2 11" xfId="0" builtinId="53" customBuiltin="true"/>
    <cellStyle name="Saída 4 2 2 2" xfId="0" builtinId="53" customBuiltin="true"/>
    <cellStyle name="Saída 4 2 2 2 2" xfId="0" builtinId="53" customBuiltin="true"/>
    <cellStyle name="Saída 4 2 2 2 3" xfId="0" builtinId="53" customBuiltin="true"/>
    <cellStyle name="Saída 4 2 2 2 4" xfId="0" builtinId="53" customBuiltin="true"/>
    <cellStyle name="Saída 4 2 2 2 5" xfId="0" builtinId="53" customBuiltin="true"/>
    <cellStyle name="Saída 4 2 2 2 6" xfId="0" builtinId="53" customBuiltin="true"/>
    <cellStyle name="Saída 4 2 2 3" xfId="0" builtinId="53" customBuiltin="true"/>
    <cellStyle name="Saída 4 2 2 3 2" xfId="0" builtinId="53" customBuiltin="true"/>
    <cellStyle name="Saída 4 2 2 3 3" xfId="0" builtinId="53" customBuiltin="true"/>
    <cellStyle name="Saída 4 2 2 3 4" xfId="0" builtinId="53" customBuiltin="true"/>
    <cellStyle name="Saída 4 2 2 3 5" xfId="0" builtinId="53" customBuiltin="true"/>
    <cellStyle name="Saída 4 2 2 3 6" xfId="0" builtinId="53" customBuiltin="true"/>
    <cellStyle name="Saída 4 2 2 4" xfId="0" builtinId="53" customBuiltin="true"/>
    <cellStyle name="Saída 4 2 2 4 2" xfId="0" builtinId="53" customBuiltin="true"/>
    <cellStyle name="Saída 4 2 2 4 3" xfId="0" builtinId="53" customBuiltin="true"/>
    <cellStyle name="Saída 4 2 2 4 4" xfId="0" builtinId="53" customBuiltin="true"/>
    <cellStyle name="Saída 4 2 2 4 5" xfId="0" builtinId="53" customBuiltin="true"/>
    <cellStyle name="Saída 4 2 2 4 6" xfId="0" builtinId="53" customBuiltin="true"/>
    <cellStyle name="Saída 4 2 2 5" xfId="0" builtinId="53" customBuiltin="true"/>
    <cellStyle name="Saída 4 2 2 5 2" xfId="0" builtinId="53" customBuiltin="true"/>
    <cellStyle name="Saída 4 2 2 5 3" xfId="0" builtinId="53" customBuiltin="true"/>
    <cellStyle name="Saída 4 2 2 5 4" xfId="0" builtinId="53" customBuiltin="true"/>
    <cellStyle name="Saída 4 2 2 5 5" xfId="0" builtinId="53" customBuiltin="true"/>
    <cellStyle name="Saída 4 2 2 5 6" xfId="0" builtinId="53" customBuiltin="true"/>
    <cellStyle name="Saída 4 2 2 6" xfId="0" builtinId="53" customBuiltin="true"/>
    <cellStyle name="Saída 4 2 2 6 2" xfId="0" builtinId="53" customBuiltin="true"/>
    <cellStyle name="Saída 4 2 2 6 3" xfId="0" builtinId="53" customBuiltin="true"/>
    <cellStyle name="Saída 4 2 2 6 4" xfId="0" builtinId="53" customBuiltin="true"/>
    <cellStyle name="Saída 4 2 2 6 5" xfId="0" builtinId="53" customBuiltin="true"/>
    <cellStyle name="Saída 4 2 2 7" xfId="0" builtinId="53" customBuiltin="true"/>
    <cellStyle name="Saída 4 2 2 8" xfId="0" builtinId="53" customBuiltin="true"/>
    <cellStyle name="Saída 4 2 2 9" xfId="0" builtinId="53" customBuiltin="true"/>
    <cellStyle name="Saída 4 2 3" xfId="0" builtinId="53" customBuiltin="true"/>
    <cellStyle name="Saída 4 2 3 2" xfId="0" builtinId="53" customBuiltin="true"/>
    <cellStyle name="Saída 4 2 3 3" xfId="0" builtinId="53" customBuiltin="true"/>
    <cellStyle name="Saída 4 2 3 4" xfId="0" builtinId="53" customBuiltin="true"/>
    <cellStyle name="Saída 4 2 3 5" xfId="0" builtinId="53" customBuiltin="true"/>
    <cellStyle name="Saída 4 2 3 6" xfId="0" builtinId="53" customBuiltin="true"/>
    <cellStyle name="Saída 4 2 4" xfId="0" builtinId="53" customBuiltin="true"/>
    <cellStyle name="Saída 4 2 4 2" xfId="0" builtinId="53" customBuiltin="true"/>
    <cellStyle name="Saída 4 2 4 3" xfId="0" builtinId="53" customBuiltin="true"/>
    <cellStyle name="Saída 4 2 4 4" xfId="0" builtinId="53" customBuiltin="true"/>
    <cellStyle name="Saída 4 2 4 5" xfId="0" builtinId="53" customBuiltin="true"/>
    <cellStyle name="Saída 4 2 4 6" xfId="0" builtinId="53" customBuiltin="true"/>
    <cellStyle name="Saída 4 2 5" xfId="0" builtinId="53" customBuiltin="true"/>
    <cellStyle name="Saída 4 2 5 2" xfId="0" builtinId="53" customBuiltin="true"/>
    <cellStyle name="Saída 4 2 5 3" xfId="0" builtinId="53" customBuiltin="true"/>
    <cellStyle name="Saída 4 2 5 4" xfId="0" builtinId="53" customBuiltin="true"/>
    <cellStyle name="Saída 4 2 5 5" xfId="0" builtinId="53" customBuiltin="true"/>
    <cellStyle name="Saída 4 2 5 6" xfId="0" builtinId="53" customBuiltin="true"/>
    <cellStyle name="Saída 4 2 6" xfId="0" builtinId="53" customBuiltin="true"/>
    <cellStyle name="Saída 4 2 6 2" xfId="0" builtinId="53" customBuiltin="true"/>
    <cellStyle name="Saída 4 2 6 3" xfId="0" builtinId="53" customBuiltin="true"/>
    <cellStyle name="Saída 4 2 6 4" xfId="0" builtinId="53" customBuiltin="true"/>
    <cellStyle name="Saída 4 2 6 5" xfId="0" builtinId="53" customBuiltin="true"/>
    <cellStyle name="Saída 4 2 6 6" xfId="0" builtinId="53" customBuiltin="true"/>
    <cellStyle name="Saída 4 2 7" xfId="0" builtinId="53" customBuiltin="true"/>
    <cellStyle name="Saída 4 2 7 2" xfId="0" builtinId="53" customBuiltin="true"/>
    <cellStyle name="Saída 4 2 7 3" xfId="0" builtinId="53" customBuiltin="true"/>
    <cellStyle name="Saída 4 2 7 4" xfId="0" builtinId="53" customBuiltin="true"/>
    <cellStyle name="Saída 4 2 7 5" xfId="0" builtinId="53" customBuiltin="true"/>
    <cellStyle name="Saída 4 2 8" xfId="0" builtinId="53" customBuiltin="true"/>
    <cellStyle name="Saída 4 2 9" xfId="0" builtinId="53" customBuiltin="true"/>
    <cellStyle name="Saída 4 3" xfId="0" builtinId="53" customBuiltin="true"/>
    <cellStyle name="Saída 4 3 2" xfId="0" builtinId="53" customBuiltin="true"/>
    <cellStyle name="Saída 4 3 3" xfId="0" builtinId="53" customBuiltin="true"/>
    <cellStyle name="Saída 4 3 4" xfId="0" builtinId="53" customBuiltin="true"/>
    <cellStyle name="Saída 4 3 5" xfId="0" builtinId="53" customBuiltin="true"/>
    <cellStyle name="Saída 4 3 6" xfId="0" builtinId="53" customBuiltin="true"/>
    <cellStyle name="Saída 4 4" xfId="0" builtinId="53" customBuiltin="true"/>
    <cellStyle name="Saída 4 4 2" xfId="0" builtinId="53" customBuiltin="true"/>
    <cellStyle name="Saída 4 4 3" xfId="0" builtinId="53" customBuiltin="true"/>
    <cellStyle name="Saída 4 4 4" xfId="0" builtinId="53" customBuiltin="true"/>
    <cellStyle name="Saída 4 4 5" xfId="0" builtinId="53" customBuiltin="true"/>
    <cellStyle name="Saída 4 4 6" xfId="0" builtinId="53" customBuiltin="true"/>
    <cellStyle name="Saída 4 5" xfId="0" builtinId="53" customBuiltin="true"/>
    <cellStyle name="Saída 4 5 2" xfId="0" builtinId="53" customBuiltin="true"/>
    <cellStyle name="Saída 4 5 3" xfId="0" builtinId="53" customBuiltin="true"/>
    <cellStyle name="Saída 4 5 4" xfId="0" builtinId="53" customBuiltin="true"/>
    <cellStyle name="Saída 4 5 5" xfId="0" builtinId="53" customBuiltin="true"/>
    <cellStyle name="Saída 4 5 6" xfId="0" builtinId="53" customBuiltin="true"/>
    <cellStyle name="Saída 4 6" xfId="0" builtinId="53" customBuiltin="true"/>
    <cellStyle name="Saída 4 6 2" xfId="0" builtinId="53" customBuiltin="true"/>
    <cellStyle name="Saída 4 6 3" xfId="0" builtinId="53" customBuiltin="true"/>
    <cellStyle name="Saída 4 6 4" xfId="0" builtinId="53" customBuiltin="true"/>
    <cellStyle name="Saída 4 6 5" xfId="0" builtinId="53" customBuiltin="true"/>
    <cellStyle name="Saída 4 6 6" xfId="0" builtinId="53" customBuiltin="true"/>
    <cellStyle name="Saída 4 7" xfId="0" builtinId="53" customBuiltin="true"/>
    <cellStyle name="Saída 4 7 2" xfId="0" builtinId="53" customBuiltin="true"/>
    <cellStyle name="Saída 4 7 3" xfId="0" builtinId="53" customBuiltin="true"/>
    <cellStyle name="Saída 4 7 4" xfId="0" builtinId="53" customBuiltin="true"/>
    <cellStyle name="Saída 4 7 5" xfId="0" builtinId="53" customBuiltin="true"/>
    <cellStyle name="Saída 4 8" xfId="0" builtinId="53" customBuiltin="true"/>
    <cellStyle name="Saída 4 9" xfId="0" builtinId="53" customBuiltin="true"/>
    <cellStyle name="Saída 5" xfId="0" builtinId="53" customBuiltin="true"/>
    <cellStyle name="Saída 5 10" xfId="0" builtinId="53" customBuiltin="true"/>
    <cellStyle name="Saída 5 11" xfId="0" builtinId="53" customBuiltin="true"/>
    <cellStyle name="Saída 5 2" xfId="0" builtinId="53" customBuiltin="true"/>
    <cellStyle name="Saída 5 2 2" xfId="0" builtinId="53" customBuiltin="true"/>
    <cellStyle name="Saída 5 2 3" xfId="0" builtinId="53" customBuiltin="true"/>
    <cellStyle name="Saída 5 2 4" xfId="0" builtinId="53" customBuiltin="true"/>
    <cellStyle name="Saída 5 2 5" xfId="0" builtinId="53" customBuiltin="true"/>
    <cellStyle name="Saída 5 2 6" xfId="0" builtinId="53" customBuiltin="true"/>
    <cellStyle name="Saída 5 3" xfId="0" builtinId="53" customBuiltin="true"/>
    <cellStyle name="Saída 5 3 2" xfId="0" builtinId="53" customBuiltin="true"/>
    <cellStyle name="Saída 5 3 3" xfId="0" builtinId="53" customBuiltin="true"/>
    <cellStyle name="Saída 5 3 4" xfId="0" builtinId="53" customBuiltin="true"/>
    <cellStyle name="Saída 5 3 5" xfId="0" builtinId="53" customBuiltin="true"/>
    <cellStyle name="Saída 5 3 6" xfId="0" builtinId="53" customBuiltin="true"/>
    <cellStyle name="Saída 5 4" xfId="0" builtinId="53" customBuiltin="true"/>
    <cellStyle name="Saída 5 4 2" xfId="0" builtinId="53" customBuiltin="true"/>
    <cellStyle name="Saída 5 4 3" xfId="0" builtinId="53" customBuiltin="true"/>
    <cellStyle name="Saída 5 4 4" xfId="0" builtinId="53" customBuiltin="true"/>
    <cellStyle name="Saída 5 4 5" xfId="0" builtinId="53" customBuiltin="true"/>
    <cellStyle name="Saída 5 4 6" xfId="0" builtinId="53" customBuiltin="true"/>
    <cellStyle name="Saída 5 5" xfId="0" builtinId="53" customBuiltin="true"/>
    <cellStyle name="Saída 5 5 2" xfId="0" builtinId="53" customBuiltin="true"/>
    <cellStyle name="Saída 5 5 3" xfId="0" builtinId="53" customBuiltin="true"/>
    <cellStyle name="Saída 5 5 4" xfId="0" builtinId="53" customBuiltin="true"/>
    <cellStyle name="Saída 5 5 5" xfId="0" builtinId="53" customBuiltin="true"/>
    <cellStyle name="Saída 5 5 6" xfId="0" builtinId="53" customBuiltin="true"/>
    <cellStyle name="Saída 5 6" xfId="0" builtinId="53" customBuiltin="true"/>
    <cellStyle name="Saída 5 6 2" xfId="0" builtinId="53" customBuiltin="true"/>
    <cellStyle name="Saída 5 6 3" xfId="0" builtinId="53" customBuiltin="true"/>
    <cellStyle name="Saída 5 6 4" xfId="0" builtinId="53" customBuiltin="true"/>
    <cellStyle name="Saída 5 6 5" xfId="0" builtinId="53" customBuiltin="true"/>
    <cellStyle name="Saída 5 7" xfId="0" builtinId="53" customBuiltin="true"/>
    <cellStyle name="Saída 5 8" xfId="0" builtinId="53" customBuiltin="true"/>
    <cellStyle name="Saída 5 9" xfId="0" builtinId="53" customBuiltin="true"/>
    <cellStyle name="Saída 6" xfId="0" builtinId="53" customBuiltin="true"/>
    <cellStyle name="Saída 6 10" xfId="0" builtinId="53" customBuiltin="true"/>
    <cellStyle name="Saída 6 11" xfId="0" builtinId="53" customBuiltin="true"/>
    <cellStyle name="Saída 6 2" xfId="0" builtinId="53" customBuiltin="true"/>
    <cellStyle name="Saída 6 2 2" xfId="0" builtinId="53" customBuiltin="true"/>
    <cellStyle name="Saída 6 2 3" xfId="0" builtinId="53" customBuiltin="true"/>
    <cellStyle name="Saída 6 2 4" xfId="0" builtinId="53" customBuiltin="true"/>
    <cellStyle name="Saída 6 2 5" xfId="0" builtinId="53" customBuiltin="true"/>
    <cellStyle name="Saída 6 2 6" xfId="0" builtinId="53" customBuiltin="true"/>
    <cellStyle name="Saída 6 3" xfId="0" builtinId="53" customBuiltin="true"/>
    <cellStyle name="Saída 6 3 2" xfId="0" builtinId="53" customBuiltin="true"/>
    <cellStyle name="Saída 6 3 3" xfId="0" builtinId="53" customBuiltin="true"/>
    <cellStyle name="Saída 6 3 4" xfId="0" builtinId="53" customBuiltin="true"/>
    <cellStyle name="Saída 6 3 5" xfId="0" builtinId="53" customBuiltin="true"/>
    <cellStyle name="Saída 6 3 6" xfId="0" builtinId="53" customBuiltin="true"/>
    <cellStyle name="Saída 6 4" xfId="0" builtinId="53" customBuiltin="true"/>
    <cellStyle name="Saída 6 4 2" xfId="0" builtinId="53" customBuiltin="true"/>
    <cellStyle name="Saída 6 4 3" xfId="0" builtinId="53" customBuiltin="true"/>
    <cellStyle name="Saída 6 4 4" xfId="0" builtinId="53" customBuiltin="true"/>
    <cellStyle name="Saída 6 4 5" xfId="0" builtinId="53" customBuiltin="true"/>
    <cellStyle name="Saída 6 4 6" xfId="0" builtinId="53" customBuiltin="true"/>
    <cellStyle name="Saída 6 5" xfId="0" builtinId="53" customBuiltin="true"/>
    <cellStyle name="Saída 6 5 2" xfId="0" builtinId="53" customBuiltin="true"/>
    <cellStyle name="Saída 6 5 3" xfId="0" builtinId="53" customBuiltin="true"/>
    <cellStyle name="Saída 6 5 4" xfId="0" builtinId="53" customBuiltin="true"/>
    <cellStyle name="Saída 6 5 5" xfId="0" builtinId="53" customBuiltin="true"/>
    <cellStyle name="Saída 6 5 6" xfId="0" builtinId="53" customBuiltin="true"/>
    <cellStyle name="Saída 6 6" xfId="0" builtinId="53" customBuiltin="true"/>
    <cellStyle name="Saída 6 6 2" xfId="0" builtinId="53" customBuiltin="true"/>
    <cellStyle name="Saída 6 6 3" xfId="0" builtinId="53" customBuiltin="true"/>
    <cellStyle name="Saída 6 6 4" xfId="0" builtinId="53" customBuiltin="true"/>
    <cellStyle name="Saída 6 6 5" xfId="0" builtinId="53" customBuiltin="true"/>
    <cellStyle name="Saída 6 7" xfId="0" builtinId="53" customBuiltin="true"/>
    <cellStyle name="Saída 6 8" xfId="0" builtinId="53" customBuiltin="true"/>
    <cellStyle name="Saída 6 9" xfId="0" builtinId="53" customBuiltin="true"/>
    <cellStyle name="Separador de milhares 10" xfId="0" builtinId="53" customBuiltin="true"/>
    <cellStyle name="Separador de milhares 2" xfId="0" builtinId="53" customBuiltin="true"/>
    <cellStyle name="Separador de milhares 2 10" xfId="0" builtinId="53" customBuiltin="true"/>
    <cellStyle name="Separador de milhares 2 10 2" xfId="0" builtinId="53" customBuiltin="true"/>
    <cellStyle name="Separador de milhares 2 10 3" xfId="0" builtinId="53" customBuiltin="true"/>
    <cellStyle name="Separador de milhares 2 10 4" xfId="0" builtinId="53" customBuiltin="true"/>
    <cellStyle name="Separador de milhares 2 11" xfId="0" builtinId="53" customBuiltin="true"/>
    <cellStyle name="Separador de milhares 2 11 2" xfId="0" builtinId="53" customBuiltin="true"/>
    <cellStyle name="Separador de milhares 2 11 2 2" xfId="0" builtinId="53" customBuiltin="true"/>
    <cellStyle name="Separador de milhares 2 11 3" xfId="0" builtinId="53" customBuiltin="true"/>
    <cellStyle name="Separador de milhares 2 11 3 2" xfId="0" builtinId="53" customBuiltin="true"/>
    <cellStyle name="Separador de milhares 2 11 4" xfId="0" builtinId="53" customBuiltin="true"/>
    <cellStyle name="Separador de milhares 2 12" xfId="0" builtinId="53" customBuiltin="true"/>
    <cellStyle name="Separador de milhares 2 12 2" xfId="0" builtinId="53" customBuiltin="true"/>
    <cellStyle name="Separador de milhares 2 12 2 2" xfId="0" builtinId="53" customBuiltin="true"/>
    <cellStyle name="Separador de milhares 2 12 3" xfId="0" builtinId="53" customBuiltin="true"/>
    <cellStyle name="Separador de milhares 2 12 3 2" xfId="0" builtinId="53" customBuiltin="true"/>
    <cellStyle name="Separador de milhares 2 12 4" xfId="0" builtinId="53" customBuiltin="true"/>
    <cellStyle name="Separador de milhares 2 13" xfId="0" builtinId="53" customBuiltin="true"/>
    <cellStyle name="Separador de milhares 2 13 2" xfId="0" builtinId="53" customBuiltin="true"/>
    <cellStyle name="Separador de milhares 2 13 2 2" xfId="0" builtinId="53" customBuiltin="true"/>
    <cellStyle name="Separador de milhares 2 13 3" xfId="0" builtinId="53" customBuiltin="true"/>
    <cellStyle name="Separador de milhares 2 13 3 2" xfId="0" builtinId="53" customBuiltin="true"/>
    <cellStyle name="Separador de milhares 2 13 4" xfId="0" builtinId="53" customBuiltin="true"/>
    <cellStyle name="Separador de milhares 2 14" xfId="0" builtinId="53" customBuiltin="true"/>
    <cellStyle name="Separador de milhares 2 14 2" xfId="0" builtinId="53" customBuiltin="true"/>
    <cellStyle name="Separador de milhares 2 15" xfId="0" builtinId="53" customBuiltin="true"/>
    <cellStyle name="Separador de milhares 2 15 2" xfId="0" builtinId="53" customBuiltin="true"/>
    <cellStyle name="Separador de milhares 2 16" xfId="0" builtinId="53" customBuiltin="true"/>
    <cellStyle name="Separador de milhares 2 16 2" xfId="0" builtinId="53" customBuiltin="true"/>
    <cellStyle name="Separador de milhares 2 2" xfId="0" builtinId="53" customBuiltin="true"/>
    <cellStyle name="Separador de milhares 2 2 2" xfId="0" builtinId="53" customBuiltin="true"/>
    <cellStyle name="Separador de milhares 2 2 2 2" xfId="0" builtinId="53" customBuiltin="true"/>
    <cellStyle name="Separador de milhares 2 2 2 2 2" xfId="0" builtinId="53" customBuiltin="true"/>
    <cellStyle name="Separador de milhares 2 2 2 3" xfId="0" builtinId="53" customBuiltin="true"/>
    <cellStyle name="Separador de milhares 2 2 3" xfId="0" builtinId="53" customBuiltin="true"/>
    <cellStyle name="Separador de milhares 2 2 3 2" xfId="0" builtinId="53" customBuiltin="true"/>
    <cellStyle name="Separador de milhares 2 2 4" xfId="0" builtinId="53" customBuiltin="true"/>
    <cellStyle name="Separador de milhares 2 2 4 2" xfId="0" builtinId="53" customBuiltin="true"/>
    <cellStyle name="Separador de milhares 2 2 5" xfId="0" builtinId="53" customBuiltin="true"/>
    <cellStyle name="Separador de milhares 2 2 5 2" xfId="0" builtinId="53" customBuiltin="true"/>
    <cellStyle name="Separador de milhares 2 2 6" xfId="0" builtinId="53" customBuiltin="true"/>
    <cellStyle name="Separador de milhares 2 2 6 2" xfId="0" builtinId="53" customBuiltin="true"/>
    <cellStyle name="Separador de milhares 2 2 7" xfId="0" builtinId="53" customBuiltin="true"/>
    <cellStyle name="Separador de milhares 2 2 7 2" xfId="0" builtinId="53" customBuiltin="true"/>
    <cellStyle name="Separador de milhares 2 2 8" xfId="0" builtinId="53" customBuiltin="true"/>
    <cellStyle name="Separador de milhares 2 3" xfId="0" builtinId="53" customBuiltin="true"/>
    <cellStyle name="Separador de milhares 2 3 2" xfId="0" builtinId="53" customBuiltin="true"/>
    <cellStyle name="Separador de milhares 2 3 2 2" xfId="0" builtinId="53" customBuiltin="true"/>
    <cellStyle name="Separador de milhares 2 3 2 2 2" xfId="0" builtinId="53" customBuiltin="true"/>
    <cellStyle name="Separador de milhares 2 3 2 3" xfId="0" builtinId="53" customBuiltin="true"/>
    <cellStyle name="Separador de milhares 2 3 3" xfId="0" builtinId="53" customBuiltin="true"/>
    <cellStyle name="Separador de milhares 2 3 3 2" xfId="0" builtinId="53" customBuiltin="true"/>
    <cellStyle name="Separador de milhares 2 3 4" xfId="0" builtinId="53" customBuiltin="true"/>
    <cellStyle name="Separador de milhares 2 3 4 2" xfId="0" builtinId="53" customBuiltin="true"/>
    <cellStyle name="Separador de milhares 2 3 5" xfId="0" builtinId="53" customBuiltin="true"/>
    <cellStyle name="Separador de milhares 2 3 5 2" xfId="0" builtinId="53" customBuiltin="true"/>
    <cellStyle name="Separador de milhares 2 3 6" xfId="0" builtinId="53" customBuiltin="true"/>
    <cellStyle name="Separador de milhares 2 3 6 2" xfId="0" builtinId="53" customBuiltin="true"/>
    <cellStyle name="Separador de milhares 2 3 7" xfId="0" builtinId="53" customBuiltin="true"/>
    <cellStyle name="Separador de milhares 2 3 7 2" xfId="0" builtinId="53" customBuiltin="true"/>
    <cellStyle name="Separador de milhares 2 3 8" xfId="0" builtinId="53" customBuiltin="true"/>
    <cellStyle name="Separador de milhares 2 4" xfId="0" builtinId="53" customBuiltin="true"/>
    <cellStyle name="Separador de milhares 2 4 2" xfId="0" builtinId="53" customBuiltin="true"/>
    <cellStyle name="Separador de milhares 2 4 2 2" xfId="0" builtinId="53" customBuiltin="true"/>
    <cellStyle name="Separador de milhares 2 4 3" xfId="0" builtinId="53" customBuiltin="true"/>
    <cellStyle name="Separador de milhares 2 4 3 2" xfId="0" builtinId="53" customBuiltin="true"/>
    <cellStyle name="Separador de milhares 2 4 4" xfId="0" builtinId="53" customBuiltin="true"/>
    <cellStyle name="Separador de milhares 2 4 4 2" xfId="0" builtinId="53" customBuiltin="true"/>
    <cellStyle name="Separador de milhares 2 4 5" xfId="0" builtinId="53" customBuiltin="true"/>
    <cellStyle name="Separador de milhares 2 5" xfId="0" builtinId="53" customBuiltin="true"/>
    <cellStyle name="Separador de milhares 2 5 2" xfId="0" builtinId="53" customBuiltin="true"/>
    <cellStyle name="Separador de milhares 2 5 2 2" xfId="0" builtinId="53" customBuiltin="true"/>
    <cellStyle name="Separador de milhares 2 5 2 2 2" xfId="0" builtinId="53" customBuiltin="true"/>
    <cellStyle name="Separador de milhares 2 5 2 3" xfId="0" builtinId="53" customBuiltin="true"/>
    <cellStyle name="Separador de milhares 2 5 2 3 2" xfId="0" builtinId="53" customBuiltin="true"/>
    <cellStyle name="Separador de milhares 2 5 2 4" xfId="0" builtinId="53" customBuiltin="true"/>
    <cellStyle name="Separador de milhares 2 5 3" xfId="0" builtinId="53" customBuiltin="true"/>
    <cellStyle name="Separador de milhares 2 5 3 2" xfId="0" builtinId="53" customBuiltin="true"/>
    <cellStyle name="Separador de milhares 2 5 4" xfId="0" builtinId="53" customBuiltin="true"/>
    <cellStyle name="Separador de milhares 2 5 4 2" xfId="0" builtinId="53" customBuiltin="true"/>
    <cellStyle name="Separador de milhares 2 5 5" xfId="0" builtinId="53" customBuiltin="true"/>
    <cellStyle name="Separador de milhares 2 5 5 2" xfId="0" builtinId="53" customBuiltin="true"/>
    <cellStyle name="Separador de milhares 2 5 6" xfId="0" builtinId="53" customBuiltin="true"/>
    <cellStyle name="Separador de milhares 2 5 6 2" xfId="0" builtinId="53" customBuiltin="true"/>
    <cellStyle name="Separador de milhares 2 5 7" xfId="0" builtinId="53" customBuiltin="true"/>
    <cellStyle name="Separador de milhares 2 6" xfId="0" builtinId="53" customBuiltin="true"/>
    <cellStyle name="Separador de milhares 2 6 2" xfId="0" builtinId="53" customBuiltin="true"/>
    <cellStyle name="Separador de milhares 2 6 2 2" xfId="0" builtinId="53" customBuiltin="true"/>
    <cellStyle name="Separador de milhares 2 6 3" xfId="0" builtinId="53" customBuiltin="true"/>
    <cellStyle name="Separador de milhares 2 6 3 2" xfId="0" builtinId="53" customBuiltin="true"/>
    <cellStyle name="Separador de milhares 2 6 4" xfId="0" builtinId="53" customBuiltin="true"/>
    <cellStyle name="Separador de milhares 2 6 4 2" xfId="0" builtinId="53" customBuiltin="true"/>
    <cellStyle name="Separador de milhares 2 6 5" xfId="0" builtinId="53" customBuiltin="true"/>
    <cellStyle name="Separador de milhares 2 7" xfId="0" builtinId="53" customBuiltin="true"/>
    <cellStyle name="Separador de milhares 2 7 2" xfId="0" builtinId="53" customBuiltin="true"/>
    <cellStyle name="Separador de milhares 2 7 2 2" xfId="0" builtinId="53" customBuiltin="true"/>
    <cellStyle name="Separador de milhares 2 7 3" xfId="0" builtinId="53" customBuiltin="true"/>
    <cellStyle name="Separador de milhares 2 7 3 2" xfId="0" builtinId="53" customBuiltin="true"/>
    <cellStyle name="Separador de milhares 2 7 4" xfId="0" builtinId="53" customBuiltin="true"/>
    <cellStyle name="Separador de milhares 2 7 4 2" xfId="0" builtinId="53" customBuiltin="true"/>
    <cellStyle name="Separador de milhares 2 7 5" xfId="0" builtinId="53" customBuiltin="true"/>
    <cellStyle name="Separador de milhares 2 8" xfId="0" builtinId="53" customBuiltin="true"/>
    <cellStyle name="Separador de milhares 2 8 2" xfId="0" builtinId="53" customBuiltin="true"/>
    <cellStyle name="Separador de milhares 2 8 2 2" xfId="0" builtinId="53" customBuiltin="true"/>
    <cellStyle name="Separador de milhares 2 8 3" xfId="0" builtinId="53" customBuiltin="true"/>
    <cellStyle name="Separador de milhares 2 8 3 2" xfId="0" builtinId="53" customBuiltin="true"/>
    <cellStyle name="Separador de milhares 2 8 4" xfId="0" builtinId="53" customBuiltin="true"/>
    <cellStyle name="Separador de milhares 2 8 4 2" xfId="0" builtinId="53" customBuiltin="true"/>
    <cellStyle name="Separador de milhares 2 8 5" xfId="0" builtinId="53" customBuiltin="true"/>
    <cellStyle name="Separador de milhares 2 9" xfId="0" builtinId="53" customBuiltin="true"/>
    <cellStyle name="Separador de milhares 2 9 2" xfId="0" builtinId="53" customBuiltin="true"/>
    <cellStyle name="Separador de milhares 2 9 2 2" xfId="0" builtinId="53" customBuiltin="true"/>
    <cellStyle name="Separador de milhares 2 9 3" xfId="0" builtinId="53" customBuiltin="true"/>
    <cellStyle name="Separador de milhares 2 9 3 2" xfId="0" builtinId="53" customBuiltin="true"/>
    <cellStyle name="Separador de milhares 2 9 4" xfId="0" builtinId="53" customBuiltin="true"/>
    <cellStyle name="Separador de milhares 2 9 4 2" xfId="0" builtinId="53" customBuiltin="true"/>
    <cellStyle name="Separador de milhares 2 9 5" xfId="0" builtinId="53" customBuiltin="true"/>
    <cellStyle name="Separador de milhares 3" xfId="0" builtinId="53" customBuiltin="true"/>
    <cellStyle name="Separador de milhares 3 10" xfId="0" builtinId="53" customBuiltin="true"/>
    <cellStyle name="Separador de milhares 3 10 2" xfId="0" builtinId="53" customBuiltin="true"/>
    <cellStyle name="Separador de milhares 3 11" xfId="0" builtinId="53" customBuiltin="true"/>
    <cellStyle name="Separador de milhares 3 11 2" xfId="0" builtinId="53" customBuiltin="true"/>
    <cellStyle name="Separador de milhares 3 12" xfId="0" builtinId="53" customBuiltin="true"/>
    <cellStyle name="Separador de milhares 3 12 2" xfId="0" builtinId="53" customBuiltin="true"/>
    <cellStyle name="Separador de milhares 3 13" xfId="0" builtinId="53" customBuiltin="true"/>
    <cellStyle name="Separador de milhares 3 13 2" xfId="0" builtinId="53" customBuiltin="true"/>
    <cellStyle name="Separador de milhares 3 14" xfId="0" builtinId="53" customBuiltin="true"/>
    <cellStyle name="Separador de milhares 3 14 2" xfId="0" builtinId="53" customBuiltin="true"/>
    <cellStyle name="Separador de milhares 3 15" xfId="0" builtinId="53" customBuiltin="true"/>
    <cellStyle name="Separador de milhares 3 15 2" xfId="0" builtinId="53" customBuiltin="true"/>
    <cellStyle name="Separador de milhares 3 16" xfId="0" builtinId="53" customBuiltin="true"/>
    <cellStyle name="Separador de milhares 3 16 2" xfId="0" builtinId="53" customBuiltin="true"/>
    <cellStyle name="Separador de milhares 3 17" xfId="0" builtinId="53" customBuiltin="true"/>
    <cellStyle name="Separador de milhares 3 2" xfId="0" builtinId="53" customBuiltin="true"/>
    <cellStyle name="Separador de milhares 3 2 2" xfId="0" builtinId="53" customBuiltin="true"/>
    <cellStyle name="Separador de milhares 3 2 2 2" xfId="0" builtinId="53" customBuiltin="true"/>
    <cellStyle name="Separador de milhares 3 2 2 2 2" xfId="0" builtinId="53" customBuiltin="true"/>
    <cellStyle name="Separador de milhares 3 2 2 2 2 2" xfId="0" builtinId="53" customBuiltin="true"/>
    <cellStyle name="Separador de milhares 3 2 2 2 3" xfId="0" builtinId="53" customBuiltin="true"/>
    <cellStyle name="Separador de milhares 3 2 2 2 3 2" xfId="0" builtinId="53" customBuiltin="true"/>
    <cellStyle name="Separador de milhares 3 2 2 2 4" xfId="0" builtinId="53" customBuiltin="true"/>
    <cellStyle name="Separador de milhares 3 2 2 2 4 2" xfId="0" builtinId="53" customBuiltin="true"/>
    <cellStyle name="Separador de milhares 3 2 2 2 5" xfId="0" builtinId="53" customBuiltin="true"/>
    <cellStyle name="Separador de milhares 3 2 2 3" xfId="0" builtinId="53" customBuiltin="true"/>
    <cellStyle name="Separador de milhares 3 2 2 3 2" xfId="0" builtinId="53" customBuiltin="true"/>
    <cellStyle name="Separador de milhares 3 2 2 3 2 2" xfId="0" builtinId="53" customBuiltin="true"/>
    <cellStyle name="Separador de milhares 3 2 2 3 3" xfId="0" builtinId="53" customBuiltin="true"/>
    <cellStyle name="Separador de milhares 3 2 2 4" xfId="0" builtinId="53" customBuiltin="true"/>
    <cellStyle name="Separador de milhares 3 2 2 4 2" xfId="0" builtinId="53" customBuiltin="true"/>
    <cellStyle name="Separador de milhares 3 2 2 5" xfId="0" builtinId="53" customBuiltin="true"/>
    <cellStyle name="Separador de milhares 3 2 3" xfId="0" builtinId="53" customBuiltin="true"/>
    <cellStyle name="Separador de milhares 3 2 3 2" xfId="0" builtinId="53" customBuiltin="true"/>
    <cellStyle name="Separador de milhares 3 2 4" xfId="0" builtinId="53" customBuiltin="true"/>
    <cellStyle name="Separador de milhares 3 2 4 2" xfId="0" builtinId="53" customBuiltin="true"/>
    <cellStyle name="Separador de milhares 3 2 4 2 2" xfId="0" builtinId="53" customBuiltin="true"/>
    <cellStyle name="Separador de milhares 3 2 4 3" xfId="0" builtinId="53" customBuiltin="true"/>
    <cellStyle name="Separador de milhares 3 2 5" xfId="0" builtinId="53" customBuiltin="true"/>
    <cellStyle name="Separador de milhares 3 2 5 2" xfId="0" builtinId="53" customBuiltin="true"/>
    <cellStyle name="Separador de milhares 3 2 6" xfId="0" builtinId="53" customBuiltin="true"/>
    <cellStyle name="Separador de milhares 3 2 6 2" xfId="0" builtinId="53" customBuiltin="true"/>
    <cellStyle name="Separador de milhares 3 2 7" xfId="0" builtinId="53" customBuiltin="true"/>
    <cellStyle name="Separador de milhares 3 3" xfId="0" builtinId="53" customBuiltin="true"/>
    <cellStyle name="Separador de milhares 3 3 2" xfId="0" builtinId="53" customBuiltin="true"/>
    <cellStyle name="Separador de milhares 3 3 2 2" xfId="0" builtinId="53" customBuiltin="true"/>
    <cellStyle name="Separador de milhares 3 3 3" xfId="0" builtinId="53" customBuiltin="true"/>
    <cellStyle name="Separador de milhares 3 3 3 2" xfId="0" builtinId="53" customBuiltin="true"/>
    <cellStyle name="Separador de milhares 3 3 4" xfId="0" builtinId="53" customBuiltin="true"/>
    <cellStyle name="Separador de milhares 3 3 4 2" xfId="0" builtinId="53" customBuiltin="true"/>
    <cellStyle name="Separador de milhares 3 3 5" xfId="0" builtinId="53" customBuiltin="true"/>
    <cellStyle name="Separador de milhares 3 4" xfId="0" builtinId="53" customBuiltin="true"/>
    <cellStyle name="Separador de milhares 3 4 2" xfId="0" builtinId="53" customBuiltin="true"/>
    <cellStyle name="Separador de milhares 3 4 2 2" xfId="0" builtinId="53" customBuiltin="true"/>
    <cellStyle name="Separador de milhares 3 4 3" xfId="0" builtinId="53" customBuiltin="true"/>
    <cellStyle name="Separador de milhares 3 4 3 2" xfId="0" builtinId="53" customBuiltin="true"/>
    <cellStyle name="Separador de milhares 3 4 4" xfId="0" builtinId="53" customBuiltin="true"/>
    <cellStyle name="Separador de milhares 3 5" xfId="0" builtinId="53" customBuiltin="true"/>
    <cellStyle name="Separador de milhares 3 5 2" xfId="0" builtinId="53" customBuiltin="true"/>
    <cellStyle name="Separador de milhares 3 5 2 2" xfId="0" builtinId="53" customBuiltin="true"/>
    <cellStyle name="Separador de milhares 3 5 3" xfId="0" builtinId="53" customBuiltin="true"/>
    <cellStyle name="Separador de milhares 3 5 3 2" xfId="0" builtinId="53" customBuiltin="true"/>
    <cellStyle name="Separador de milhares 3 5 4" xfId="0" builtinId="53" customBuiltin="true"/>
    <cellStyle name="Separador de milhares 3 6" xfId="0" builtinId="53" customBuiltin="true"/>
    <cellStyle name="Separador de milhares 3 6 2" xfId="0" builtinId="53" customBuiltin="true"/>
    <cellStyle name="Separador de milhares 3 6 2 2" xfId="0" builtinId="53" customBuiltin="true"/>
    <cellStyle name="Separador de milhares 3 6 3" xfId="0" builtinId="53" customBuiltin="true"/>
    <cellStyle name="Separador de milhares 3 6 3 2" xfId="0" builtinId="53" customBuiltin="true"/>
    <cellStyle name="Separador de milhares 3 6 4" xfId="0" builtinId="53" customBuiltin="true"/>
    <cellStyle name="Separador de milhares 3 7" xfId="0" builtinId="53" customBuiltin="true"/>
    <cellStyle name="Separador de milhares 3 7 2" xfId="0" builtinId="53" customBuiltin="true"/>
    <cellStyle name="Separador de milhares 3 8" xfId="0" builtinId="53" customBuiltin="true"/>
    <cellStyle name="Separador de milhares 3 8 2" xfId="0" builtinId="53" customBuiltin="true"/>
    <cellStyle name="Separador de milhares 3 9" xfId="0" builtinId="53" customBuiltin="true"/>
    <cellStyle name="Separador de milhares 3 9 2" xfId="0" builtinId="53" customBuiltin="true"/>
    <cellStyle name="Separador de milhares 4" xfId="0" builtinId="53" customBuiltin="true"/>
    <cellStyle name="Separador de milhares 4 2" xfId="0" builtinId="53" customBuiltin="true"/>
    <cellStyle name="Separador de milhares 4 2 2" xfId="0" builtinId="53" customBuiltin="true"/>
    <cellStyle name="Separador de milhares 4 2 2 2" xfId="0" builtinId="53" customBuiltin="true"/>
    <cellStyle name="Separador de milhares 4 2 3" xfId="0" builtinId="53" customBuiltin="true"/>
    <cellStyle name="Separador de milhares 4 2 3 2" xfId="0" builtinId="53" customBuiltin="true"/>
    <cellStyle name="Separador de milhares 4 2 4" xfId="0" builtinId="53" customBuiltin="true"/>
    <cellStyle name="Separador de milhares 4 3" xfId="0" builtinId="53" customBuiltin="true"/>
    <cellStyle name="Separador de milhares 4 3 2" xfId="0" builtinId="53" customBuiltin="true"/>
    <cellStyle name="Separador de milhares 4 3 2 2" xfId="0" builtinId="53" customBuiltin="true"/>
    <cellStyle name="Separador de milhares 4 3 3" xfId="0" builtinId="53" customBuiltin="true"/>
    <cellStyle name="Separador de milhares 4 4" xfId="0" builtinId="53" customBuiltin="true"/>
    <cellStyle name="Separador de milhares 4 4 2" xfId="0" builtinId="53" customBuiltin="true"/>
    <cellStyle name="Separador de milhares 4 5" xfId="0" builtinId="53" customBuiltin="true"/>
    <cellStyle name="Separador de milhares 4 5 2" xfId="0" builtinId="53" customBuiltin="true"/>
    <cellStyle name="Separador de milhares 4 6" xfId="0" builtinId="53" customBuiltin="true"/>
    <cellStyle name="Separador de milhares 5" xfId="0" builtinId="53" customBuiltin="true"/>
    <cellStyle name="Separador de milhares 5 2" xfId="0" builtinId="53" customBuiltin="true"/>
    <cellStyle name="Separador de milhares 5 2 2" xfId="0" builtinId="53" customBuiltin="true"/>
    <cellStyle name="Separador de milhares 5 2 2 2" xfId="0" builtinId="53" customBuiltin="true"/>
    <cellStyle name="Separador de milhares 5 2 3" xfId="0" builtinId="53" customBuiltin="true"/>
    <cellStyle name="Separador de milhares 5 3" xfId="0" builtinId="53" customBuiltin="true"/>
    <cellStyle name="Separador de milhares 5 3 2" xfId="0" builtinId="53" customBuiltin="true"/>
    <cellStyle name="Separador de milhares 5 4" xfId="0" builtinId="53" customBuiltin="true"/>
    <cellStyle name="Separador de milhares 5 4 2" xfId="0" builtinId="53" customBuiltin="true"/>
    <cellStyle name="Separador de milhares 5 5" xfId="0" builtinId="53" customBuiltin="true"/>
    <cellStyle name="Separador de milhares 6" xfId="0" builtinId="53" customBuiltin="true"/>
    <cellStyle name="Separador de milhares 6 2" xfId="0" builtinId="53" customBuiltin="true"/>
    <cellStyle name="Separador de milhares 6 2 10" xfId="0" builtinId="53" customBuiltin="true"/>
    <cellStyle name="Separador de milhares 6 2 10 2" xfId="0" builtinId="53" customBuiltin="true"/>
    <cellStyle name="Separador de milhares 6 2 11" xfId="0" builtinId="53" customBuiltin="true"/>
    <cellStyle name="Separador de milhares 6 2 2" xfId="0" builtinId="53" customBuiltin="true"/>
    <cellStyle name="Separador de milhares 6 2 2 10" xfId="0" builtinId="53" customBuiltin="true"/>
    <cellStyle name="Separador de milhares 6 2 2 10 2" xfId="0" builtinId="53" customBuiltin="true"/>
    <cellStyle name="Separador de milhares 6 2 2 11" xfId="0" builtinId="53" customBuiltin="true"/>
    <cellStyle name="Separador de milhares 6 2 2 2" xfId="0" builtinId="53" customBuiltin="true"/>
    <cellStyle name="Separador de milhares 6 2 2 2 2" xfId="0" builtinId="53" customBuiltin="true"/>
    <cellStyle name="Separador de milhares 6 2 2 2 2 2" xfId="0" builtinId="53" customBuiltin="true"/>
    <cellStyle name="Separador de milhares 6 2 2 2 2 2 2" xfId="0" builtinId="53" customBuiltin="true"/>
    <cellStyle name="Separador de milhares 6 2 2 2 2 2 2 2" xfId="0" builtinId="53" customBuiltin="true"/>
    <cellStyle name="Separador de milhares 6 2 2 2 2 2 3" xfId="0" builtinId="53" customBuiltin="true"/>
    <cellStyle name="Separador de milhares 6 2 2 2 2 2 3 2" xfId="0" builtinId="53" customBuiltin="true"/>
    <cellStyle name="Separador de milhares 6 2 2 2 2 2 4" xfId="0" builtinId="53" customBuiltin="true"/>
    <cellStyle name="Separador de milhares 6 2 2 2 2 2 4 2" xfId="0" builtinId="53" customBuiltin="true"/>
    <cellStyle name="Separador de milhares 6 2 2 2 2 2 5" xfId="0" builtinId="53" customBuiltin="true"/>
    <cellStyle name="Separador de milhares 6 2 2 2 2 3" xfId="0" builtinId="53" customBuiltin="true"/>
    <cellStyle name="Separador de milhares 6 2 2 2 2 3 2" xfId="0" builtinId="53" customBuiltin="true"/>
    <cellStyle name="Separador de milhares 6 2 2 2 2 4" xfId="0" builtinId="53" customBuiltin="true"/>
    <cellStyle name="Separador de milhares 6 2 2 2 2 4 2" xfId="0" builtinId="53" customBuiltin="true"/>
    <cellStyle name="Separador de milhares 6 2 2 2 2 5" xfId="0" builtinId="53" customBuiltin="true"/>
    <cellStyle name="Separador de milhares 6 2 2 2 2 5 2" xfId="0" builtinId="53" customBuiltin="true"/>
    <cellStyle name="Separador de milhares 6 2 2 2 2 6" xfId="0" builtinId="53" customBuiltin="true"/>
    <cellStyle name="Separador de milhares 6 2 2 2 3" xfId="0" builtinId="53" customBuiltin="true"/>
    <cellStyle name="Separador de milhares 6 2 2 2 3 2" xfId="0" builtinId="53" customBuiltin="true"/>
    <cellStyle name="Separador de milhares 6 2 2 2 3 2 2" xfId="0" builtinId="53" customBuiltin="true"/>
    <cellStyle name="Separador de milhares 6 2 2 2 3 3" xfId="0" builtinId="53" customBuiltin="true"/>
    <cellStyle name="Separador de milhares 6 2 2 2 3 3 2" xfId="0" builtinId="53" customBuiltin="true"/>
    <cellStyle name="Separador de milhares 6 2 2 2 3 4" xfId="0" builtinId="53" customBuiltin="true"/>
    <cellStyle name="Separador de milhares 6 2 2 2 3 4 2" xfId="0" builtinId="53" customBuiltin="true"/>
    <cellStyle name="Separador de milhares 6 2 2 2 3 5" xfId="0" builtinId="53" customBuiltin="true"/>
    <cellStyle name="Separador de milhares 6 2 2 2 4" xfId="0" builtinId="53" customBuiltin="true"/>
    <cellStyle name="Separador de milhares 6 2 2 2 4 2" xfId="0" builtinId="53" customBuiltin="true"/>
    <cellStyle name="Separador de milhares 6 2 2 2 5" xfId="0" builtinId="53" customBuiltin="true"/>
    <cellStyle name="Separador de milhares 6 2 2 2 5 2" xfId="0" builtinId="53" customBuiltin="true"/>
    <cellStyle name="Separador de milhares 6 2 2 2 5 2 2" xfId="0" builtinId="53" customBuiltin="true"/>
    <cellStyle name="Separador de milhares 6 2 2 2 5 3" xfId="0" builtinId="53" customBuiltin="true"/>
    <cellStyle name="Separador de milhares 6 2 2 2 5 3 2" xfId="0" builtinId="53" customBuiltin="true"/>
    <cellStyle name="Separador de milhares 6 2 2 2 5 4" xfId="0" builtinId="53" customBuiltin="true"/>
    <cellStyle name="Separador de milhares 6 2 2 2 6" xfId="0" builtinId="53" customBuiltin="true"/>
    <cellStyle name="Separador de milhares 6 2 2 2 6 2" xfId="0" builtinId="53" customBuiltin="true"/>
    <cellStyle name="Separador de milhares 6 2 2 2 7" xfId="0" builtinId="53" customBuiltin="true"/>
    <cellStyle name="Separador de milhares 6 2 2 2 7 2" xfId="0" builtinId="53" customBuiltin="true"/>
    <cellStyle name="Separador de milhares 6 2 2 2 8" xfId="0" builtinId="53" customBuiltin="true"/>
    <cellStyle name="Separador de milhares 6 2 2 2 8 2" xfId="0" builtinId="53" customBuiltin="true"/>
    <cellStyle name="Separador de milhares 6 2 2 2 9" xfId="0" builtinId="53" customBuiltin="true"/>
    <cellStyle name="Separador de milhares 6 2 2 3" xfId="0" builtinId="53" customBuiltin="true"/>
    <cellStyle name="Separador de milhares 6 2 2 3 2" xfId="0" builtinId="53" customBuiltin="true"/>
    <cellStyle name="Separador de milhares 6 2 2 3 2 2" xfId="0" builtinId="53" customBuiltin="true"/>
    <cellStyle name="Separador de milhares 6 2 2 3 2 2 2" xfId="0" builtinId="53" customBuiltin="true"/>
    <cellStyle name="Separador de milhares 6 2 2 3 2 2 2 2" xfId="0" builtinId="53" customBuiltin="true"/>
    <cellStyle name="Separador de milhares 6 2 2 3 2 2 3" xfId="0" builtinId="53" customBuiltin="true"/>
    <cellStyle name="Separador de milhares 6 2 2 3 2 2 3 2" xfId="0" builtinId="53" customBuiltin="true"/>
    <cellStyle name="Separador de milhares 6 2 2 3 2 2 4" xfId="0" builtinId="53" customBuiltin="true"/>
    <cellStyle name="Separador de milhares 6 2 2 3 2 2 4 2" xfId="0" builtinId="53" customBuiltin="true"/>
    <cellStyle name="Separador de milhares 6 2 2 3 2 2 5" xfId="0" builtinId="53" customBuiltin="true"/>
    <cellStyle name="Separador de milhares 6 2 2 3 2 3" xfId="0" builtinId="53" customBuiltin="true"/>
    <cellStyle name="Separador de milhares 6 2 2 3 2 3 2" xfId="0" builtinId="53" customBuiltin="true"/>
    <cellStyle name="Separador de milhares 6 2 2 3 2 4" xfId="0" builtinId="53" customBuiltin="true"/>
    <cellStyle name="Separador de milhares 6 2 2 3 2 4 2" xfId="0" builtinId="53" customBuiltin="true"/>
    <cellStyle name="Separador de milhares 6 2 2 3 2 5" xfId="0" builtinId="53" customBuiltin="true"/>
    <cellStyle name="Separador de milhares 6 2 2 3 2 5 2" xfId="0" builtinId="53" customBuiltin="true"/>
    <cellStyle name="Separador de milhares 6 2 2 3 2 6" xfId="0" builtinId="53" customBuiltin="true"/>
    <cellStyle name="Separador de milhares 6 2 2 3 3" xfId="0" builtinId="53" customBuiltin="true"/>
    <cellStyle name="Separador de milhares 6 2 2 3 3 2" xfId="0" builtinId="53" customBuiltin="true"/>
    <cellStyle name="Separador de milhares 6 2 2 3 3 2 2" xfId="0" builtinId="53" customBuiltin="true"/>
    <cellStyle name="Separador de milhares 6 2 2 3 3 3" xfId="0" builtinId="53" customBuiltin="true"/>
    <cellStyle name="Separador de milhares 6 2 2 3 3 3 2" xfId="0" builtinId="53" customBuiltin="true"/>
    <cellStyle name="Separador de milhares 6 2 2 3 3 4" xfId="0" builtinId="53" customBuiltin="true"/>
    <cellStyle name="Separador de milhares 6 2 2 3 3 4 2" xfId="0" builtinId="53" customBuiltin="true"/>
    <cellStyle name="Separador de milhares 6 2 2 3 3 5" xfId="0" builtinId="53" customBuiltin="true"/>
    <cellStyle name="Separador de milhares 6 2 2 3 4" xfId="0" builtinId="53" customBuiltin="true"/>
    <cellStyle name="Separador de milhares 6 2 2 3 4 2" xfId="0" builtinId="53" customBuiltin="true"/>
    <cellStyle name="Separador de milhares 6 2 2 3 5" xfId="0" builtinId="53" customBuiltin="true"/>
    <cellStyle name="Separador de milhares 6 2 2 3 5 2" xfId="0" builtinId="53" customBuiltin="true"/>
    <cellStyle name="Separador de milhares 6 2 2 3 6" xfId="0" builtinId="53" customBuiltin="true"/>
    <cellStyle name="Separador de milhares 6 2 2 3 6 2" xfId="0" builtinId="53" customBuiltin="true"/>
    <cellStyle name="Separador de milhares 6 2 2 3 7" xfId="0" builtinId="53" customBuiltin="true"/>
    <cellStyle name="Separador de milhares 6 2 2 4" xfId="0" builtinId="53" customBuiltin="true"/>
    <cellStyle name="Separador de milhares 6 2 2 4 2" xfId="0" builtinId="53" customBuiltin="true"/>
    <cellStyle name="Separador de milhares 6 2 2 4 2 2" xfId="0" builtinId="53" customBuiltin="true"/>
    <cellStyle name="Separador de milhares 6 2 2 4 2 2 2" xfId="0" builtinId="53" customBuiltin="true"/>
    <cellStyle name="Separador de milhares 6 2 2 4 2 3" xfId="0" builtinId="53" customBuiltin="true"/>
    <cellStyle name="Separador de milhares 6 2 2 4 2 3 2" xfId="0" builtinId="53" customBuiltin="true"/>
    <cellStyle name="Separador de milhares 6 2 2 4 2 4" xfId="0" builtinId="53" customBuiltin="true"/>
    <cellStyle name="Separador de milhares 6 2 2 4 2 4 2" xfId="0" builtinId="53" customBuiltin="true"/>
    <cellStyle name="Separador de milhares 6 2 2 4 2 5" xfId="0" builtinId="53" customBuiltin="true"/>
    <cellStyle name="Separador de milhares 6 2 2 4 3" xfId="0" builtinId="53" customBuiltin="true"/>
    <cellStyle name="Separador de milhares 6 2 2 4 3 2" xfId="0" builtinId="53" customBuiltin="true"/>
    <cellStyle name="Separador de milhares 6 2 2 4 4" xfId="0" builtinId="53" customBuiltin="true"/>
    <cellStyle name="Separador de milhares 6 2 2 4 4 2" xfId="0" builtinId="53" customBuiltin="true"/>
    <cellStyle name="Separador de milhares 6 2 2 4 5" xfId="0" builtinId="53" customBuiltin="true"/>
    <cellStyle name="Separador de milhares 6 2 2 4 5 2" xfId="0" builtinId="53" customBuiltin="true"/>
    <cellStyle name="Separador de milhares 6 2 2 4 6" xfId="0" builtinId="53" customBuiltin="true"/>
    <cellStyle name="Separador de milhares 6 2 2 5" xfId="0" builtinId="53" customBuiltin="true"/>
    <cellStyle name="Separador de milhares 6 2 2 5 2" xfId="0" builtinId="53" customBuiltin="true"/>
    <cellStyle name="Separador de milhares 6 2 2 5 2 2" xfId="0" builtinId="53" customBuiltin="true"/>
    <cellStyle name="Separador de milhares 6 2 2 5 3" xfId="0" builtinId="53" customBuiltin="true"/>
    <cellStyle name="Separador de milhares 6 2 2 5 3 2" xfId="0" builtinId="53" customBuiltin="true"/>
    <cellStyle name="Separador de milhares 6 2 2 5 4" xfId="0" builtinId="53" customBuiltin="true"/>
    <cellStyle name="Separador de milhares 6 2 2 5 4 2" xfId="0" builtinId="53" customBuiltin="true"/>
    <cellStyle name="Separador de milhares 6 2 2 5 5" xfId="0" builtinId="53" customBuiltin="true"/>
    <cellStyle name="Separador de milhares 6 2 2 6" xfId="0" builtinId="53" customBuiltin="true"/>
    <cellStyle name="Separador de milhares 6 2 2 6 2" xfId="0" builtinId="53" customBuiltin="true"/>
    <cellStyle name="Separador de milhares 6 2 2 7" xfId="0" builtinId="53" customBuiltin="true"/>
    <cellStyle name="Separador de milhares 6 2 2 7 2" xfId="0" builtinId="53" customBuiltin="true"/>
    <cellStyle name="Separador de milhares 6 2 2 7 2 2" xfId="0" builtinId="53" customBuiltin="true"/>
    <cellStyle name="Separador de milhares 6 2 2 7 3" xfId="0" builtinId="53" customBuiltin="true"/>
    <cellStyle name="Separador de milhares 6 2 2 7 3 2" xfId="0" builtinId="53" customBuiltin="true"/>
    <cellStyle name="Separador de milhares 6 2 2 7 4" xfId="0" builtinId="53" customBuiltin="true"/>
    <cellStyle name="Separador de milhares 6 2 2 8" xfId="0" builtinId="53" customBuiltin="true"/>
    <cellStyle name="Separador de milhares 6 2 2 8 2" xfId="0" builtinId="53" customBuiltin="true"/>
    <cellStyle name="Separador de milhares 6 2 2 9" xfId="0" builtinId="53" customBuiltin="true"/>
    <cellStyle name="Separador de milhares 6 2 2 9 2" xfId="0" builtinId="53" customBuiltin="true"/>
    <cellStyle name="Separador de milhares 6 2 3" xfId="0" builtinId="53" customBuiltin="true"/>
    <cellStyle name="Separador de milhares 6 2 3 2" xfId="0" builtinId="53" customBuiltin="true"/>
    <cellStyle name="Separador de milhares 6 2 3 2 2" xfId="0" builtinId="53" customBuiltin="true"/>
    <cellStyle name="Separador de milhares 6 2 3 2 2 2" xfId="0" builtinId="53" customBuiltin="true"/>
    <cellStyle name="Separador de milhares 6 2 3 2 2 2 2" xfId="0" builtinId="53" customBuiltin="true"/>
    <cellStyle name="Separador de milhares 6 2 3 2 2 3" xfId="0" builtinId="53" customBuiltin="true"/>
    <cellStyle name="Separador de milhares 6 2 3 2 2 3 2" xfId="0" builtinId="53" customBuiltin="true"/>
    <cellStyle name="Separador de milhares 6 2 3 2 2 4" xfId="0" builtinId="53" customBuiltin="true"/>
    <cellStyle name="Separador de milhares 6 2 3 2 2 4 2" xfId="0" builtinId="53" customBuiltin="true"/>
    <cellStyle name="Separador de milhares 6 2 3 2 2 5" xfId="0" builtinId="53" customBuiltin="true"/>
    <cellStyle name="Separador de milhares 6 2 3 2 3" xfId="0" builtinId="53" customBuiltin="true"/>
    <cellStyle name="Separador de milhares 6 2 3 2 3 2" xfId="0" builtinId="53" customBuiltin="true"/>
    <cellStyle name="Separador de milhares 6 2 3 2 4" xfId="0" builtinId="53" customBuiltin="true"/>
    <cellStyle name="Separador de milhares 6 2 3 2 4 2" xfId="0" builtinId="53" customBuiltin="true"/>
    <cellStyle name="Separador de milhares 6 2 3 2 5" xfId="0" builtinId="53" customBuiltin="true"/>
    <cellStyle name="Separador de milhares 6 2 3 2 5 2" xfId="0" builtinId="53" customBuiltin="true"/>
    <cellStyle name="Separador de milhares 6 2 3 2 6" xfId="0" builtinId="53" customBuiltin="true"/>
    <cellStyle name="Separador de milhares 6 2 3 3" xfId="0" builtinId="53" customBuiltin="true"/>
    <cellStyle name="Separador de milhares 6 2 3 3 2" xfId="0" builtinId="53" customBuiltin="true"/>
    <cellStyle name="Separador de milhares 6 2 3 3 2 2" xfId="0" builtinId="53" customBuiltin="true"/>
    <cellStyle name="Separador de milhares 6 2 3 3 3" xfId="0" builtinId="53" customBuiltin="true"/>
    <cellStyle name="Separador de milhares 6 2 3 3 3 2" xfId="0" builtinId="53" customBuiltin="true"/>
    <cellStyle name="Separador de milhares 6 2 3 3 4" xfId="0" builtinId="53" customBuiltin="true"/>
    <cellStyle name="Separador de milhares 6 2 3 3 4 2" xfId="0" builtinId="53" customBuiltin="true"/>
    <cellStyle name="Separador de milhares 6 2 3 3 5" xfId="0" builtinId="53" customBuiltin="true"/>
    <cellStyle name="Separador de milhares 6 2 3 4" xfId="0" builtinId="53" customBuiltin="true"/>
    <cellStyle name="Separador de milhares 6 2 3 4 2" xfId="0" builtinId="53" customBuiltin="true"/>
    <cellStyle name="Separador de milhares 6 2 3 4 2 2" xfId="0" builtinId="53" customBuiltin="true"/>
    <cellStyle name="Separador de milhares 6 2 3 4 3" xfId="0" builtinId="53" customBuiltin="true"/>
    <cellStyle name="Separador de milhares 6 2 3 4 3 2" xfId="0" builtinId="53" customBuiltin="true"/>
    <cellStyle name="Separador de milhares 6 2 3 4 4" xfId="0" builtinId="53" customBuiltin="true"/>
    <cellStyle name="Separador de milhares 6 2 3 5" xfId="0" builtinId="53" customBuiltin="true"/>
    <cellStyle name="Separador de milhares 6 2 3 5 2" xfId="0" builtinId="53" customBuiltin="true"/>
    <cellStyle name="Separador de milhares 6 2 3 6" xfId="0" builtinId="53" customBuiltin="true"/>
    <cellStyle name="Separador de milhares 6 2 3 6 2" xfId="0" builtinId="53" customBuiltin="true"/>
    <cellStyle name="Separador de milhares 6 2 3 7" xfId="0" builtinId="53" customBuiltin="true"/>
    <cellStyle name="Separador de milhares 6 2 3 7 2" xfId="0" builtinId="53" customBuiltin="true"/>
    <cellStyle name="Separador de milhares 6 2 3 8" xfId="0" builtinId="53" customBuiltin="true"/>
    <cellStyle name="Separador de milhares 6 2 4" xfId="0" builtinId="53" customBuiltin="true"/>
    <cellStyle name="Separador de milhares 6 2 4 2" xfId="0" builtinId="53" customBuiltin="true"/>
    <cellStyle name="Separador de milhares 6 2 4 2 2" xfId="0" builtinId="53" customBuiltin="true"/>
    <cellStyle name="Separador de milhares 6 2 4 2 2 2" xfId="0" builtinId="53" customBuiltin="true"/>
    <cellStyle name="Separador de milhares 6 2 4 2 3" xfId="0" builtinId="53" customBuiltin="true"/>
    <cellStyle name="Separador de milhares 6 2 4 2 3 2" xfId="0" builtinId="53" customBuiltin="true"/>
    <cellStyle name="Separador de milhares 6 2 4 2 4" xfId="0" builtinId="53" customBuiltin="true"/>
    <cellStyle name="Separador de milhares 6 2 4 3" xfId="0" builtinId="53" customBuiltin="true"/>
    <cellStyle name="Separador de milhares 6 2 4 3 2" xfId="0" builtinId="53" customBuiltin="true"/>
    <cellStyle name="Separador de milhares 6 2 4 4" xfId="0" builtinId="53" customBuiltin="true"/>
    <cellStyle name="Separador de milhares 6 2 4 4 2" xfId="0" builtinId="53" customBuiltin="true"/>
    <cellStyle name="Separador de milhares 6 2 4 5" xfId="0" builtinId="53" customBuiltin="true"/>
    <cellStyle name="Separador de milhares 6 2 5" xfId="0" builtinId="53" customBuiltin="true"/>
    <cellStyle name="Separador de milhares 6 2 5 2" xfId="0" builtinId="53" customBuiltin="true"/>
    <cellStyle name="Separador de milhares 6 2 6" xfId="0" builtinId="53" customBuiltin="true"/>
    <cellStyle name="Separador de milhares 6 2 6 2" xfId="0" builtinId="53" customBuiltin="true"/>
    <cellStyle name="Separador de milhares 6 2 6 2 2" xfId="0" builtinId="53" customBuiltin="true"/>
    <cellStyle name="Separador de milhares 6 2 6 3" xfId="0" builtinId="53" customBuiltin="true"/>
    <cellStyle name="Separador de milhares 6 2 6 3 2" xfId="0" builtinId="53" customBuiltin="true"/>
    <cellStyle name="Separador de milhares 6 2 6 4" xfId="0" builtinId="53" customBuiltin="true"/>
    <cellStyle name="Separador de milhares 6 2 7" xfId="0" builtinId="53" customBuiltin="true"/>
    <cellStyle name="Separador de milhares 6 2 7 2" xfId="0" builtinId="53" customBuiltin="true"/>
    <cellStyle name="Separador de milhares 6 2 7 2 2" xfId="0" builtinId="53" customBuiltin="true"/>
    <cellStyle name="Separador de milhares 6 2 7 3" xfId="0" builtinId="53" customBuiltin="true"/>
    <cellStyle name="Separador de milhares 6 2 7 3 2" xfId="0" builtinId="53" customBuiltin="true"/>
    <cellStyle name="Separador de milhares 6 2 7 4" xfId="0" builtinId="53" customBuiltin="true"/>
    <cellStyle name="Separador de milhares 6 2 8" xfId="0" builtinId="53" customBuiltin="true"/>
    <cellStyle name="Separador de milhares 6 2 8 2" xfId="0" builtinId="53" customBuiltin="true"/>
    <cellStyle name="Separador de milhares 6 2 8 2 2" xfId="0" builtinId="53" customBuiltin="true"/>
    <cellStyle name="Separador de milhares 6 2 8 3" xfId="0" builtinId="53" customBuiltin="true"/>
    <cellStyle name="Separador de milhares 6 2 9" xfId="0" builtinId="53" customBuiltin="true"/>
    <cellStyle name="Separador de milhares 6 2 9 2" xfId="0" builtinId="53" customBuiltin="true"/>
    <cellStyle name="Separador de milhares 6 3" xfId="0" builtinId="53" customBuiltin="true"/>
    <cellStyle name="Separador de milhares 6 3 2" xfId="0" builtinId="53" customBuiltin="true"/>
    <cellStyle name="Separador de milhares 6 4" xfId="0" builtinId="53" customBuiltin="true"/>
    <cellStyle name="Separador de milhares 6 4 2" xfId="0" builtinId="53" customBuiltin="true"/>
    <cellStyle name="Separador de milhares 6 5" xfId="0" builtinId="53" customBuiltin="true"/>
    <cellStyle name="Separador de milhares 7" xfId="0" builtinId="53" customBuiltin="true"/>
    <cellStyle name="Separador de milhares 7 2" xfId="0" builtinId="53" customBuiltin="true"/>
    <cellStyle name="Separador de milhares 7 2 2" xfId="0" builtinId="53" customBuiltin="true"/>
    <cellStyle name="Separador de milhares 7 3" xfId="0" builtinId="53" customBuiltin="true"/>
    <cellStyle name="Separador de milhares 7 3 2" xfId="0" builtinId="53" customBuiltin="true"/>
    <cellStyle name="Separador de milhares 7 4" xfId="0" builtinId="53" customBuiltin="true"/>
    <cellStyle name="Separador de milhares 7 4 2" xfId="0" builtinId="53" customBuiltin="true"/>
    <cellStyle name="Separador de milhares 7 5" xfId="0" builtinId="53" customBuiltin="true"/>
    <cellStyle name="Separador de milhares 8" xfId="0" builtinId="53" customBuiltin="true"/>
    <cellStyle name="Separador de milhares 8 10" xfId="0" builtinId="53" customBuiltin="true"/>
    <cellStyle name="Separador de milhares 8 10 2" xfId="0" builtinId="53" customBuiltin="true"/>
    <cellStyle name="Separador de milhares 8 10 2 2" xfId="0" builtinId="53" customBuiltin="true"/>
    <cellStyle name="Separador de milhares 8 10 3" xfId="0" builtinId="53" customBuiltin="true"/>
    <cellStyle name="Separador de milhares 8 11" xfId="0" builtinId="53" customBuiltin="true"/>
    <cellStyle name="Separador de milhares 8 11 2" xfId="0" builtinId="53" customBuiltin="true"/>
    <cellStyle name="Separador de milhares 8 11 2 2" xfId="0" builtinId="53" customBuiltin="true"/>
    <cellStyle name="Separador de milhares 8 11 3" xfId="0" builtinId="53" customBuiltin="true"/>
    <cellStyle name="Separador de milhares 8 12" xfId="0" builtinId="53" customBuiltin="true"/>
    <cellStyle name="Separador de milhares 8 12 2" xfId="0" builtinId="53" customBuiltin="true"/>
    <cellStyle name="Separador de milhares 8 12 2 2" xfId="0" builtinId="53" customBuiltin="true"/>
    <cellStyle name="Separador de milhares 8 12 3" xfId="0" builtinId="53" customBuiltin="true"/>
    <cellStyle name="Separador de milhares 8 13" xfId="0" builtinId="53" customBuiltin="true"/>
    <cellStyle name="Separador de milhares 8 13 2" xfId="0" builtinId="53" customBuiltin="true"/>
    <cellStyle name="Separador de milhares 8 13 2 2" xfId="0" builtinId="53" customBuiltin="true"/>
    <cellStyle name="Separador de milhares 8 13 3" xfId="0" builtinId="53" customBuiltin="true"/>
    <cellStyle name="Separador de milhares 8 14" xfId="0" builtinId="53" customBuiltin="true"/>
    <cellStyle name="Separador de milhares 8 14 2" xfId="0" builtinId="53" customBuiltin="true"/>
    <cellStyle name="Separador de milhares 8 14 2 2" xfId="0" builtinId="53" customBuiltin="true"/>
    <cellStyle name="Separador de milhares 8 14 3" xfId="0" builtinId="53" customBuiltin="true"/>
    <cellStyle name="Separador de milhares 8 15" xfId="0" builtinId="53" customBuiltin="true"/>
    <cellStyle name="Separador de milhares 8 15 2" xfId="0" builtinId="53" customBuiltin="true"/>
    <cellStyle name="Separador de milhares 8 15 2 2" xfId="0" builtinId="53" customBuiltin="true"/>
    <cellStyle name="Separador de milhares 8 15 3" xfId="0" builtinId="53" customBuiltin="true"/>
    <cellStyle name="Separador de milhares 8 16" xfId="0" builtinId="53" customBuiltin="true"/>
    <cellStyle name="Separador de milhares 8 16 2" xfId="0" builtinId="53" customBuiltin="true"/>
    <cellStyle name="Separador de milhares 8 16 2 2" xfId="0" builtinId="53" customBuiltin="true"/>
    <cellStyle name="Separador de milhares 8 16 3" xfId="0" builtinId="53" customBuiltin="true"/>
    <cellStyle name="Separador de milhares 8 17" xfId="0" builtinId="53" customBuiltin="true"/>
    <cellStyle name="Separador de milhares 8 17 2" xfId="0" builtinId="53" customBuiltin="true"/>
    <cellStyle name="Separador de milhares 8 17 2 2" xfId="0" builtinId="53" customBuiltin="true"/>
    <cellStyle name="Separador de milhares 8 17 2 2 2" xfId="0" builtinId="53" customBuiltin="true"/>
    <cellStyle name="Separador de milhares 8 17 2 3" xfId="0" builtinId="53" customBuiltin="true"/>
    <cellStyle name="Separador de milhares 8 17 3" xfId="0" builtinId="53" customBuiltin="true"/>
    <cellStyle name="Separador de milhares 8 17 3 2" xfId="0" builtinId="53" customBuiltin="true"/>
    <cellStyle name="Separador de milhares 8 17 4" xfId="0" builtinId="53" customBuiltin="true"/>
    <cellStyle name="Separador de milhares 8 18" xfId="0" builtinId="53" customBuiltin="true"/>
    <cellStyle name="Separador de milhares 8 18 2" xfId="0" builtinId="53" customBuiltin="true"/>
    <cellStyle name="Separador de milhares 8 18 2 2" xfId="0" builtinId="53" customBuiltin="true"/>
    <cellStyle name="Separador de milhares 8 18 3" xfId="0" builtinId="53" customBuiltin="true"/>
    <cellStyle name="Separador de milhares 8 19" xfId="0" builtinId="53" customBuiltin="true"/>
    <cellStyle name="Separador de milhares 8 19 2" xfId="0" builtinId="53" customBuiltin="true"/>
    <cellStyle name="Separador de milhares 8 19 2 2" xfId="0" builtinId="53" customBuiltin="true"/>
    <cellStyle name="Separador de milhares 8 19 3" xfId="0" builtinId="53" customBuiltin="true"/>
    <cellStyle name="Separador de milhares 8 2" xfId="0" builtinId="53" customBuiltin="true"/>
    <cellStyle name="Separador de milhares 8 2 2" xfId="0" builtinId="53" customBuiltin="true"/>
    <cellStyle name="Separador de milhares 8 2 2 2" xfId="0" builtinId="53" customBuiltin="true"/>
    <cellStyle name="Separador de milhares 8 2 2 2 2" xfId="0" builtinId="53" customBuiltin="true"/>
    <cellStyle name="Separador de milhares 8 2 2 3" xfId="0" builtinId="53" customBuiltin="true"/>
    <cellStyle name="Separador de milhares 8 2 2 3 2" xfId="0" builtinId="53" customBuiltin="true"/>
    <cellStyle name="Separador de milhares 8 2 2 4" xfId="0" builtinId="53" customBuiltin="true"/>
    <cellStyle name="Separador de milhares 8 2 3" xfId="0" builtinId="53" customBuiltin="true"/>
    <cellStyle name="Separador de milhares 8 2 3 2" xfId="0" builtinId="53" customBuiltin="true"/>
    <cellStyle name="Separador de milhares 8 2 4" xfId="0" builtinId="53" customBuiltin="true"/>
    <cellStyle name="Separador de milhares 8 2 4 2" xfId="0" builtinId="53" customBuiltin="true"/>
    <cellStyle name="Separador de milhares 8 2 5" xfId="0" builtinId="53" customBuiltin="true"/>
    <cellStyle name="Separador de milhares 8 20" xfId="0" builtinId="53" customBuiltin="true"/>
    <cellStyle name="Separador de milhares 8 20 2" xfId="0" builtinId="53" customBuiltin="true"/>
    <cellStyle name="Separador de milhares 8 20 2 2" xfId="0" builtinId="53" customBuiltin="true"/>
    <cellStyle name="Separador de milhares 8 20 3" xfId="0" builtinId="53" customBuiltin="true"/>
    <cellStyle name="Separador de milhares 8 21" xfId="0" builtinId="53" customBuiltin="true"/>
    <cellStyle name="Separador de milhares 8 21 2" xfId="0" builtinId="53" customBuiltin="true"/>
    <cellStyle name="Separador de milhares 8 21 2 2" xfId="0" builtinId="53" customBuiltin="true"/>
    <cellStyle name="Separador de milhares 8 21 3" xfId="0" builtinId="53" customBuiltin="true"/>
    <cellStyle name="Separador de milhares 8 22" xfId="0" builtinId="53" customBuiltin="true"/>
    <cellStyle name="Separador de milhares 8 22 2" xfId="0" builtinId="53" customBuiltin="true"/>
    <cellStyle name="Separador de milhares 8 22 2 2" xfId="0" builtinId="53" customBuiltin="true"/>
    <cellStyle name="Separador de milhares 8 22 3" xfId="0" builtinId="53" customBuiltin="true"/>
    <cellStyle name="Separador de milhares 8 23" xfId="0" builtinId="53" customBuiltin="true"/>
    <cellStyle name="Separador de milhares 8 23 2" xfId="0" builtinId="53" customBuiltin="true"/>
    <cellStyle name="Separador de milhares 8 23 2 2" xfId="0" builtinId="53" customBuiltin="true"/>
    <cellStyle name="Separador de milhares 8 23 3" xfId="0" builtinId="53" customBuiltin="true"/>
    <cellStyle name="Separador de milhares 8 24" xfId="0" builtinId="53" customBuiltin="true"/>
    <cellStyle name="Separador de milhares 8 24 2" xfId="0" builtinId="53" customBuiltin="true"/>
    <cellStyle name="Separador de milhares 8 24 2 2" xfId="0" builtinId="53" customBuiltin="true"/>
    <cellStyle name="Separador de milhares 8 24 3" xfId="0" builtinId="53" customBuiltin="true"/>
    <cellStyle name="Separador de milhares 8 25" xfId="0" builtinId="53" customBuiltin="true"/>
    <cellStyle name="Separador de milhares 8 25 2" xfId="0" builtinId="53" customBuiltin="true"/>
    <cellStyle name="Separador de milhares 8 26" xfId="0" builtinId="53" customBuiltin="true"/>
    <cellStyle name="Separador de milhares 8 3" xfId="0" builtinId="53" customBuiltin="true"/>
    <cellStyle name="Separador de milhares 8 3 2" xfId="0" builtinId="53" customBuiltin="true"/>
    <cellStyle name="Separador de milhares 8 3 2 2" xfId="0" builtinId="53" customBuiltin="true"/>
    <cellStyle name="Separador de milhares 8 3 2 2 2" xfId="0" builtinId="53" customBuiltin="true"/>
    <cellStyle name="Separador de milhares 8 3 2 3" xfId="0" builtinId="53" customBuiltin="true"/>
    <cellStyle name="Separador de milhares 8 3 2 3 2" xfId="0" builtinId="53" customBuiltin="true"/>
    <cellStyle name="Separador de milhares 8 3 2 4" xfId="0" builtinId="53" customBuiltin="true"/>
    <cellStyle name="Separador de milhares 8 3 3" xfId="0" builtinId="53" customBuiltin="true"/>
    <cellStyle name="Separador de milhares 8 3 3 2" xfId="0" builtinId="53" customBuiltin="true"/>
    <cellStyle name="Separador de milhares 8 3 4" xfId="0" builtinId="53" customBuiltin="true"/>
    <cellStyle name="Separador de milhares 8 3 4 2" xfId="0" builtinId="53" customBuiltin="true"/>
    <cellStyle name="Separador de milhares 8 3 5" xfId="0" builtinId="53" customBuiltin="true"/>
    <cellStyle name="Separador de milhares 8 4" xfId="0" builtinId="53" customBuiltin="true"/>
    <cellStyle name="Separador de milhares 8 4 2" xfId="0" builtinId="53" customBuiltin="true"/>
    <cellStyle name="Separador de milhares 8 4 2 2" xfId="0" builtinId="53" customBuiltin="true"/>
    <cellStyle name="Separador de milhares 8 4 3" xfId="0" builtinId="53" customBuiltin="true"/>
    <cellStyle name="Separador de milhares 8 5" xfId="0" builtinId="53" customBuiltin="true"/>
    <cellStyle name="Separador de milhares 8 5 2" xfId="0" builtinId="53" customBuiltin="true"/>
    <cellStyle name="Separador de milhares 8 5 2 2" xfId="0" builtinId="53" customBuiltin="true"/>
    <cellStyle name="Separador de milhares 8 5 3" xfId="0" builtinId="53" customBuiltin="true"/>
    <cellStyle name="Separador de milhares 8 6" xfId="0" builtinId="53" customBuiltin="true"/>
    <cellStyle name="Separador de milhares 8 6 2" xfId="0" builtinId="53" customBuiltin="true"/>
    <cellStyle name="Separador de milhares 8 6 2 2" xfId="0" builtinId="53" customBuiltin="true"/>
    <cellStyle name="Separador de milhares 8 6 3" xfId="0" builtinId="53" customBuiltin="true"/>
    <cellStyle name="Separador de milhares 8 7" xfId="0" builtinId="53" customBuiltin="true"/>
    <cellStyle name="Separador de milhares 8 7 2" xfId="0" builtinId="53" customBuiltin="true"/>
    <cellStyle name="Separador de milhares 8 7 2 2" xfId="0" builtinId="53" customBuiltin="true"/>
    <cellStyle name="Separador de milhares 8 7 3" xfId="0" builtinId="53" customBuiltin="true"/>
    <cellStyle name="Separador de milhares 8 8" xfId="0" builtinId="53" customBuiltin="true"/>
    <cellStyle name="Separador de milhares 8 8 2" xfId="0" builtinId="53" customBuiltin="true"/>
    <cellStyle name="Separador de milhares 8 8 2 2" xfId="0" builtinId="53" customBuiltin="true"/>
    <cellStyle name="Separador de milhares 8 8 3" xfId="0" builtinId="53" customBuiltin="true"/>
    <cellStyle name="Separador de milhares 8 9" xfId="0" builtinId="53" customBuiltin="true"/>
    <cellStyle name="Separador de milhares 8 9 2" xfId="0" builtinId="53" customBuiltin="true"/>
    <cellStyle name="Separador de milhares 8 9 2 2" xfId="0" builtinId="53" customBuiltin="true"/>
    <cellStyle name="Separador de milhares 8 9 3" xfId="0" builtinId="53" customBuiltin="true"/>
    <cellStyle name="Separador de milhares 9" xfId="0" builtinId="53" customBuiltin="true"/>
    <cellStyle name="Separador de milhares 9 2" xfId="0" builtinId="53" customBuiltin="true"/>
    <cellStyle name="Separador de milhares 9 2 2" xfId="0" builtinId="53" customBuiltin="true"/>
    <cellStyle name="Separador de milhares 9 3" xfId="0" builtinId="53" customBuiltin="true"/>
    <cellStyle name="Separador de milhares 9 3 2" xfId="0" builtinId="53" customBuiltin="true"/>
    <cellStyle name="Separador de milhares 9 4" xfId="0" builtinId="53" customBuiltin="true"/>
    <cellStyle name="Separador de milhares 9 4 2" xfId="0" builtinId="53" customBuiltin="true"/>
    <cellStyle name="Separador de milhares 9 5" xfId="0" builtinId="53" customBuiltin="true"/>
    <cellStyle name="Texto de Aviso 2" xfId="0" builtinId="53" customBuiltin="true"/>
    <cellStyle name="Texto de Aviso 2 2" xfId="0" builtinId="53" customBuiltin="true"/>
    <cellStyle name="Texto Explicativo 2" xfId="0" builtinId="53" customBuiltin="true"/>
    <cellStyle name="Texto Explicativo 2 2" xfId="0" builtinId="53" customBuiltin="true"/>
    <cellStyle name="Texto Explicativo 3" xfId="0" builtinId="53" customBuiltin="true"/>
    <cellStyle name="Texto Explicativo 3 2" xfId="0" builtinId="53" customBuiltin="true"/>
    <cellStyle name="Texto Explicativo 3 2 2" xfId="0" builtinId="53" customBuiltin="true"/>
    <cellStyle name="Texto Explicativo 3 3" xfId="0" builtinId="53" customBuiltin="true"/>
    <cellStyle name="Total 2" xfId="0" builtinId="53" customBuiltin="true"/>
    <cellStyle name="Total 2 2" xfId="0" builtinId="53" customBuiltin="true"/>
    <cellStyle name="Total 2 2 10" xfId="0" builtinId="53" customBuiltin="true"/>
    <cellStyle name="Total 2 2 10 2" xfId="0" builtinId="53" customBuiltin="true"/>
    <cellStyle name="Total 2 2 11" xfId="0" builtinId="53" customBuiltin="true"/>
    <cellStyle name="Total 2 2 11 2" xfId="0" builtinId="53" customBuiltin="true"/>
    <cellStyle name="Total 2 2 12" xfId="0" builtinId="53" customBuiltin="true"/>
    <cellStyle name="Total 2 2 12 2" xfId="0" builtinId="53" customBuiltin="true"/>
    <cellStyle name="Total 2 2 13" xfId="0" builtinId="53" customBuiltin="true"/>
    <cellStyle name="Total 2 2 13 2" xfId="0" builtinId="53" customBuiltin="true"/>
    <cellStyle name="Total 2 2 14" xfId="0" builtinId="53" customBuiltin="true"/>
    <cellStyle name="Total 2 2 14 2" xfId="0" builtinId="53" customBuiltin="true"/>
    <cellStyle name="Total 2 2 15" xfId="0" builtinId="53" customBuiltin="true"/>
    <cellStyle name="Total 2 2 2" xfId="0" builtinId="53" customBuiltin="true"/>
    <cellStyle name="Total 2 2 2 10" xfId="0" builtinId="53" customBuiltin="true"/>
    <cellStyle name="Total 2 2 2 10 2" xfId="0" builtinId="53" customBuiltin="true"/>
    <cellStyle name="Total 2 2 2 11" xfId="0" builtinId="53" customBuiltin="true"/>
    <cellStyle name="Total 2 2 2 11 2" xfId="0" builtinId="53" customBuiltin="true"/>
    <cellStyle name="Total 2 2 2 12" xfId="0" builtinId="53" customBuiltin="true"/>
    <cellStyle name="Total 2 2 2 2" xfId="0" builtinId="53" customBuiltin="true"/>
    <cellStyle name="Total 2 2 2 2 2" xfId="0" builtinId="53" customBuiltin="true"/>
    <cellStyle name="Total 2 2 2 2 2 2" xfId="0" builtinId="53" customBuiltin="true"/>
    <cellStyle name="Total 2 2 2 2 3" xfId="0" builtinId="53" customBuiltin="true"/>
    <cellStyle name="Total 2 2 2 2 3 2" xfId="0" builtinId="53" customBuiltin="true"/>
    <cellStyle name="Total 2 2 2 2 4" xfId="0" builtinId="53" customBuiltin="true"/>
    <cellStyle name="Total 2 2 2 2 4 2" xfId="0" builtinId="53" customBuiltin="true"/>
    <cellStyle name="Total 2 2 2 2 5" xfId="0" builtinId="53" customBuiltin="true"/>
    <cellStyle name="Total 2 2 2 2 5 2" xfId="0" builtinId="53" customBuiltin="true"/>
    <cellStyle name="Total 2 2 2 2 6" xfId="0" builtinId="53" customBuiltin="true"/>
    <cellStyle name="Total 2 2 2 2 6 2" xfId="0" builtinId="53" customBuiltin="true"/>
    <cellStyle name="Total 2 2 2 2 7" xfId="0" builtinId="53" customBuiltin="true"/>
    <cellStyle name="Total 2 2 2 3" xfId="0" builtinId="53" customBuiltin="true"/>
    <cellStyle name="Total 2 2 2 3 2" xfId="0" builtinId="53" customBuiltin="true"/>
    <cellStyle name="Total 2 2 2 3 2 2" xfId="0" builtinId="53" customBuiltin="true"/>
    <cellStyle name="Total 2 2 2 3 3" xfId="0" builtinId="53" customBuiltin="true"/>
    <cellStyle name="Total 2 2 2 3 3 2" xfId="0" builtinId="53" customBuiltin="true"/>
    <cellStyle name="Total 2 2 2 3 4" xfId="0" builtinId="53" customBuiltin="true"/>
    <cellStyle name="Total 2 2 2 3 4 2" xfId="0" builtinId="53" customBuiltin="true"/>
    <cellStyle name="Total 2 2 2 3 5" xfId="0" builtinId="53" customBuiltin="true"/>
    <cellStyle name="Total 2 2 2 3 5 2" xfId="0" builtinId="53" customBuiltin="true"/>
    <cellStyle name="Total 2 2 2 3 6" xfId="0" builtinId="53" customBuiltin="true"/>
    <cellStyle name="Total 2 2 2 3 6 2" xfId="0" builtinId="53" customBuiltin="true"/>
    <cellStyle name="Total 2 2 2 3 7" xfId="0" builtinId="53" customBuiltin="true"/>
    <cellStyle name="Total 2 2 2 4" xfId="0" builtinId="53" customBuiltin="true"/>
    <cellStyle name="Total 2 2 2 4 2" xfId="0" builtinId="53" customBuiltin="true"/>
    <cellStyle name="Total 2 2 2 4 2 2" xfId="0" builtinId="53" customBuiltin="true"/>
    <cellStyle name="Total 2 2 2 4 3" xfId="0" builtinId="53" customBuiltin="true"/>
    <cellStyle name="Total 2 2 2 4 3 2" xfId="0" builtinId="53" customBuiltin="true"/>
    <cellStyle name="Total 2 2 2 4 4" xfId="0" builtinId="53" customBuiltin="true"/>
    <cellStyle name="Total 2 2 2 4 4 2" xfId="0" builtinId="53" customBuiltin="true"/>
    <cellStyle name="Total 2 2 2 4 5" xfId="0" builtinId="53" customBuiltin="true"/>
    <cellStyle name="Total 2 2 2 4 5 2" xfId="0" builtinId="53" customBuiltin="true"/>
    <cellStyle name="Total 2 2 2 4 6" xfId="0" builtinId="53" customBuiltin="true"/>
    <cellStyle name="Total 2 2 2 4 6 2" xfId="0" builtinId="53" customBuiltin="true"/>
    <cellStyle name="Total 2 2 2 4 7" xfId="0" builtinId="53" customBuiltin="true"/>
    <cellStyle name="Total 2 2 2 5" xfId="0" builtinId="53" customBuiltin="true"/>
    <cellStyle name="Total 2 2 2 5 2" xfId="0" builtinId="53" customBuiltin="true"/>
    <cellStyle name="Total 2 2 2 5 2 2" xfId="0" builtinId="53" customBuiltin="true"/>
    <cellStyle name="Total 2 2 2 5 3" xfId="0" builtinId="53" customBuiltin="true"/>
    <cellStyle name="Total 2 2 2 5 3 2" xfId="0" builtinId="53" customBuiltin="true"/>
    <cellStyle name="Total 2 2 2 5 4" xfId="0" builtinId="53" customBuiltin="true"/>
    <cellStyle name="Total 2 2 2 5 4 2" xfId="0" builtinId="53" customBuiltin="true"/>
    <cellStyle name="Total 2 2 2 5 5" xfId="0" builtinId="53" customBuiltin="true"/>
    <cellStyle name="Total 2 2 2 5 5 2" xfId="0" builtinId="53" customBuiltin="true"/>
    <cellStyle name="Total 2 2 2 5 6" xfId="0" builtinId="53" customBuiltin="true"/>
    <cellStyle name="Total 2 2 2 5 6 2" xfId="0" builtinId="53" customBuiltin="true"/>
    <cellStyle name="Total 2 2 2 5 7" xfId="0" builtinId="53" customBuiltin="true"/>
    <cellStyle name="Total 2 2 2 6" xfId="0" builtinId="53" customBuiltin="true"/>
    <cellStyle name="Total 2 2 2 6 2" xfId="0" builtinId="53" customBuiltin="true"/>
    <cellStyle name="Total 2 2 2 6 2 2" xfId="0" builtinId="53" customBuiltin="true"/>
    <cellStyle name="Total 2 2 2 6 3" xfId="0" builtinId="53" customBuiltin="true"/>
    <cellStyle name="Total 2 2 2 6 3 2" xfId="0" builtinId="53" customBuiltin="true"/>
    <cellStyle name="Total 2 2 2 6 4" xfId="0" builtinId="53" customBuiltin="true"/>
    <cellStyle name="Total 2 2 2 6 4 2" xfId="0" builtinId="53" customBuiltin="true"/>
    <cellStyle name="Total 2 2 2 6 5" xfId="0" builtinId="53" customBuiltin="true"/>
    <cellStyle name="Total 2 2 2 6 5 2" xfId="0" builtinId="53" customBuiltin="true"/>
    <cellStyle name="Total 2 2 2 6 6" xfId="0" builtinId="53" customBuiltin="true"/>
    <cellStyle name="Total 2 2 2 7" xfId="0" builtinId="53" customBuiltin="true"/>
    <cellStyle name="Total 2 2 2 7 2" xfId="0" builtinId="53" customBuiltin="true"/>
    <cellStyle name="Total 2 2 2 8" xfId="0" builtinId="53" customBuiltin="true"/>
    <cellStyle name="Total 2 2 2 8 2" xfId="0" builtinId="53" customBuiltin="true"/>
    <cellStyle name="Total 2 2 2 9" xfId="0" builtinId="53" customBuiltin="true"/>
    <cellStyle name="Total 2 2 2 9 2" xfId="0" builtinId="53" customBuiltin="true"/>
    <cellStyle name="Total 2 2 3" xfId="0" builtinId="53" customBuiltin="true"/>
    <cellStyle name="Total 2 2 3 2" xfId="0" builtinId="53" customBuiltin="true"/>
    <cellStyle name="Total 2 2 3 2 2" xfId="0" builtinId="53" customBuiltin="true"/>
    <cellStyle name="Total 2 2 3 2 2 2" xfId="0" builtinId="53" customBuiltin="true"/>
    <cellStyle name="Total 2 2 3 2 3" xfId="0" builtinId="53" customBuiltin="true"/>
    <cellStyle name="Total 2 2 3 2 3 2" xfId="0" builtinId="53" customBuiltin="true"/>
    <cellStyle name="Total 2 2 3 2 4" xfId="0" builtinId="53" customBuiltin="true"/>
    <cellStyle name="Total 2 2 3 2 4 2" xfId="0" builtinId="53" customBuiltin="true"/>
    <cellStyle name="Total 2 2 3 2 5" xfId="0" builtinId="53" customBuiltin="true"/>
    <cellStyle name="Total 2 2 3 2 5 2" xfId="0" builtinId="53" customBuiltin="true"/>
    <cellStyle name="Total 2 2 3 2 6" xfId="0" builtinId="53" customBuiltin="true"/>
    <cellStyle name="Total 2 2 3 2 6 2" xfId="0" builtinId="53" customBuiltin="true"/>
    <cellStyle name="Total 2 2 3 2 7" xfId="0" builtinId="53" customBuiltin="true"/>
    <cellStyle name="Total 2 2 3 3" xfId="0" builtinId="53" customBuiltin="true"/>
    <cellStyle name="Total 2 2 3 3 2" xfId="0" builtinId="53" customBuiltin="true"/>
    <cellStyle name="Total 2 2 3 3 2 2" xfId="0" builtinId="53" customBuiltin="true"/>
    <cellStyle name="Total 2 2 3 3 3" xfId="0" builtinId="53" customBuiltin="true"/>
    <cellStyle name="Total 2 2 3 3 3 2" xfId="0" builtinId="53" customBuiltin="true"/>
    <cellStyle name="Total 2 2 3 3 4" xfId="0" builtinId="53" customBuiltin="true"/>
    <cellStyle name="Total 2 2 3 3 4 2" xfId="0" builtinId="53" customBuiltin="true"/>
    <cellStyle name="Total 2 2 3 3 5" xfId="0" builtinId="53" customBuiltin="true"/>
    <cellStyle name="Total 2 2 3 3 5 2" xfId="0" builtinId="53" customBuiltin="true"/>
    <cellStyle name="Total 2 2 3 3 6" xfId="0" builtinId="53" customBuiltin="true"/>
    <cellStyle name="Total 2 2 3 3 6 2" xfId="0" builtinId="53" customBuiltin="true"/>
    <cellStyle name="Total 2 2 3 3 7" xfId="0" builtinId="53" customBuiltin="true"/>
    <cellStyle name="Total 2 2 3 4" xfId="0" builtinId="53" customBuiltin="true"/>
    <cellStyle name="Total 2 2 3 4 2" xfId="0" builtinId="53" customBuiltin="true"/>
    <cellStyle name="Total 2 2 3 4 2 2" xfId="0" builtinId="53" customBuiltin="true"/>
    <cellStyle name="Total 2 2 3 4 3" xfId="0" builtinId="53" customBuiltin="true"/>
    <cellStyle name="Total 2 2 3 4 3 2" xfId="0" builtinId="53" customBuiltin="true"/>
    <cellStyle name="Total 2 2 3 4 4" xfId="0" builtinId="53" customBuiltin="true"/>
    <cellStyle name="Total 2 2 3 4 4 2" xfId="0" builtinId="53" customBuiltin="true"/>
    <cellStyle name="Total 2 2 3 4 5" xfId="0" builtinId="53" customBuiltin="true"/>
    <cellStyle name="Total 2 2 3 4 5 2" xfId="0" builtinId="53" customBuiltin="true"/>
    <cellStyle name="Total 2 2 3 4 6" xfId="0" builtinId="53" customBuiltin="true"/>
    <cellStyle name="Total 2 2 3 4 6 2" xfId="0" builtinId="53" customBuiltin="true"/>
    <cellStyle name="Total 2 2 3 4 7" xfId="0" builtinId="53" customBuiltin="true"/>
    <cellStyle name="Total 2 2 3 5" xfId="0" builtinId="53" customBuiltin="true"/>
    <cellStyle name="Total 2 2 3 5 2" xfId="0" builtinId="53" customBuiltin="true"/>
    <cellStyle name="Total 2 2 3 5 2 2" xfId="0" builtinId="53" customBuiltin="true"/>
    <cellStyle name="Total 2 2 3 5 3" xfId="0" builtinId="53" customBuiltin="true"/>
    <cellStyle name="Total 2 2 3 5 3 2" xfId="0" builtinId="53" customBuiltin="true"/>
    <cellStyle name="Total 2 2 3 5 4" xfId="0" builtinId="53" customBuiltin="true"/>
    <cellStyle name="Total 2 2 3 5 4 2" xfId="0" builtinId="53" customBuiltin="true"/>
    <cellStyle name="Total 2 2 3 5 5" xfId="0" builtinId="53" customBuiltin="true"/>
    <cellStyle name="Total 2 2 3 5 5 2" xfId="0" builtinId="53" customBuiltin="true"/>
    <cellStyle name="Total 2 2 3 5 6" xfId="0" builtinId="53" customBuiltin="true"/>
    <cellStyle name="Total 2 2 3 6" xfId="0" builtinId="53" customBuiltin="true"/>
    <cellStyle name="Total 2 2 3 6 2" xfId="0" builtinId="53" customBuiltin="true"/>
    <cellStyle name="Total 2 2 3 7" xfId="0" builtinId="53" customBuiltin="true"/>
    <cellStyle name="Total 2 2 4" xfId="0" builtinId="53" customBuiltin="true"/>
    <cellStyle name="Total 2 2 4 10" xfId="0" builtinId="53" customBuiltin="true"/>
    <cellStyle name="Total 2 2 4 10 2" xfId="0" builtinId="53" customBuiltin="true"/>
    <cellStyle name="Total 2 2 4 11" xfId="0" builtinId="53" customBuiltin="true"/>
    <cellStyle name="Total 2 2 4 11 2" xfId="0" builtinId="53" customBuiltin="true"/>
    <cellStyle name="Total 2 2 4 12" xfId="0" builtinId="53" customBuiltin="true"/>
    <cellStyle name="Total 2 2 4 2" xfId="0" builtinId="53" customBuiltin="true"/>
    <cellStyle name="Total 2 2 4 2 2" xfId="0" builtinId="53" customBuiltin="true"/>
    <cellStyle name="Total 2 2 4 2 2 2" xfId="0" builtinId="53" customBuiltin="true"/>
    <cellStyle name="Total 2 2 4 2 3" xfId="0" builtinId="53" customBuiltin="true"/>
    <cellStyle name="Total 2 2 4 2 3 2" xfId="0" builtinId="53" customBuiltin="true"/>
    <cellStyle name="Total 2 2 4 2 4" xfId="0" builtinId="53" customBuiltin="true"/>
    <cellStyle name="Total 2 2 4 2 4 2" xfId="0" builtinId="53" customBuiltin="true"/>
    <cellStyle name="Total 2 2 4 2 5" xfId="0" builtinId="53" customBuiltin="true"/>
    <cellStyle name="Total 2 2 4 2 5 2" xfId="0" builtinId="53" customBuiltin="true"/>
    <cellStyle name="Total 2 2 4 2 6" xfId="0" builtinId="53" customBuiltin="true"/>
    <cellStyle name="Total 2 2 4 2 6 2" xfId="0" builtinId="53" customBuiltin="true"/>
    <cellStyle name="Total 2 2 4 2 7" xfId="0" builtinId="53" customBuiltin="true"/>
    <cellStyle name="Total 2 2 4 3" xfId="0" builtinId="53" customBuiltin="true"/>
    <cellStyle name="Total 2 2 4 3 2" xfId="0" builtinId="53" customBuiltin="true"/>
    <cellStyle name="Total 2 2 4 3 2 2" xfId="0" builtinId="53" customBuiltin="true"/>
    <cellStyle name="Total 2 2 4 3 3" xfId="0" builtinId="53" customBuiltin="true"/>
    <cellStyle name="Total 2 2 4 3 3 2" xfId="0" builtinId="53" customBuiltin="true"/>
    <cellStyle name="Total 2 2 4 3 4" xfId="0" builtinId="53" customBuiltin="true"/>
    <cellStyle name="Total 2 2 4 3 4 2" xfId="0" builtinId="53" customBuiltin="true"/>
    <cellStyle name="Total 2 2 4 3 5" xfId="0" builtinId="53" customBuiltin="true"/>
    <cellStyle name="Total 2 2 4 3 5 2" xfId="0" builtinId="53" customBuiltin="true"/>
    <cellStyle name="Total 2 2 4 3 6" xfId="0" builtinId="53" customBuiltin="true"/>
    <cellStyle name="Total 2 2 4 3 6 2" xfId="0" builtinId="53" customBuiltin="true"/>
    <cellStyle name="Total 2 2 4 3 7" xfId="0" builtinId="53" customBuiltin="true"/>
    <cellStyle name="Total 2 2 4 4" xfId="0" builtinId="53" customBuiltin="true"/>
    <cellStyle name="Total 2 2 4 4 2" xfId="0" builtinId="53" customBuiltin="true"/>
    <cellStyle name="Total 2 2 4 4 2 2" xfId="0" builtinId="53" customBuiltin="true"/>
    <cellStyle name="Total 2 2 4 4 3" xfId="0" builtinId="53" customBuiltin="true"/>
    <cellStyle name="Total 2 2 4 4 3 2" xfId="0" builtinId="53" customBuiltin="true"/>
    <cellStyle name="Total 2 2 4 4 4" xfId="0" builtinId="53" customBuiltin="true"/>
    <cellStyle name="Total 2 2 4 4 4 2" xfId="0" builtinId="53" customBuiltin="true"/>
    <cellStyle name="Total 2 2 4 4 5" xfId="0" builtinId="53" customBuiltin="true"/>
    <cellStyle name="Total 2 2 4 4 5 2" xfId="0" builtinId="53" customBuiltin="true"/>
    <cellStyle name="Total 2 2 4 4 6" xfId="0" builtinId="53" customBuiltin="true"/>
    <cellStyle name="Total 2 2 4 4 6 2" xfId="0" builtinId="53" customBuiltin="true"/>
    <cellStyle name="Total 2 2 4 4 7" xfId="0" builtinId="53" customBuiltin="true"/>
    <cellStyle name="Total 2 2 4 5" xfId="0" builtinId="53" customBuiltin="true"/>
    <cellStyle name="Total 2 2 4 5 2" xfId="0" builtinId="53" customBuiltin="true"/>
    <cellStyle name="Total 2 2 4 5 2 2" xfId="0" builtinId="53" customBuiltin="true"/>
    <cellStyle name="Total 2 2 4 5 3" xfId="0" builtinId="53" customBuiltin="true"/>
    <cellStyle name="Total 2 2 4 5 3 2" xfId="0" builtinId="53" customBuiltin="true"/>
    <cellStyle name="Total 2 2 4 5 4" xfId="0" builtinId="53" customBuiltin="true"/>
    <cellStyle name="Total 2 2 4 5 4 2" xfId="0" builtinId="53" customBuiltin="true"/>
    <cellStyle name="Total 2 2 4 5 5" xfId="0" builtinId="53" customBuiltin="true"/>
    <cellStyle name="Total 2 2 4 5 5 2" xfId="0" builtinId="53" customBuiltin="true"/>
    <cellStyle name="Total 2 2 4 5 6" xfId="0" builtinId="53" customBuiltin="true"/>
    <cellStyle name="Total 2 2 4 5 6 2" xfId="0" builtinId="53" customBuiltin="true"/>
    <cellStyle name="Total 2 2 4 5 7" xfId="0" builtinId="53" customBuiltin="true"/>
    <cellStyle name="Total 2 2 4 6" xfId="0" builtinId="53" customBuiltin="true"/>
    <cellStyle name="Total 2 2 4 6 2" xfId="0" builtinId="53" customBuiltin="true"/>
    <cellStyle name="Total 2 2 4 7" xfId="0" builtinId="53" customBuiltin="true"/>
    <cellStyle name="Total 2 2 4 7 2" xfId="0" builtinId="53" customBuiltin="true"/>
    <cellStyle name="Total 2 2 4 8" xfId="0" builtinId="53" customBuiltin="true"/>
    <cellStyle name="Total 2 2 4 8 2" xfId="0" builtinId="53" customBuiltin="true"/>
    <cellStyle name="Total 2 2 4 9" xfId="0" builtinId="53" customBuiltin="true"/>
    <cellStyle name="Total 2 2 4 9 2" xfId="0" builtinId="53" customBuiltin="true"/>
    <cellStyle name="Total 2 2 5" xfId="0" builtinId="53" customBuiltin="true"/>
    <cellStyle name="Total 2 2 5 2" xfId="0" builtinId="53" customBuiltin="true"/>
    <cellStyle name="Total 2 2 5 2 2" xfId="0" builtinId="53" customBuiltin="true"/>
    <cellStyle name="Total 2 2 5 3" xfId="0" builtinId="53" customBuiltin="true"/>
    <cellStyle name="Total 2 2 5 3 2" xfId="0" builtinId="53" customBuiltin="true"/>
    <cellStyle name="Total 2 2 5 4" xfId="0" builtinId="53" customBuiltin="true"/>
    <cellStyle name="Total 2 2 5 4 2" xfId="0" builtinId="53" customBuiltin="true"/>
    <cellStyle name="Total 2 2 5 5" xfId="0" builtinId="53" customBuiltin="true"/>
    <cellStyle name="Total 2 2 5 5 2" xfId="0" builtinId="53" customBuiltin="true"/>
    <cellStyle name="Total 2 2 5 6" xfId="0" builtinId="53" customBuiltin="true"/>
    <cellStyle name="Total 2 2 5 6 2" xfId="0" builtinId="53" customBuiltin="true"/>
    <cellStyle name="Total 2 2 5 7" xfId="0" builtinId="53" customBuiltin="true"/>
    <cellStyle name="Total 2 2 6" xfId="0" builtinId="53" customBuiltin="true"/>
    <cellStyle name="Total 2 2 6 2" xfId="0" builtinId="53" customBuiltin="true"/>
    <cellStyle name="Total 2 2 6 2 2" xfId="0" builtinId="53" customBuiltin="true"/>
    <cellStyle name="Total 2 2 6 3" xfId="0" builtinId="53" customBuiltin="true"/>
    <cellStyle name="Total 2 2 6 3 2" xfId="0" builtinId="53" customBuiltin="true"/>
    <cellStyle name="Total 2 2 6 4" xfId="0" builtinId="53" customBuiltin="true"/>
    <cellStyle name="Total 2 2 6 4 2" xfId="0" builtinId="53" customBuiltin="true"/>
    <cellStyle name="Total 2 2 6 5" xfId="0" builtinId="53" customBuiltin="true"/>
    <cellStyle name="Total 2 2 6 5 2" xfId="0" builtinId="53" customBuiltin="true"/>
    <cellStyle name="Total 2 2 6 6" xfId="0" builtinId="53" customBuiltin="true"/>
    <cellStyle name="Total 2 2 6 6 2" xfId="0" builtinId="53" customBuiltin="true"/>
    <cellStyle name="Total 2 2 6 7" xfId="0" builtinId="53" customBuiltin="true"/>
    <cellStyle name="Total 2 2 7" xfId="0" builtinId="53" customBuiltin="true"/>
    <cellStyle name="Total 2 2 7 2" xfId="0" builtinId="53" customBuiltin="true"/>
    <cellStyle name="Total 2 2 7 2 2" xfId="0" builtinId="53" customBuiltin="true"/>
    <cellStyle name="Total 2 2 7 3" xfId="0" builtinId="53" customBuiltin="true"/>
    <cellStyle name="Total 2 2 7 3 2" xfId="0" builtinId="53" customBuiltin="true"/>
    <cellStyle name="Total 2 2 7 4" xfId="0" builtinId="53" customBuiltin="true"/>
    <cellStyle name="Total 2 2 7 4 2" xfId="0" builtinId="53" customBuiltin="true"/>
    <cellStyle name="Total 2 2 7 5" xfId="0" builtinId="53" customBuiltin="true"/>
    <cellStyle name="Total 2 2 7 5 2" xfId="0" builtinId="53" customBuiltin="true"/>
    <cellStyle name="Total 2 2 7 6" xfId="0" builtinId="53" customBuiltin="true"/>
    <cellStyle name="Total 2 2 7 6 2" xfId="0" builtinId="53" customBuiltin="true"/>
    <cellStyle name="Total 2 2 7 7" xfId="0" builtinId="53" customBuiltin="true"/>
    <cellStyle name="Total 2 2 8" xfId="0" builtinId="53" customBuiltin="true"/>
    <cellStyle name="Total 2 2 8 2" xfId="0" builtinId="53" customBuiltin="true"/>
    <cellStyle name="Total 2 2 8 2 2" xfId="0" builtinId="53" customBuiltin="true"/>
    <cellStyle name="Total 2 2 8 3" xfId="0" builtinId="53" customBuiltin="true"/>
    <cellStyle name="Total 2 2 8 3 2" xfId="0" builtinId="53" customBuiltin="true"/>
    <cellStyle name="Total 2 2 8 4" xfId="0" builtinId="53" customBuiltin="true"/>
    <cellStyle name="Total 2 2 8 4 2" xfId="0" builtinId="53" customBuiltin="true"/>
    <cellStyle name="Total 2 2 8 5" xfId="0" builtinId="53" customBuiltin="true"/>
    <cellStyle name="Total 2 2 8 5 2" xfId="0" builtinId="53" customBuiltin="true"/>
    <cellStyle name="Total 2 2 8 6" xfId="0" builtinId="53" customBuiltin="true"/>
    <cellStyle name="Total 2 2 8 6 2" xfId="0" builtinId="53" customBuiltin="true"/>
    <cellStyle name="Total 2 2 8 7" xfId="0" builtinId="53" customBuiltin="true"/>
    <cellStyle name="Total 2 2 9" xfId="0" builtinId="53" customBuiltin="true"/>
    <cellStyle name="Total 2 2 9 2" xfId="0" builtinId="53" customBuiltin="true"/>
    <cellStyle name="Total 2 3" xfId="0" builtinId="53" customBuiltin="true"/>
    <cellStyle name="Total 2 3 10" xfId="0" builtinId="53" customBuiltin="true"/>
    <cellStyle name="Total 2 3 10 2" xfId="0" builtinId="53" customBuiltin="true"/>
    <cellStyle name="Total 2 3 11" xfId="0" builtinId="53" customBuiltin="true"/>
    <cellStyle name="Total 2 3 11 2" xfId="0" builtinId="53" customBuiltin="true"/>
    <cellStyle name="Total 2 3 12" xfId="0" builtinId="53" customBuiltin="true"/>
    <cellStyle name="Total 2 3 12 2" xfId="0" builtinId="53" customBuiltin="true"/>
    <cellStyle name="Total 2 3 13" xfId="0" builtinId="53" customBuiltin="true"/>
    <cellStyle name="Total 2 3 2" xfId="0" builtinId="53" customBuiltin="true"/>
    <cellStyle name="Total 2 3 2 2" xfId="0" builtinId="53" customBuiltin="true"/>
    <cellStyle name="Total 2 3 2 2 2" xfId="0" builtinId="53" customBuiltin="true"/>
    <cellStyle name="Total 2 3 2 3" xfId="0" builtinId="53" customBuiltin="true"/>
    <cellStyle name="Total 2 3 2 3 2" xfId="0" builtinId="53" customBuiltin="true"/>
    <cellStyle name="Total 2 3 2 4" xfId="0" builtinId="53" customBuiltin="true"/>
    <cellStyle name="Total 2 3 2 4 2" xfId="0" builtinId="53" customBuiltin="true"/>
    <cellStyle name="Total 2 3 2 5" xfId="0" builtinId="53" customBuiltin="true"/>
    <cellStyle name="Total 2 3 2 5 2" xfId="0" builtinId="53" customBuiltin="true"/>
    <cellStyle name="Total 2 3 2 6" xfId="0" builtinId="53" customBuiltin="true"/>
    <cellStyle name="Total 2 3 2 6 2" xfId="0" builtinId="53" customBuiltin="true"/>
    <cellStyle name="Total 2 3 2 7" xfId="0" builtinId="53" customBuiltin="true"/>
    <cellStyle name="Total 2 3 3" xfId="0" builtinId="53" customBuiltin="true"/>
    <cellStyle name="Total 2 3 3 2" xfId="0" builtinId="53" customBuiltin="true"/>
    <cellStyle name="Total 2 3 3 2 2" xfId="0" builtinId="53" customBuiltin="true"/>
    <cellStyle name="Total 2 3 3 3" xfId="0" builtinId="53" customBuiltin="true"/>
    <cellStyle name="Total 2 3 3 3 2" xfId="0" builtinId="53" customBuiltin="true"/>
    <cellStyle name="Total 2 3 3 4" xfId="0" builtinId="53" customBuiltin="true"/>
    <cellStyle name="Total 2 3 3 4 2" xfId="0" builtinId="53" customBuiltin="true"/>
    <cellStyle name="Total 2 3 3 5" xfId="0" builtinId="53" customBuiltin="true"/>
    <cellStyle name="Total 2 3 3 5 2" xfId="0" builtinId="53" customBuiltin="true"/>
    <cellStyle name="Total 2 3 3 6" xfId="0" builtinId="53" customBuiltin="true"/>
    <cellStyle name="Total 2 3 3 6 2" xfId="0" builtinId="53" customBuiltin="true"/>
    <cellStyle name="Total 2 3 3 7" xfId="0" builtinId="53" customBuiltin="true"/>
    <cellStyle name="Total 2 3 4" xfId="0" builtinId="53" customBuiltin="true"/>
    <cellStyle name="Total 2 3 4 2" xfId="0" builtinId="53" customBuiltin="true"/>
    <cellStyle name="Total 2 3 4 2 2" xfId="0" builtinId="53" customBuiltin="true"/>
    <cellStyle name="Total 2 3 4 3" xfId="0" builtinId="53" customBuiltin="true"/>
    <cellStyle name="Total 2 3 4 3 2" xfId="0" builtinId="53" customBuiltin="true"/>
    <cellStyle name="Total 2 3 4 4" xfId="0" builtinId="53" customBuiltin="true"/>
    <cellStyle name="Total 2 3 4 4 2" xfId="0" builtinId="53" customBuiltin="true"/>
    <cellStyle name="Total 2 3 4 5" xfId="0" builtinId="53" customBuiltin="true"/>
    <cellStyle name="Total 2 3 4 5 2" xfId="0" builtinId="53" customBuiltin="true"/>
    <cellStyle name="Total 2 3 4 6" xfId="0" builtinId="53" customBuiltin="true"/>
    <cellStyle name="Total 2 3 4 6 2" xfId="0" builtinId="53" customBuiltin="true"/>
    <cellStyle name="Total 2 3 4 7" xfId="0" builtinId="53" customBuiltin="true"/>
    <cellStyle name="Total 2 3 5" xfId="0" builtinId="53" customBuiltin="true"/>
    <cellStyle name="Total 2 3 5 2" xfId="0" builtinId="53" customBuiltin="true"/>
    <cellStyle name="Total 2 3 5 2 2" xfId="0" builtinId="53" customBuiltin="true"/>
    <cellStyle name="Total 2 3 5 3" xfId="0" builtinId="53" customBuiltin="true"/>
    <cellStyle name="Total 2 3 5 3 2" xfId="0" builtinId="53" customBuiltin="true"/>
    <cellStyle name="Total 2 3 5 4" xfId="0" builtinId="53" customBuiltin="true"/>
    <cellStyle name="Total 2 3 5 4 2" xfId="0" builtinId="53" customBuiltin="true"/>
    <cellStyle name="Total 2 3 5 5" xfId="0" builtinId="53" customBuiltin="true"/>
    <cellStyle name="Total 2 3 5 5 2" xfId="0" builtinId="53" customBuiltin="true"/>
    <cellStyle name="Total 2 3 5 6" xfId="0" builtinId="53" customBuiltin="true"/>
    <cellStyle name="Total 2 3 5 6 2" xfId="0" builtinId="53" customBuiltin="true"/>
    <cellStyle name="Total 2 3 5 7" xfId="0" builtinId="53" customBuiltin="true"/>
    <cellStyle name="Total 2 3 6" xfId="0" builtinId="53" customBuiltin="true"/>
    <cellStyle name="Total 2 3 6 2" xfId="0" builtinId="53" customBuiltin="true"/>
    <cellStyle name="Total 2 3 6 2 2" xfId="0" builtinId="53" customBuiltin="true"/>
    <cellStyle name="Total 2 3 6 3" xfId="0" builtinId="53" customBuiltin="true"/>
    <cellStyle name="Total 2 3 6 3 2" xfId="0" builtinId="53" customBuiltin="true"/>
    <cellStyle name="Total 2 3 6 4" xfId="0" builtinId="53" customBuiltin="true"/>
    <cellStyle name="Total 2 3 6 4 2" xfId="0" builtinId="53" customBuiltin="true"/>
    <cellStyle name="Total 2 3 6 5" xfId="0" builtinId="53" customBuiltin="true"/>
    <cellStyle name="Total 2 3 6 5 2" xfId="0" builtinId="53" customBuiltin="true"/>
    <cellStyle name="Total 2 3 6 6" xfId="0" builtinId="53" customBuiltin="true"/>
    <cellStyle name="Total 2 3 7" xfId="0" builtinId="53" customBuiltin="true"/>
    <cellStyle name="Total 2 3 7 2" xfId="0" builtinId="53" customBuiltin="true"/>
    <cellStyle name="Total 2 3 8" xfId="0" builtinId="53" customBuiltin="true"/>
    <cellStyle name="Total 2 3 8 2" xfId="0" builtinId="53" customBuiltin="true"/>
    <cellStyle name="Total 2 3 9" xfId="0" builtinId="53" customBuiltin="true"/>
    <cellStyle name="Total 2 3 9 2" xfId="0" builtinId="53" customBuiltin="true"/>
    <cellStyle name="Total 2 4" xfId="0" builtinId="53" customBuiltin="true"/>
    <cellStyle name="Total 2 4 10" xfId="0" builtinId="53" customBuiltin="true"/>
    <cellStyle name="Total 2 4 10 2" xfId="0" builtinId="53" customBuiltin="true"/>
    <cellStyle name="Total 2 4 11" xfId="0" builtinId="53" customBuiltin="true"/>
    <cellStyle name="Total 2 4 11 2" xfId="0" builtinId="53" customBuiltin="true"/>
    <cellStyle name="Total 2 4 12" xfId="0" builtinId="53" customBuiltin="true"/>
    <cellStyle name="Total 2 4 2" xfId="0" builtinId="53" customBuiltin="true"/>
    <cellStyle name="Total 2 4 2 2" xfId="0" builtinId="53" customBuiltin="true"/>
    <cellStyle name="Total 2 4 2 2 2" xfId="0" builtinId="53" customBuiltin="true"/>
    <cellStyle name="Total 2 4 2 3" xfId="0" builtinId="53" customBuiltin="true"/>
    <cellStyle name="Total 2 4 2 3 2" xfId="0" builtinId="53" customBuiltin="true"/>
    <cellStyle name="Total 2 4 2 4" xfId="0" builtinId="53" customBuiltin="true"/>
    <cellStyle name="Total 2 4 2 4 2" xfId="0" builtinId="53" customBuiltin="true"/>
    <cellStyle name="Total 2 4 2 5" xfId="0" builtinId="53" customBuiltin="true"/>
    <cellStyle name="Total 2 4 2 5 2" xfId="0" builtinId="53" customBuiltin="true"/>
    <cellStyle name="Total 2 4 2 6" xfId="0" builtinId="53" customBuiltin="true"/>
    <cellStyle name="Total 2 4 2 6 2" xfId="0" builtinId="53" customBuiltin="true"/>
    <cellStyle name="Total 2 4 2 7" xfId="0" builtinId="53" customBuiltin="true"/>
    <cellStyle name="Total 2 4 3" xfId="0" builtinId="53" customBuiltin="true"/>
    <cellStyle name="Total 2 4 3 2" xfId="0" builtinId="53" customBuiltin="true"/>
    <cellStyle name="Total 2 4 3 2 2" xfId="0" builtinId="53" customBuiltin="true"/>
    <cellStyle name="Total 2 4 3 3" xfId="0" builtinId="53" customBuiltin="true"/>
    <cellStyle name="Total 2 4 3 3 2" xfId="0" builtinId="53" customBuiltin="true"/>
    <cellStyle name="Total 2 4 3 4" xfId="0" builtinId="53" customBuiltin="true"/>
    <cellStyle name="Total 2 4 3 4 2" xfId="0" builtinId="53" customBuiltin="true"/>
    <cellStyle name="Total 2 4 3 5" xfId="0" builtinId="53" customBuiltin="true"/>
    <cellStyle name="Total 2 4 3 5 2" xfId="0" builtinId="53" customBuiltin="true"/>
    <cellStyle name="Total 2 4 3 6" xfId="0" builtinId="53" customBuiltin="true"/>
    <cellStyle name="Total 2 4 3 6 2" xfId="0" builtinId="53" customBuiltin="true"/>
    <cellStyle name="Total 2 4 3 7" xfId="0" builtinId="53" customBuiltin="true"/>
    <cellStyle name="Total 2 4 4" xfId="0" builtinId="53" customBuiltin="true"/>
    <cellStyle name="Total 2 4 4 2" xfId="0" builtinId="53" customBuiltin="true"/>
    <cellStyle name="Total 2 4 4 2 2" xfId="0" builtinId="53" customBuiltin="true"/>
    <cellStyle name="Total 2 4 4 3" xfId="0" builtinId="53" customBuiltin="true"/>
    <cellStyle name="Total 2 4 4 3 2" xfId="0" builtinId="53" customBuiltin="true"/>
    <cellStyle name="Total 2 4 4 4" xfId="0" builtinId="53" customBuiltin="true"/>
    <cellStyle name="Total 2 4 4 4 2" xfId="0" builtinId="53" customBuiltin="true"/>
    <cellStyle name="Total 2 4 4 5" xfId="0" builtinId="53" customBuiltin="true"/>
    <cellStyle name="Total 2 4 4 5 2" xfId="0" builtinId="53" customBuiltin="true"/>
    <cellStyle name="Total 2 4 4 6" xfId="0" builtinId="53" customBuiltin="true"/>
    <cellStyle name="Total 2 4 4 6 2" xfId="0" builtinId="53" customBuiltin="true"/>
    <cellStyle name="Total 2 4 4 7" xfId="0" builtinId="53" customBuiltin="true"/>
    <cellStyle name="Total 2 4 5" xfId="0" builtinId="53" customBuiltin="true"/>
    <cellStyle name="Total 2 4 5 2" xfId="0" builtinId="53" customBuiltin="true"/>
    <cellStyle name="Total 2 4 5 2 2" xfId="0" builtinId="53" customBuiltin="true"/>
    <cellStyle name="Total 2 4 5 3" xfId="0" builtinId="53" customBuiltin="true"/>
    <cellStyle name="Total 2 4 5 3 2" xfId="0" builtinId="53" customBuiltin="true"/>
    <cellStyle name="Total 2 4 5 4" xfId="0" builtinId="53" customBuiltin="true"/>
    <cellStyle name="Total 2 4 5 4 2" xfId="0" builtinId="53" customBuiltin="true"/>
    <cellStyle name="Total 2 4 5 5" xfId="0" builtinId="53" customBuiltin="true"/>
    <cellStyle name="Total 2 4 5 5 2" xfId="0" builtinId="53" customBuiltin="true"/>
    <cellStyle name="Total 2 4 5 6" xfId="0" builtinId="53" customBuiltin="true"/>
    <cellStyle name="Total 2 4 5 6 2" xfId="0" builtinId="53" customBuiltin="true"/>
    <cellStyle name="Total 2 4 5 7" xfId="0" builtinId="53" customBuiltin="true"/>
    <cellStyle name="Total 2 4 6" xfId="0" builtinId="53" customBuiltin="true"/>
    <cellStyle name="Total 2 4 6 2" xfId="0" builtinId="53" customBuiltin="true"/>
    <cellStyle name="Total 2 4 7" xfId="0" builtinId="53" customBuiltin="true"/>
    <cellStyle name="Total 2 4 7 2" xfId="0" builtinId="53" customBuiltin="true"/>
    <cellStyle name="Total 2 4 8" xfId="0" builtinId="53" customBuiltin="true"/>
    <cellStyle name="Total 2 4 8 2" xfId="0" builtinId="53" customBuiltin="true"/>
    <cellStyle name="Total 2 4 9" xfId="0" builtinId="53" customBuiltin="true"/>
    <cellStyle name="Total 2 4 9 2" xfId="0" builtinId="53" customBuiltin="true"/>
    <cellStyle name="Total 2 5" xfId="0" builtinId="53" customBuiltin="true"/>
    <cellStyle name="Total 2 5 2" xfId="0" builtinId="53" customBuiltin="true"/>
    <cellStyle name="Total 2 6" xfId="0" builtinId="53" customBuiltin="true"/>
    <cellStyle name="Total 2 6 2" xfId="0" builtinId="53" customBuiltin="true"/>
    <cellStyle name="Total 2 7" xfId="0" builtinId="53" customBuiltin="true"/>
    <cellStyle name="Total 3" xfId="0" builtinId="53" customBuiltin="true"/>
    <cellStyle name="Total 3 10" xfId="0" builtinId="53" customBuiltin="true"/>
    <cellStyle name="Total 3 10 2" xfId="0" builtinId="53" customBuiltin="true"/>
    <cellStyle name="Total 3 11" xfId="0" builtinId="53" customBuiltin="true"/>
    <cellStyle name="Total 3 11 2" xfId="0" builtinId="53" customBuiltin="true"/>
    <cellStyle name="Total 3 12" xfId="0" builtinId="53" customBuiltin="true"/>
    <cellStyle name="Total 3 12 2" xfId="0" builtinId="53" customBuiltin="true"/>
    <cellStyle name="Total 3 13" xfId="0" builtinId="53" customBuiltin="true"/>
    <cellStyle name="Total 3 13 2" xfId="0" builtinId="53" customBuiltin="true"/>
    <cellStyle name="Total 3 14" xfId="0" builtinId="53" customBuiltin="true"/>
    <cellStyle name="Total 3 14 2" xfId="0" builtinId="53" customBuiltin="true"/>
    <cellStyle name="Total 3 15" xfId="0" builtinId="53" customBuiltin="true"/>
    <cellStyle name="Total 3 2" xfId="0" builtinId="53" customBuiltin="true"/>
    <cellStyle name="Total 3 2 10" xfId="0" builtinId="53" customBuiltin="true"/>
    <cellStyle name="Total 3 2 10 2" xfId="0" builtinId="53" customBuiltin="true"/>
    <cellStyle name="Total 3 2 11" xfId="0" builtinId="53" customBuiltin="true"/>
    <cellStyle name="Total 3 2 11 2" xfId="0" builtinId="53" customBuiltin="true"/>
    <cellStyle name="Total 3 2 12" xfId="0" builtinId="53" customBuiltin="true"/>
    <cellStyle name="Total 3 2 12 2" xfId="0" builtinId="53" customBuiltin="true"/>
    <cellStyle name="Total 3 2 13" xfId="0" builtinId="53" customBuiltin="true"/>
    <cellStyle name="Total 3 2 2" xfId="0" builtinId="53" customBuiltin="true"/>
    <cellStyle name="Total 3 2 2 10" xfId="0" builtinId="53" customBuiltin="true"/>
    <cellStyle name="Total 3 2 2 10 2" xfId="0" builtinId="53" customBuiltin="true"/>
    <cellStyle name="Total 3 2 2 11" xfId="0" builtinId="53" customBuiltin="true"/>
    <cellStyle name="Total 3 2 2 11 2" xfId="0" builtinId="53" customBuiltin="true"/>
    <cellStyle name="Total 3 2 2 12" xfId="0" builtinId="53" customBuiltin="true"/>
    <cellStyle name="Total 3 2 2 2" xfId="0" builtinId="53" customBuiltin="true"/>
    <cellStyle name="Total 3 2 2 2 2" xfId="0" builtinId="53" customBuiltin="true"/>
    <cellStyle name="Total 3 2 2 2 2 2" xfId="0" builtinId="53" customBuiltin="true"/>
    <cellStyle name="Total 3 2 2 2 3" xfId="0" builtinId="53" customBuiltin="true"/>
    <cellStyle name="Total 3 2 2 2 3 2" xfId="0" builtinId="53" customBuiltin="true"/>
    <cellStyle name="Total 3 2 2 2 4" xfId="0" builtinId="53" customBuiltin="true"/>
    <cellStyle name="Total 3 2 2 2 4 2" xfId="0" builtinId="53" customBuiltin="true"/>
    <cellStyle name="Total 3 2 2 2 5" xfId="0" builtinId="53" customBuiltin="true"/>
    <cellStyle name="Total 3 2 2 2 5 2" xfId="0" builtinId="53" customBuiltin="true"/>
    <cellStyle name="Total 3 2 2 2 6" xfId="0" builtinId="53" customBuiltin="true"/>
    <cellStyle name="Total 3 2 2 2 6 2" xfId="0" builtinId="53" customBuiltin="true"/>
    <cellStyle name="Total 3 2 2 2 7" xfId="0" builtinId="53" customBuiltin="true"/>
    <cellStyle name="Total 3 2 2 3" xfId="0" builtinId="53" customBuiltin="true"/>
    <cellStyle name="Total 3 2 2 3 2" xfId="0" builtinId="53" customBuiltin="true"/>
    <cellStyle name="Total 3 2 2 3 2 2" xfId="0" builtinId="53" customBuiltin="true"/>
    <cellStyle name="Total 3 2 2 3 3" xfId="0" builtinId="53" customBuiltin="true"/>
    <cellStyle name="Total 3 2 2 3 3 2" xfId="0" builtinId="53" customBuiltin="true"/>
    <cellStyle name="Total 3 2 2 3 4" xfId="0" builtinId="53" customBuiltin="true"/>
    <cellStyle name="Total 3 2 2 3 4 2" xfId="0" builtinId="53" customBuiltin="true"/>
    <cellStyle name="Total 3 2 2 3 5" xfId="0" builtinId="53" customBuiltin="true"/>
    <cellStyle name="Total 3 2 2 3 5 2" xfId="0" builtinId="53" customBuiltin="true"/>
    <cellStyle name="Total 3 2 2 3 6" xfId="0" builtinId="53" customBuiltin="true"/>
    <cellStyle name="Total 3 2 2 3 6 2" xfId="0" builtinId="53" customBuiltin="true"/>
    <cellStyle name="Total 3 2 2 3 7" xfId="0" builtinId="53" customBuiltin="true"/>
    <cellStyle name="Total 3 2 2 4" xfId="0" builtinId="53" customBuiltin="true"/>
    <cellStyle name="Total 3 2 2 4 2" xfId="0" builtinId="53" customBuiltin="true"/>
    <cellStyle name="Total 3 2 2 4 2 2" xfId="0" builtinId="53" customBuiltin="true"/>
    <cellStyle name="Total 3 2 2 4 3" xfId="0" builtinId="53" customBuiltin="true"/>
    <cellStyle name="Total 3 2 2 4 3 2" xfId="0" builtinId="53" customBuiltin="true"/>
    <cellStyle name="Total 3 2 2 4 4" xfId="0" builtinId="53" customBuiltin="true"/>
    <cellStyle name="Total 3 2 2 4 4 2" xfId="0" builtinId="53" customBuiltin="true"/>
    <cellStyle name="Total 3 2 2 4 5" xfId="0" builtinId="53" customBuiltin="true"/>
    <cellStyle name="Total 3 2 2 4 5 2" xfId="0" builtinId="53" customBuiltin="true"/>
    <cellStyle name="Total 3 2 2 4 6" xfId="0" builtinId="53" customBuiltin="true"/>
    <cellStyle name="Total 3 2 2 4 6 2" xfId="0" builtinId="53" customBuiltin="true"/>
    <cellStyle name="Total 3 2 2 4 7" xfId="0" builtinId="53" customBuiltin="true"/>
    <cellStyle name="Total 3 2 2 5" xfId="0" builtinId="53" customBuiltin="true"/>
    <cellStyle name="Total 3 2 2 5 2" xfId="0" builtinId="53" customBuiltin="true"/>
    <cellStyle name="Total 3 2 2 5 2 2" xfId="0" builtinId="53" customBuiltin="true"/>
    <cellStyle name="Total 3 2 2 5 3" xfId="0" builtinId="53" customBuiltin="true"/>
    <cellStyle name="Total 3 2 2 5 3 2" xfId="0" builtinId="53" customBuiltin="true"/>
    <cellStyle name="Total 3 2 2 5 4" xfId="0" builtinId="53" customBuiltin="true"/>
    <cellStyle name="Total 3 2 2 5 4 2" xfId="0" builtinId="53" customBuiltin="true"/>
    <cellStyle name="Total 3 2 2 5 5" xfId="0" builtinId="53" customBuiltin="true"/>
    <cellStyle name="Total 3 2 2 5 5 2" xfId="0" builtinId="53" customBuiltin="true"/>
    <cellStyle name="Total 3 2 2 5 6" xfId="0" builtinId="53" customBuiltin="true"/>
    <cellStyle name="Total 3 2 2 5 6 2" xfId="0" builtinId="53" customBuiltin="true"/>
    <cellStyle name="Total 3 2 2 5 7" xfId="0" builtinId="53" customBuiltin="true"/>
    <cellStyle name="Total 3 2 2 6" xfId="0" builtinId="53" customBuiltin="true"/>
    <cellStyle name="Total 3 2 2 6 2" xfId="0" builtinId="53" customBuiltin="true"/>
    <cellStyle name="Total 3 2 2 6 2 2" xfId="0" builtinId="53" customBuiltin="true"/>
    <cellStyle name="Total 3 2 2 6 3" xfId="0" builtinId="53" customBuiltin="true"/>
    <cellStyle name="Total 3 2 2 6 3 2" xfId="0" builtinId="53" customBuiltin="true"/>
    <cellStyle name="Total 3 2 2 6 4" xfId="0" builtinId="53" customBuiltin="true"/>
    <cellStyle name="Total 3 2 2 6 4 2" xfId="0" builtinId="53" customBuiltin="true"/>
    <cellStyle name="Total 3 2 2 6 5" xfId="0" builtinId="53" customBuiltin="true"/>
    <cellStyle name="Total 3 2 2 6 5 2" xfId="0" builtinId="53" customBuiltin="true"/>
    <cellStyle name="Total 3 2 2 6 6" xfId="0" builtinId="53" customBuiltin="true"/>
    <cellStyle name="Total 3 2 2 7" xfId="0" builtinId="53" customBuiltin="true"/>
    <cellStyle name="Total 3 2 2 7 2" xfId="0" builtinId="53" customBuiltin="true"/>
    <cellStyle name="Total 3 2 2 8" xfId="0" builtinId="53" customBuiltin="true"/>
    <cellStyle name="Total 3 2 2 8 2" xfId="0" builtinId="53" customBuiltin="true"/>
    <cellStyle name="Total 3 2 2 9" xfId="0" builtinId="53" customBuiltin="true"/>
    <cellStyle name="Total 3 2 2 9 2" xfId="0" builtinId="53" customBuiltin="true"/>
    <cellStyle name="Total 3 2 3" xfId="0" builtinId="53" customBuiltin="true"/>
    <cellStyle name="Total 3 2 3 2" xfId="0" builtinId="53" customBuiltin="true"/>
    <cellStyle name="Total 3 2 3 2 2" xfId="0" builtinId="53" customBuiltin="true"/>
    <cellStyle name="Total 3 2 3 3" xfId="0" builtinId="53" customBuiltin="true"/>
    <cellStyle name="Total 3 2 3 3 2" xfId="0" builtinId="53" customBuiltin="true"/>
    <cellStyle name="Total 3 2 3 4" xfId="0" builtinId="53" customBuiltin="true"/>
    <cellStyle name="Total 3 2 3 4 2" xfId="0" builtinId="53" customBuiltin="true"/>
    <cellStyle name="Total 3 2 3 5" xfId="0" builtinId="53" customBuiltin="true"/>
    <cellStyle name="Total 3 2 3 5 2" xfId="0" builtinId="53" customBuiltin="true"/>
    <cellStyle name="Total 3 2 3 6" xfId="0" builtinId="53" customBuiltin="true"/>
    <cellStyle name="Total 3 2 3 6 2" xfId="0" builtinId="53" customBuiltin="true"/>
    <cellStyle name="Total 3 2 3 7" xfId="0" builtinId="53" customBuiltin="true"/>
    <cellStyle name="Total 3 2 4" xfId="0" builtinId="53" customBuiltin="true"/>
    <cellStyle name="Total 3 2 4 2" xfId="0" builtinId="53" customBuiltin="true"/>
    <cellStyle name="Total 3 2 4 2 2" xfId="0" builtinId="53" customBuiltin="true"/>
    <cellStyle name="Total 3 2 4 3" xfId="0" builtinId="53" customBuiltin="true"/>
    <cellStyle name="Total 3 2 4 3 2" xfId="0" builtinId="53" customBuiltin="true"/>
    <cellStyle name="Total 3 2 4 4" xfId="0" builtinId="53" customBuiltin="true"/>
    <cellStyle name="Total 3 2 4 4 2" xfId="0" builtinId="53" customBuiltin="true"/>
    <cellStyle name="Total 3 2 4 5" xfId="0" builtinId="53" customBuiltin="true"/>
    <cellStyle name="Total 3 2 4 5 2" xfId="0" builtinId="53" customBuiltin="true"/>
    <cellStyle name="Total 3 2 4 6" xfId="0" builtinId="53" customBuiltin="true"/>
    <cellStyle name="Total 3 2 4 6 2" xfId="0" builtinId="53" customBuiltin="true"/>
    <cellStyle name="Total 3 2 4 7" xfId="0" builtinId="53" customBuiltin="true"/>
    <cellStyle name="Total 3 2 5" xfId="0" builtinId="53" customBuiltin="true"/>
    <cellStyle name="Total 3 2 5 2" xfId="0" builtinId="53" customBuiltin="true"/>
    <cellStyle name="Total 3 2 5 2 2" xfId="0" builtinId="53" customBuiltin="true"/>
    <cellStyle name="Total 3 2 5 3" xfId="0" builtinId="53" customBuiltin="true"/>
    <cellStyle name="Total 3 2 5 3 2" xfId="0" builtinId="53" customBuiltin="true"/>
    <cellStyle name="Total 3 2 5 4" xfId="0" builtinId="53" customBuiltin="true"/>
    <cellStyle name="Total 3 2 5 4 2" xfId="0" builtinId="53" customBuiltin="true"/>
    <cellStyle name="Total 3 2 5 5" xfId="0" builtinId="53" customBuiltin="true"/>
    <cellStyle name="Total 3 2 5 5 2" xfId="0" builtinId="53" customBuiltin="true"/>
    <cellStyle name="Total 3 2 5 6" xfId="0" builtinId="53" customBuiltin="true"/>
    <cellStyle name="Total 3 2 5 6 2" xfId="0" builtinId="53" customBuiltin="true"/>
    <cellStyle name="Total 3 2 5 7" xfId="0" builtinId="53" customBuiltin="true"/>
    <cellStyle name="Total 3 2 6" xfId="0" builtinId="53" customBuiltin="true"/>
    <cellStyle name="Total 3 2 6 2" xfId="0" builtinId="53" customBuiltin="true"/>
    <cellStyle name="Total 3 2 6 2 2" xfId="0" builtinId="53" customBuiltin="true"/>
    <cellStyle name="Total 3 2 6 3" xfId="0" builtinId="53" customBuiltin="true"/>
    <cellStyle name="Total 3 2 6 3 2" xfId="0" builtinId="53" customBuiltin="true"/>
    <cellStyle name="Total 3 2 6 4" xfId="0" builtinId="53" customBuiltin="true"/>
    <cellStyle name="Total 3 2 6 4 2" xfId="0" builtinId="53" customBuiltin="true"/>
    <cellStyle name="Total 3 2 6 5" xfId="0" builtinId="53" customBuiltin="true"/>
    <cellStyle name="Total 3 2 6 5 2" xfId="0" builtinId="53" customBuiltin="true"/>
    <cellStyle name="Total 3 2 6 6" xfId="0" builtinId="53" customBuiltin="true"/>
    <cellStyle name="Total 3 2 6 6 2" xfId="0" builtinId="53" customBuiltin="true"/>
    <cellStyle name="Total 3 2 6 7" xfId="0" builtinId="53" customBuiltin="true"/>
    <cellStyle name="Total 3 2 7" xfId="0" builtinId="53" customBuiltin="true"/>
    <cellStyle name="Total 3 2 7 2" xfId="0" builtinId="53" customBuiltin="true"/>
    <cellStyle name="Total 3 2 7 2 2" xfId="0" builtinId="53" customBuiltin="true"/>
    <cellStyle name="Total 3 2 7 3" xfId="0" builtinId="53" customBuiltin="true"/>
    <cellStyle name="Total 3 2 7 3 2" xfId="0" builtinId="53" customBuiltin="true"/>
    <cellStyle name="Total 3 2 7 4" xfId="0" builtinId="53" customBuiltin="true"/>
    <cellStyle name="Total 3 2 7 4 2" xfId="0" builtinId="53" customBuiltin="true"/>
    <cellStyle name="Total 3 2 7 5" xfId="0" builtinId="53" customBuiltin="true"/>
    <cellStyle name="Total 3 2 7 5 2" xfId="0" builtinId="53" customBuiltin="true"/>
    <cellStyle name="Total 3 2 7 6" xfId="0" builtinId="53" customBuiltin="true"/>
    <cellStyle name="Total 3 2 8" xfId="0" builtinId="53" customBuiltin="true"/>
    <cellStyle name="Total 3 2 8 2" xfId="0" builtinId="53" customBuiltin="true"/>
    <cellStyle name="Total 3 2 9" xfId="0" builtinId="53" customBuiltin="true"/>
    <cellStyle name="Total 3 2 9 2" xfId="0" builtinId="53" customBuiltin="true"/>
    <cellStyle name="Total 3 3" xfId="0" builtinId="53" customBuiltin="true"/>
    <cellStyle name="Total 3 3 2" xfId="0" builtinId="53" customBuiltin="true"/>
    <cellStyle name="Total 3 3 2 2" xfId="0" builtinId="53" customBuiltin="true"/>
    <cellStyle name="Total 3 3 2 2 2" xfId="0" builtinId="53" customBuiltin="true"/>
    <cellStyle name="Total 3 3 2 3" xfId="0" builtinId="53" customBuiltin="true"/>
    <cellStyle name="Total 3 3 2 3 2" xfId="0" builtinId="53" customBuiltin="true"/>
    <cellStyle name="Total 3 3 2 4" xfId="0" builtinId="53" customBuiltin="true"/>
    <cellStyle name="Total 3 3 2 4 2" xfId="0" builtinId="53" customBuiltin="true"/>
    <cellStyle name="Total 3 3 2 5" xfId="0" builtinId="53" customBuiltin="true"/>
    <cellStyle name="Total 3 3 2 5 2" xfId="0" builtinId="53" customBuiltin="true"/>
    <cellStyle name="Total 3 3 2 6" xfId="0" builtinId="53" customBuiltin="true"/>
    <cellStyle name="Total 3 3 2 6 2" xfId="0" builtinId="53" customBuiltin="true"/>
    <cellStyle name="Total 3 3 2 7" xfId="0" builtinId="53" customBuiltin="true"/>
    <cellStyle name="Total 3 3 3" xfId="0" builtinId="53" customBuiltin="true"/>
    <cellStyle name="Total 3 3 3 2" xfId="0" builtinId="53" customBuiltin="true"/>
    <cellStyle name="Total 3 3 3 2 2" xfId="0" builtinId="53" customBuiltin="true"/>
    <cellStyle name="Total 3 3 3 3" xfId="0" builtinId="53" customBuiltin="true"/>
    <cellStyle name="Total 3 3 3 3 2" xfId="0" builtinId="53" customBuiltin="true"/>
    <cellStyle name="Total 3 3 3 4" xfId="0" builtinId="53" customBuiltin="true"/>
    <cellStyle name="Total 3 3 3 4 2" xfId="0" builtinId="53" customBuiltin="true"/>
    <cellStyle name="Total 3 3 3 5" xfId="0" builtinId="53" customBuiltin="true"/>
    <cellStyle name="Total 3 3 3 5 2" xfId="0" builtinId="53" customBuiltin="true"/>
    <cellStyle name="Total 3 3 3 6" xfId="0" builtinId="53" customBuiltin="true"/>
    <cellStyle name="Total 3 3 3 6 2" xfId="0" builtinId="53" customBuiltin="true"/>
    <cellStyle name="Total 3 3 3 7" xfId="0" builtinId="53" customBuiltin="true"/>
    <cellStyle name="Total 3 3 4" xfId="0" builtinId="53" customBuiltin="true"/>
    <cellStyle name="Total 3 3 4 2" xfId="0" builtinId="53" customBuiltin="true"/>
    <cellStyle name="Total 3 3 4 2 2" xfId="0" builtinId="53" customBuiltin="true"/>
    <cellStyle name="Total 3 3 4 3" xfId="0" builtinId="53" customBuiltin="true"/>
    <cellStyle name="Total 3 3 4 3 2" xfId="0" builtinId="53" customBuiltin="true"/>
    <cellStyle name="Total 3 3 4 4" xfId="0" builtinId="53" customBuiltin="true"/>
    <cellStyle name="Total 3 3 4 4 2" xfId="0" builtinId="53" customBuiltin="true"/>
    <cellStyle name="Total 3 3 4 5" xfId="0" builtinId="53" customBuiltin="true"/>
    <cellStyle name="Total 3 3 4 5 2" xfId="0" builtinId="53" customBuiltin="true"/>
    <cellStyle name="Total 3 3 4 6" xfId="0" builtinId="53" customBuiltin="true"/>
    <cellStyle name="Total 3 3 4 6 2" xfId="0" builtinId="53" customBuiltin="true"/>
    <cellStyle name="Total 3 3 4 7" xfId="0" builtinId="53" customBuiltin="true"/>
    <cellStyle name="Total 3 3 5" xfId="0" builtinId="53" customBuiltin="true"/>
    <cellStyle name="Total 3 3 5 2" xfId="0" builtinId="53" customBuiltin="true"/>
    <cellStyle name="Total 3 3 5 2 2" xfId="0" builtinId="53" customBuiltin="true"/>
    <cellStyle name="Total 3 3 5 3" xfId="0" builtinId="53" customBuiltin="true"/>
    <cellStyle name="Total 3 3 5 3 2" xfId="0" builtinId="53" customBuiltin="true"/>
    <cellStyle name="Total 3 3 5 4" xfId="0" builtinId="53" customBuiltin="true"/>
    <cellStyle name="Total 3 3 5 4 2" xfId="0" builtinId="53" customBuiltin="true"/>
    <cellStyle name="Total 3 3 5 5" xfId="0" builtinId="53" customBuiltin="true"/>
    <cellStyle name="Total 3 3 5 5 2" xfId="0" builtinId="53" customBuiltin="true"/>
    <cellStyle name="Total 3 3 5 6" xfId="0" builtinId="53" customBuiltin="true"/>
    <cellStyle name="Total 3 3 6" xfId="0" builtinId="53" customBuiltin="true"/>
    <cellStyle name="Total 3 3 6 2" xfId="0" builtinId="53" customBuiltin="true"/>
    <cellStyle name="Total 3 3 7" xfId="0" builtinId="53" customBuiltin="true"/>
    <cellStyle name="Total 3 4" xfId="0" builtinId="53" customBuiltin="true"/>
    <cellStyle name="Total 3 4 10" xfId="0" builtinId="53" customBuiltin="true"/>
    <cellStyle name="Total 3 4 10 2" xfId="0" builtinId="53" customBuiltin="true"/>
    <cellStyle name="Total 3 4 11" xfId="0" builtinId="53" customBuiltin="true"/>
    <cellStyle name="Total 3 4 11 2" xfId="0" builtinId="53" customBuiltin="true"/>
    <cellStyle name="Total 3 4 12" xfId="0" builtinId="53" customBuiltin="true"/>
    <cellStyle name="Total 3 4 2" xfId="0" builtinId="53" customBuiltin="true"/>
    <cellStyle name="Total 3 4 2 2" xfId="0" builtinId="53" customBuiltin="true"/>
    <cellStyle name="Total 3 4 2 2 2" xfId="0" builtinId="53" customBuiltin="true"/>
    <cellStyle name="Total 3 4 2 3" xfId="0" builtinId="53" customBuiltin="true"/>
    <cellStyle name="Total 3 4 2 3 2" xfId="0" builtinId="53" customBuiltin="true"/>
    <cellStyle name="Total 3 4 2 4" xfId="0" builtinId="53" customBuiltin="true"/>
    <cellStyle name="Total 3 4 2 4 2" xfId="0" builtinId="53" customBuiltin="true"/>
    <cellStyle name="Total 3 4 2 5" xfId="0" builtinId="53" customBuiltin="true"/>
    <cellStyle name="Total 3 4 2 5 2" xfId="0" builtinId="53" customBuiltin="true"/>
    <cellStyle name="Total 3 4 2 6" xfId="0" builtinId="53" customBuiltin="true"/>
    <cellStyle name="Total 3 4 2 6 2" xfId="0" builtinId="53" customBuiltin="true"/>
    <cellStyle name="Total 3 4 2 7" xfId="0" builtinId="53" customBuiltin="true"/>
    <cellStyle name="Total 3 4 3" xfId="0" builtinId="53" customBuiltin="true"/>
    <cellStyle name="Total 3 4 3 2" xfId="0" builtinId="53" customBuiltin="true"/>
    <cellStyle name="Total 3 4 3 2 2" xfId="0" builtinId="53" customBuiltin="true"/>
    <cellStyle name="Total 3 4 3 3" xfId="0" builtinId="53" customBuiltin="true"/>
    <cellStyle name="Total 3 4 3 3 2" xfId="0" builtinId="53" customBuiltin="true"/>
    <cellStyle name="Total 3 4 3 4" xfId="0" builtinId="53" customBuiltin="true"/>
    <cellStyle name="Total 3 4 3 4 2" xfId="0" builtinId="53" customBuiltin="true"/>
    <cellStyle name="Total 3 4 3 5" xfId="0" builtinId="53" customBuiltin="true"/>
    <cellStyle name="Total 3 4 3 5 2" xfId="0" builtinId="53" customBuiltin="true"/>
    <cellStyle name="Total 3 4 3 6" xfId="0" builtinId="53" customBuiltin="true"/>
    <cellStyle name="Total 3 4 3 6 2" xfId="0" builtinId="53" customBuiltin="true"/>
    <cellStyle name="Total 3 4 3 7" xfId="0" builtinId="53" customBuiltin="true"/>
    <cellStyle name="Total 3 4 4" xfId="0" builtinId="53" customBuiltin="true"/>
    <cellStyle name="Total 3 4 4 2" xfId="0" builtinId="53" customBuiltin="true"/>
    <cellStyle name="Total 3 4 4 2 2" xfId="0" builtinId="53" customBuiltin="true"/>
    <cellStyle name="Total 3 4 4 3" xfId="0" builtinId="53" customBuiltin="true"/>
    <cellStyle name="Total 3 4 4 3 2" xfId="0" builtinId="53" customBuiltin="true"/>
    <cellStyle name="Total 3 4 4 4" xfId="0" builtinId="53" customBuiltin="true"/>
    <cellStyle name="Total 3 4 4 4 2" xfId="0" builtinId="53" customBuiltin="true"/>
    <cellStyle name="Total 3 4 4 5" xfId="0" builtinId="53" customBuiltin="true"/>
    <cellStyle name="Total 3 4 4 5 2" xfId="0" builtinId="53" customBuiltin="true"/>
    <cellStyle name="Total 3 4 4 6" xfId="0" builtinId="53" customBuiltin="true"/>
    <cellStyle name="Total 3 4 4 6 2" xfId="0" builtinId="53" customBuiltin="true"/>
    <cellStyle name="Total 3 4 4 7" xfId="0" builtinId="53" customBuiltin="true"/>
    <cellStyle name="Total 3 4 5" xfId="0" builtinId="53" customBuiltin="true"/>
    <cellStyle name="Total 3 4 5 2" xfId="0" builtinId="53" customBuiltin="true"/>
    <cellStyle name="Total 3 4 5 2 2" xfId="0" builtinId="53" customBuiltin="true"/>
    <cellStyle name="Total 3 4 5 3" xfId="0" builtinId="53" customBuiltin="true"/>
    <cellStyle name="Total 3 4 5 3 2" xfId="0" builtinId="53" customBuiltin="true"/>
    <cellStyle name="Total 3 4 5 4" xfId="0" builtinId="53" customBuiltin="true"/>
    <cellStyle name="Total 3 4 5 4 2" xfId="0" builtinId="53" customBuiltin="true"/>
    <cellStyle name="Total 3 4 5 5" xfId="0" builtinId="53" customBuiltin="true"/>
    <cellStyle name="Total 3 4 5 5 2" xfId="0" builtinId="53" customBuiltin="true"/>
    <cellStyle name="Total 3 4 5 6" xfId="0" builtinId="53" customBuiltin="true"/>
    <cellStyle name="Total 3 4 5 6 2" xfId="0" builtinId="53" customBuiltin="true"/>
    <cellStyle name="Total 3 4 5 7" xfId="0" builtinId="53" customBuiltin="true"/>
    <cellStyle name="Total 3 4 6" xfId="0" builtinId="53" customBuiltin="true"/>
    <cellStyle name="Total 3 4 6 2" xfId="0" builtinId="53" customBuiltin="true"/>
    <cellStyle name="Total 3 4 7" xfId="0" builtinId="53" customBuiltin="true"/>
    <cellStyle name="Total 3 4 7 2" xfId="0" builtinId="53" customBuiltin="true"/>
    <cellStyle name="Total 3 4 8" xfId="0" builtinId="53" customBuiltin="true"/>
    <cellStyle name="Total 3 4 8 2" xfId="0" builtinId="53" customBuiltin="true"/>
    <cellStyle name="Total 3 4 9" xfId="0" builtinId="53" customBuiltin="true"/>
    <cellStyle name="Total 3 4 9 2" xfId="0" builtinId="53" customBuiltin="true"/>
    <cellStyle name="Total 3 5" xfId="0" builtinId="53" customBuiltin="true"/>
    <cellStyle name="Total 3 5 2" xfId="0" builtinId="53" customBuiltin="true"/>
    <cellStyle name="Total 3 5 2 2" xfId="0" builtinId="53" customBuiltin="true"/>
    <cellStyle name="Total 3 5 3" xfId="0" builtinId="53" customBuiltin="true"/>
    <cellStyle name="Total 3 5 3 2" xfId="0" builtinId="53" customBuiltin="true"/>
    <cellStyle name="Total 3 5 4" xfId="0" builtinId="53" customBuiltin="true"/>
    <cellStyle name="Total 3 5 4 2" xfId="0" builtinId="53" customBuiltin="true"/>
    <cellStyle name="Total 3 5 5" xfId="0" builtinId="53" customBuiltin="true"/>
    <cellStyle name="Total 3 5 5 2" xfId="0" builtinId="53" customBuiltin="true"/>
    <cellStyle name="Total 3 5 6" xfId="0" builtinId="53" customBuiltin="true"/>
    <cellStyle name="Total 3 5 6 2" xfId="0" builtinId="53" customBuiltin="true"/>
    <cellStyle name="Total 3 5 7" xfId="0" builtinId="53" customBuiltin="true"/>
    <cellStyle name="Total 3 6" xfId="0" builtinId="53" customBuiltin="true"/>
    <cellStyle name="Total 3 6 2" xfId="0" builtinId="53" customBuiltin="true"/>
    <cellStyle name="Total 3 6 2 2" xfId="0" builtinId="53" customBuiltin="true"/>
    <cellStyle name="Total 3 6 3" xfId="0" builtinId="53" customBuiltin="true"/>
    <cellStyle name="Total 3 6 3 2" xfId="0" builtinId="53" customBuiltin="true"/>
    <cellStyle name="Total 3 6 4" xfId="0" builtinId="53" customBuiltin="true"/>
    <cellStyle name="Total 3 6 4 2" xfId="0" builtinId="53" customBuiltin="true"/>
    <cellStyle name="Total 3 6 5" xfId="0" builtinId="53" customBuiltin="true"/>
    <cellStyle name="Total 3 6 5 2" xfId="0" builtinId="53" customBuiltin="true"/>
    <cellStyle name="Total 3 6 6" xfId="0" builtinId="53" customBuiltin="true"/>
    <cellStyle name="Total 3 6 6 2" xfId="0" builtinId="53" customBuiltin="true"/>
    <cellStyle name="Total 3 6 7" xfId="0" builtinId="53" customBuiltin="true"/>
    <cellStyle name="Total 3 7" xfId="0" builtinId="53" customBuiltin="true"/>
    <cellStyle name="Total 3 7 2" xfId="0" builtinId="53" customBuiltin="true"/>
    <cellStyle name="Total 3 7 2 2" xfId="0" builtinId="53" customBuiltin="true"/>
    <cellStyle name="Total 3 7 3" xfId="0" builtinId="53" customBuiltin="true"/>
    <cellStyle name="Total 3 7 3 2" xfId="0" builtinId="53" customBuiltin="true"/>
    <cellStyle name="Total 3 7 4" xfId="0" builtinId="53" customBuiltin="true"/>
    <cellStyle name="Total 3 7 4 2" xfId="0" builtinId="53" customBuiltin="true"/>
    <cellStyle name="Total 3 7 5" xfId="0" builtinId="53" customBuiltin="true"/>
    <cellStyle name="Total 3 7 5 2" xfId="0" builtinId="53" customBuiltin="true"/>
    <cellStyle name="Total 3 7 6" xfId="0" builtinId="53" customBuiltin="true"/>
    <cellStyle name="Total 3 7 6 2" xfId="0" builtinId="53" customBuiltin="true"/>
    <cellStyle name="Total 3 7 7" xfId="0" builtinId="53" customBuiltin="true"/>
    <cellStyle name="Total 3 8" xfId="0" builtinId="53" customBuiltin="true"/>
    <cellStyle name="Total 3 8 2" xfId="0" builtinId="53" customBuiltin="true"/>
    <cellStyle name="Total 3 8 2 2" xfId="0" builtinId="53" customBuiltin="true"/>
    <cellStyle name="Total 3 8 3" xfId="0" builtinId="53" customBuiltin="true"/>
    <cellStyle name="Total 3 8 3 2" xfId="0" builtinId="53" customBuiltin="true"/>
    <cellStyle name="Total 3 8 4" xfId="0" builtinId="53" customBuiltin="true"/>
    <cellStyle name="Total 3 8 4 2" xfId="0" builtinId="53" customBuiltin="true"/>
    <cellStyle name="Total 3 8 5" xfId="0" builtinId="53" customBuiltin="true"/>
    <cellStyle name="Total 3 8 5 2" xfId="0" builtinId="53" customBuiltin="true"/>
    <cellStyle name="Total 3 8 6" xfId="0" builtinId="53" customBuiltin="true"/>
    <cellStyle name="Total 3 8 6 2" xfId="0" builtinId="53" customBuiltin="true"/>
    <cellStyle name="Total 3 8 7" xfId="0" builtinId="53" customBuiltin="true"/>
    <cellStyle name="Total 3 9" xfId="0" builtinId="53" customBuiltin="true"/>
    <cellStyle name="Total 3 9 2" xfId="0" builtinId="53" customBuiltin="true"/>
    <cellStyle name="Total 4" xfId="0" builtinId="53" customBuiltin="true"/>
    <cellStyle name="Total 4 10" xfId="0" builtinId="53" customBuiltin="true"/>
    <cellStyle name="Total 4 10 2" xfId="0" builtinId="53" customBuiltin="true"/>
    <cellStyle name="Total 4 11" xfId="0" builtinId="53" customBuiltin="true"/>
    <cellStyle name="Total 4 11 2" xfId="0" builtinId="53" customBuiltin="true"/>
    <cellStyle name="Total 4 12" xfId="0" builtinId="53" customBuiltin="true"/>
    <cellStyle name="Total 4 12 2" xfId="0" builtinId="53" customBuiltin="true"/>
    <cellStyle name="Total 4 13" xfId="0" builtinId="53" customBuiltin="true"/>
    <cellStyle name="Total 4 2" xfId="0" builtinId="53" customBuiltin="true"/>
    <cellStyle name="Total 4 2 10" xfId="0" builtinId="53" customBuiltin="true"/>
    <cellStyle name="Total 4 2 10 2" xfId="0" builtinId="53" customBuiltin="true"/>
    <cellStyle name="Total 4 2 11" xfId="0" builtinId="53" customBuiltin="true"/>
    <cellStyle name="Total 4 2 11 2" xfId="0" builtinId="53" customBuiltin="true"/>
    <cellStyle name="Total 4 2 12" xfId="0" builtinId="53" customBuiltin="true"/>
    <cellStyle name="Total 4 2 12 2" xfId="0" builtinId="53" customBuiltin="true"/>
    <cellStyle name="Total 4 2 13" xfId="0" builtinId="53" customBuiltin="true"/>
    <cellStyle name="Total 4 2 2" xfId="0" builtinId="53" customBuiltin="true"/>
    <cellStyle name="Total 4 2 2 10" xfId="0" builtinId="53" customBuiltin="true"/>
    <cellStyle name="Total 4 2 2 10 2" xfId="0" builtinId="53" customBuiltin="true"/>
    <cellStyle name="Total 4 2 2 11" xfId="0" builtinId="53" customBuiltin="true"/>
    <cellStyle name="Total 4 2 2 11 2" xfId="0" builtinId="53" customBuiltin="true"/>
    <cellStyle name="Total 4 2 2 12" xfId="0" builtinId="53" customBuiltin="true"/>
    <cellStyle name="Total 4 2 2 2" xfId="0" builtinId="53" customBuiltin="true"/>
    <cellStyle name="Total 4 2 2 2 2" xfId="0" builtinId="53" customBuiltin="true"/>
    <cellStyle name="Total 4 2 2 2 2 2" xfId="0" builtinId="53" customBuiltin="true"/>
    <cellStyle name="Total 4 2 2 2 3" xfId="0" builtinId="53" customBuiltin="true"/>
    <cellStyle name="Total 4 2 2 2 3 2" xfId="0" builtinId="53" customBuiltin="true"/>
    <cellStyle name="Total 4 2 2 2 4" xfId="0" builtinId="53" customBuiltin="true"/>
    <cellStyle name="Total 4 2 2 2 4 2" xfId="0" builtinId="53" customBuiltin="true"/>
    <cellStyle name="Total 4 2 2 2 5" xfId="0" builtinId="53" customBuiltin="true"/>
    <cellStyle name="Total 4 2 2 2 5 2" xfId="0" builtinId="53" customBuiltin="true"/>
    <cellStyle name="Total 4 2 2 2 6" xfId="0" builtinId="53" customBuiltin="true"/>
    <cellStyle name="Total 4 2 2 2 6 2" xfId="0" builtinId="53" customBuiltin="true"/>
    <cellStyle name="Total 4 2 2 2 7" xfId="0" builtinId="53" customBuiltin="true"/>
    <cellStyle name="Total 4 2 2 3" xfId="0" builtinId="53" customBuiltin="true"/>
    <cellStyle name="Total 4 2 2 3 2" xfId="0" builtinId="53" customBuiltin="true"/>
    <cellStyle name="Total 4 2 2 3 2 2" xfId="0" builtinId="53" customBuiltin="true"/>
    <cellStyle name="Total 4 2 2 3 3" xfId="0" builtinId="53" customBuiltin="true"/>
    <cellStyle name="Total 4 2 2 3 3 2" xfId="0" builtinId="53" customBuiltin="true"/>
    <cellStyle name="Total 4 2 2 3 4" xfId="0" builtinId="53" customBuiltin="true"/>
    <cellStyle name="Total 4 2 2 3 4 2" xfId="0" builtinId="53" customBuiltin="true"/>
    <cellStyle name="Total 4 2 2 3 5" xfId="0" builtinId="53" customBuiltin="true"/>
    <cellStyle name="Total 4 2 2 3 5 2" xfId="0" builtinId="53" customBuiltin="true"/>
    <cellStyle name="Total 4 2 2 3 6" xfId="0" builtinId="53" customBuiltin="true"/>
    <cellStyle name="Total 4 2 2 3 6 2" xfId="0" builtinId="53" customBuiltin="true"/>
    <cellStyle name="Total 4 2 2 3 7" xfId="0" builtinId="53" customBuiltin="true"/>
    <cellStyle name="Total 4 2 2 4" xfId="0" builtinId="53" customBuiltin="true"/>
    <cellStyle name="Total 4 2 2 4 2" xfId="0" builtinId="53" customBuiltin="true"/>
    <cellStyle name="Total 4 2 2 4 2 2" xfId="0" builtinId="53" customBuiltin="true"/>
    <cellStyle name="Total 4 2 2 4 3" xfId="0" builtinId="53" customBuiltin="true"/>
    <cellStyle name="Total 4 2 2 4 3 2" xfId="0" builtinId="53" customBuiltin="true"/>
    <cellStyle name="Total 4 2 2 4 4" xfId="0" builtinId="53" customBuiltin="true"/>
    <cellStyle name="Total 4 2 2 4 4 2" xfId="0" builtinId="53" customBuiltin="true"/>
    <cellStyle name="Total 4 2 2 4 5" xfId="0" builtinId="53" customBuiltin="true"/>
    <cellStyle name="Total 4 2 2 4 5 2" xfId="0" builtinId="53" customBuiltin="true"/>
    <cellStyle name="Total 4 2 2 4 6" xfId="0" builtinId="53" customBuiltin="true"/>
    <cellStyle name="Total 4 2 2 4 6 2" xfId="0" builtinId="53" customBuiltin="true"/>
    <cellStyle name="Total 4 2 2 4 7" xfId="0" builtinId="53" customBuiltin="true"/>
    <cellStyle name="Total 4 2 2 5" xfId="0" builtinId="53" customBuiltin="true"/>
    <cellStyle name="Total 4 2 2 5 2" xfId="0" builtinId="53" customBuiltin="true"/>
    <cellStyle name="Total 4 2 2 5 2 2" xfId="0" builtinId="53" customBuiltin="true"/>
    <cellStyle name="Total 4 2 2 5 3" xfId="0" builtinId="53" customBuiltin="true"/>
    <cellStyle name="Total 4 2 2 5 3 2" xfId="0" builtinId="53" customBuiltin="true"/>
    <cellStyle name="Total 4 2 2 5 4" xfId="0" builtinId="53" customBuiltin="true"/>
    <cellStyle name="Total 4 2 2 5 4 2" xfId="0" builtinId="53" customBuiltin="true"/>
    <cellStyle name="Total 4 2 2 5 5" xfId="0" builtinId="53" customBuiltin="true"/>
    <cellStyle name="Total 4 2 2 5 5 2" xfId="0" builtinId="53" customBuiltin="true"/>
    <cellStyle name="Total 4 2 2 5 6" xfId="0" builtinId="53" customBuiltin="true"/>
    <cellStyle name="Total 4 2 2 5 6 2" xfId="0" builtinId="53" customBuiltin="true"/>
    <cellStyle name="Total 4 2 2 5 7" xfId="0" builtinId="53" customBuiltin="true"/>
    <cellStyle name="Total 4 2 2 6" xfId="0" builtinId="53" customBuiltin="true"/>
    <cellStyle name="Total 4 2 2 6 2" xfId="0" builtinId="53" customBuiltin="true"/>
    <cellStyle name="Total 4 2 2 6 2 2" xfId="0" builtinId="53" customBuiltin="true"/>
    <cellStyle name="Total 4 2 2 6 3" xfId="0" builtinId="53" customBuiltin="true"/>
    <cellStyle name="Total 4 2 2 6 3 2" xfId="0" builtinId="53" customBuiltin="true"/>
    <cellStyle name="Total 4 2 2 6 4" xfId="0" builtinId="53" customBuiltin="true"/>
    <cellStyle name="Total 4 2 2 6 4 2" xfId="0" builtinId="53" customBuiltin="true"/>
    <cellStyle name="Total 4 2 2 6 5" xfId="0" builtinId="53" customBuiltin="true"/>
    <cellStyle name="Total 4 2 2 6 5 2" xfId="0" builtinId="53" customBuiltin="true"/>
    <cellStyle name="Total 4 2 2 6 6" xfId="0" builtinId="53" customBuiltin="true"/>
    <cellStyle name="Total 4 2 2 7" xfId="0" builtinId="53" customBuiltin="true"/>
    <cellStyle name="Total 4 2 2 7 2" xfId="0" builtinId="53" customBuiltin="true"/>
    <cellStyle name="Total 4 2 2 8" xfId="0" builtinId="53" customBuiltin="true"/>
    <cellStyle name="Total 4 2 2 8 2" xfId="0" builtinId="53" customBuiltin="true"/>
    <cellStyle name="Total 4 2 2 9" xfId="0" builtinId="53" customBuiltin="true"/>
    <cellStyle name="Total 4 2 2 9 2" xfId="0" builtinId="53" customBuiltin="true"/>
    <cellStyle name="Total 4 2 3" xfId="0" builtinId="53" customBuiltin="true"/>
    <cellStyle name="Total 4 2 3 2" xfId="0" builtinId="53" customBuiltin="true"/>
    <cellStyle name="Total 4 2 3 2 2" xfId="0" builtinId="53" customBuiltin="true"/>
    <cellStyle name="Total 4 2 3 3" xfId="0" builtinId="53" customBuiltin="true"/>
    <cellStyle name="Total 4 2 3 3 2" xfId="0" builtinId="53" customBuiltin="true"/>
    <cellStyle name="Total 4 2 3 4" xfId="0" builtinId="53" customBuiltin="true"/>
    <cellStyle name="Total 4 2 3 4 2" xfId="0" builtinId="53" customBuiltin="true"/>
    <cellStyle name="Total 4 2 3 5" xfId="0" builtinId="53" customBuiltin="true"/>
    <cellStyle name="Total 4 2 3 5 2" xfId="0" builtinId="53" customBuiltin="true"/>
    <cellStyle name="Total 4 2 3 6" xfId="0" builtinId="53" customBuiltin="true"/>
    <cellStyle name="Total 4 2 3 6 2" xfId="0" builtinId="53" customBuiltin="true"/>
    <cellStyle name="Total 4 2 3 7" xfId="0" builtinId="53" customBuiltin="true"/>
    <cellStyle name="Total 4 2 4" xfId="0" builtinId="53" customBuiltin="true"/>
    <cellStyle name="Total 4 2 4 2" xfId="0" builtinId="53" customBuiltin="true"/>
    <cellStyle name="Total 4 2 4 2 2" xfId="0" builtinId="53" customBuiltin="true"/>
    <cellStyle name="Total 4 2 4 3" xfId="0" builtinId="53" customBuiltin="true"/>
    <cellStyle name="Total 4 2 4 3 2" xfId="0" builtinId="53" customBuiltin="true"/>
    <cellStyle name="Total 4 2 4 4" xfId="0" builtinId="53" customBuiltin="true"/>
    <cellStyle name="Total 4 2 4 4 2" xfId="0" builtinId="53" customBuiltin="true"/>
    <cellStyle name="Total 4 2 4 5" xfId="0" builtinId="53" customBuiltin="true"/>
    <cellStyle name="Total 4 2 4 5 2" xfId="0" builtinId="53" customBuiltin="true"/>
    <cellStyle name="Total 4 2 4 6" xfId="0" builtinId="53" customBuiltin="true"/>
    <cellStyle name="Total 4 2 4 6 2" xfId="0" builtinId="53" customBuiltin="true"/>
    <cellStyle name="Total 4 2 4 7" xfId="0" builtinId="53" customBuiltin="true"/>
    <cellStyle name="Total 4 2 5" xfId="0" builtinId="53" customBuiltin="true"/>
    <cellStyle name="Total 4 2 5 2" xfId="0" builtinId="53" customBuiltin="true"/>
    <cellStyle name="Total 4 2 5 2 2" xfId="0" builtinId="53" customBuiltin="true"/>
    <cellStyle name="Total 4 2 5 3" xfId="0" builtinId="53" customBuiltin="true"/>
    <cellStyle name="Total 4 2 5 3 2" xfId="0" builtinId="53" customBuiltin="true"/>
    <cellStyle name="Total 4 2 5 4" xfId="0" builtinId="53" customBuiltin="true"/>
    <cellStyle name="Total 4 2 5 4 2" xfId="0" builtinId="53" customBuiltin="true"/>
    <cellStyle name="Total 4 2 5 5" xfId="0" builtinId="53" customBuiltin="true"/>
    <cellStyle name="Total 4 2 5 5 2" xfId="0" builtinId="53" customBuiltin="true"/>
    <cellStyle name="Total 4 2 5 6" xfId="0" builtinId="53" customBuiltin="true"/>
    <cellStyle name="Total 4 2 5 6 2" xfId="0" builtinId="53" customBuiltin="true"/>
    <cellStyle name="Total 4 2 5 7" xfId="0" builtinId="53" customBuiltin="true"/>
    <cellStyle name="Total 4 2 6" xfId="0" builtinId="53" customBuiltin="true"/>
    <cellStyle name="Total 4 2 6 2" xfId="0" builtinId="53" customBuiltin="true"/>
    <cellStyle name="Total 4 2 6 2 2" xfId="0" builtinId="53" customBuiltin="true"/>
    <cellStyle name="Total 4 2 6 3" xfId="0" builtinId="53" customBuiltin="true"/>
    <cellStyle name="Total 4 2 6 3 2" xfId="0" builtinId="53" customBuiltin="true"/>
    <cellStyle name="Total 4 2 6 4" xfId="0" builtinId="53" customBuiltin="true"/>
    <cellStyle name="Total 4 2 6 4 2" xfId="0" builtinId="53" customBuiltin="true"/>
    <cellStyle name="Total 4 2 6 5" xfId="0" builtinId="53" customBuiltin="true"/>
    <cellStyle name="Total 4 2 6 5 2" xfId="0" builtinId="53" customBuiltin="true"/>
    <cellStyle name="Total 4 2 6 6" xfId="0" builtinId="53" customBuiltin="true"/>
    <cellStyle name="Total 4 2 6 6 2" xfId="0" builtinId="53" customBuiltin="true"/>
    <cellStyle name="Total 4 2 6 7" xfId="0" builtinId="53" customBuiltin="true"/>
    <cellStyle name="Total 4 2 7" xfId="0" builtinId="53" customBuiltin="true"/>
    <cellStyle name="Total 4 2 7 2" xfId="0" builtinId="53" customBuiltin="true"/>
    <cellStyle name="Total 4 2 7 2 2" xfId="0" builtinId="53" customBuiltin="true"/>
    <cellStyle name="Total 4 2 7 3" xfId="0" builtinId="53" customBuiltin="true"/>
    <cellStyle name="Total 4 2 7 3 2" xfId="0" builtinId="53" customBuiltin="true"/>
    <cellStyle name="Total 4 2 7 4" xfId="0" builtinId="53" customBuiltin="true"/>
    <cellStyle name="Total 4 2 7 4 2" xfId="0" builtinId="53" customBuiltin="true"/>
    <cellStyle name="Total 4 2 7 5" xfId="0" builtinId="53" customBuiltin="true"/>
    <cellStyle name="Total 4 2 7 5 2" xfId="0" builtinId="53" customBuiltin="true"/>
    <cellStyle name="Total 4 2 7 6" xfId="0" builtinId="53" customBuiltin="true"/>
    <cellStyle name="Total 4 2 8" xfId="0" builtinId="53" customBuiltin="true"/>
    <cellStyle name="Total 4 2 8 2" xfId="0" builtinId="53" customBuiltin="true"/>
    <cellStyle name="Total 4 2 9" xfId="0" builtinId="53" customBuiltin="true"/>
    <cellStyle name="Total 4 2 9 2" xfId="0" builtinId="53" customBuiltin="true"/>
    <cellStyle name="Total 4 3" xfId="0" builtinId="53" customBuiltin="true"/>
    <cellStyle name="Total 4 3 2" xfId="0" builtinId="53" customBuiltin="true"/>
    <cellStyle name="Total 4 3 2 2" xfId="0" builtinId="53" customBuiltin="true"/>
    <cellStyle name="Total 4 3 3" xfId="0" builtinId="53" customBuiltin="true"/>
    <cellStyle name="Total 4 3 3 2" xfId="0" builtinId="53" customBuiltin="true"/>
    <cellStyle name="Total 4 3 4" xfId="0" builtinId="53" customBuiltin="true"/>
    <cellStyle name="Total 4 3 4 2" xfId="0" builtinId="53" customBuiltin="true"/>
    <cellStyle name="Total 4 3 5" xfId="0" builtinId="53" customBuiltin="true"/>
    <cellStyle name="Total 4 3 5 2" xfId="0" builtinId="53" customBuiltin="true"/>
    <cellStyle name="Total 4 3 6" xfId="0" builtinId="53" customBuiltin="true"/>
    <cellStyle name="Total 4 3 6 2" xfId="0" builtinId="53" customBuiltin="true"/>
    <cellStyle name="Total 4 3 7" xfId="0" builtinId="53" customBuiltin="true"/>
    <cellStyle name="Total 4 4" xfId="0" builtinId="53" customBuiltin="true"/>
    <cellStyle name="Total 4 4 2" xfId="0" builtinId="53" customBuiltin="true"/>
    <cellStyle name="Total 4 4 2 2" xfId="0" builtinId="53" customBuiltin="true"/>
    <cellStyle name="Total 4 4 3" xfId="0" builtinId="53" customBuiltin="true"/>
    <cellStyle name="Total 4 4 3 2" xfId="0" builtinId="53" customBuiltin="true"/>
    <cellStyle name="Total 4 4 4" xfId="0" builtinId="53" customBuiltin="true"/>
    <cellStyle name="Total 4 4 4 2" xfId="0" builtinId="53" customBuiltin="true"/>
    <cellStyle name="Total 4 4 5" xfId="0" builtinId="53" customBuiltin="true"/>
    <cellStyle name="Total 4 4 5 2" xfId="0" builtinId="53" customBuiltin="true"/>
    <cellStyle name="Total 4 4 6" xfId="0" builtinId="53" customBuiltin="true"/>
    <cellStyle name="Total 4 4 6 2" xfId="0" builtinId="53" customBuiltin="true"/>
    <cellStyle name="Total 4 4 7" xfId="0" builtinId="53" customBuiltin="true"/>
    <cellStyle name="Total 4 5" xfId="0" builtinId="53" customBuiltin="true"/>
    <cellStyle name="Total 4 5 2" xfId="0" builtinId="53" customBuiltin="true"/>
    <cellStyle name="Total 4 5 2 2" xfId="0" builtinId="53" customBuiltin="true"/>
    <cellStyle name="Total 4 5 3" xfId="0" builtinId="53" customBuiltin="true"/>
    <cellStyle name="Total 4 5 3 2" xfId="0" builtinId="53" customBuiltin="true"/>
    <cellStyle name="Total 4 5 4" xfId="0" builtinId="53" customBuiltin="true"/>
    <cellStyle name="Total 4 5 4 2" xfId="0" builtinId="53" customBuiltin="true"/>
    <cellStyle name="Total 4 5 5" xfId="0" builtinId="53" customBuiltin="true"/>
    <cellStyle name="Total 4 5 5 2" xfId="0" builtinId="53" customBuiltin="true"/>
    <cellStyle name="Total 4 5 6" xfId="0" builtinId="53" customBuiltin="true"/>
    <cellStyle name="Total 4 5 6 2" xfId="0" builtinId="53" customBuiltin="true"/>
    <cellStyle name="Total 4 5 7" xfId="0" builtinId="53" customBuiltin="true"/>
    <cellStyle name="Total 4 6" xfId="0" builtinId="53" customBuiltin="true"/>
    <cellStyle name="Total 4 6 2" xfId="0" builtinId="53" customBuiltin="true"/>
    <cellStyle name="Total 4 6 2 2" xfId="0" builtinId="53" customBuiltin="true"/>
    <cellStyle name="Total 4 6 3" xfId="0" builtinId="53" customBuiltin="true"/>
    <cellStyle name="Total 4 6 3 2" xfId="0" builtinId="53" customBuiltin="true"/>
    <cellStyle name="Total 4 6 4" xfId="0" builtinId="53" customBuiltin="true"/>
    <cellStyle name="Total 4 6 4 2" xfId="0" builtinId="53" customBuiltin="true"/>
    <cellStyle name="Total 4 6 5" xfId="0" builtinId="53" customBuiltin="true"/>
    <cellStyle name="Total 4 6 5 2" xfId="0" builtinId="53" customBuiltin="true"/>
    <cellStyle name="Total 4 6 6" xfId="0" builtinId="53" customBuiltin="true"/>
    <cellStyle name="Total 4 6 6 2" xfId="0" builtinId="53" customBuiltin="true"/>
    <cellStyle name="Total 4 6 7" xfId="0" builtinId="53" customBuiltin="true"/>
    <cellStyle name="Total 4 7" xfId="0" builtinId="53" customBuiltin="true"/>
    <cellStyle name="Total 4 7 2" xfId="0" builtinId="53" customBuiltin="true"/>
    <cellStyle name="Total 4 7 2 2" xfId="0" builtinId="53" customBuiltin="true"/>
    <cellStyle name="Total 4 7 3" xfId="0" builtinId="53" customBuiltin="true"/>
    <cellStyle name="Total 4 7 3 2" xfId="0" builtinId="53" customBuiltin="true"/>
    <cellStyle name="Total 4 7 4" xfId="0" builtinId="53" customBuiltin="true"/>
    <cellStyle name="Total 4 7 4 2" xfId="0" builtinId="53" customBuiltin="true"/>
    <cellStyle name="Total 4 7 5" xfId="0" builtinId="53" customBuiltin="true"/>
    <cellStyle name="Total 4 7 5 2" xfId="0" builtinId="53" customBuiltin="true"/>
    <cellStyle name="Total 4 7 6" xfId="0" builtinId="53" customBuiltin="true"/>
    <cellStyle name="Total 4 8" xfId="0" builtinId="53" customBuiltin="true"/>
    <cellStyle name="Total 4 8 2" xfId="0" builtinId="53" customBuiltin="true"/>
    <cellStyle name="Total 4 9" xfId="0" builtinId="53" customBuiltin="true"/>
    <cellStyle name="Total 4 9 2" xfId="0" builtinId="53" customBuiltin="true"/>
    <cellStyle name="Total 5" xfId="0" builtinId="53" customBuiltin="true"/>
    <cellStyle name="Total 5 10" xfId="0" builtinId="53" customBuiltin="true"/>
    <cellStyle name="Total 5 10 2" xfId="0" builtinId="53" customBuiltin="true"/>
    <cellStyle name="Total 5 11" xfId="0" builtinId="53" customBuiltin="true"/>
    <cellStyle name="Total 5 11 2" xfId="0" builtinId="53" customBuiltin="true"/>
    <cellStyle name="Total 5 12" xfId="0" builtinId="53" customBuiltin="true"/>
    <cellStyle name="Total 5 2" xfId="0" builtinId="53" customBuiltin="true"/>
    <cellStyle name="Total 5 2 2" xfId="0" builtinId="53" customBuiltin="true"/>
    <cellStyle name="Total 5 2 2 2" xfId="0" builtinId="53" customBuiltin="true"/>
    <cellStyle name="Total 5 2 3" xfId="0" builtinId="53" customBuiltin="true"/>
    <cellStyle name="Total 5 2 3 2" xfId="0" builtinId="53" customBuiltin="true"/>
    <cellStyle name="Total 5 2 4" xfId="0" builtinId="53" customBuiltin="true"/>
    <cellStyle name="Total 5 2 4 2" xfId="0" builtinId="53" customBuiltin="true"/>
    <cellStyle name="Total 5 2 5" xfId="0" builtinId="53" customBuiltin="true"/>
    <cellStyle name="Total 5 2 5 2" xfId="0" builtinId="53" customBuiltin="true"/>
    <cellStyle name="Total 5 2 6" xfId="0" builtinId="53" customBuiltin="true"/>
    <cellStyle name="Total 5 2 6 2" xfId="0" builtinId="53" customBuiltin="true"/>
    <cellStyle name="Total 5 2 7" xfId="0" builtinId="53" customBuiltin="true"/>
    <cellStyle name="Total 5 3" xfId="0" builtinId="53" customBuiltin="true"/>
    <cellStyle name="Total 5 3 2" xfId="0" builtinId="53" customBuiltin="true"/>
    <cellStyle name="Total 5 3 2 2" xfId="0" builtinId="53" customBuiltin="true"/>
    <cellStyle name="Total 5 3 3" xfId="0" builtinId="53" customBuiltin="true"/>
    <cellStyle name="Total 5 3 3 2" xfId="0" builtinId="53" customBuiltin="true"/>
    <cellStyle name="Total 5 3 4" xfId="0" builtinId="53" customBuiltin="true"/>
    <cellStyle name="Total 5 3 4 2" xfId="0" builtinId="53" customBuiltin="true"/>
    <cellStyle name="Total 5 3 5" xfId="0" builtinId="53" customBuiltin="true"/>
    <cellStyle name="Total 5 3 5 2" xfId="0" builtinId="53" customBuiltin="true"/>
    <cellStyle name="Total 5 3 6" xfId="0" builtinId="53" customBuiltin="true"/>
    <cellStyle name="Total 5 3 6 2" xfId="0" builtinId="53" customBuiltin="true"/>
    <cellStyle name="Total 5 3 7" xfId="0" builtinId="53" customBuiltin="true"/>
    <cellStyle name="Total 5 4" xfId="0" builtinId="53" customBuiltin="true"/>
    <cellStyle name="Total 5 4 2" xfId="0" builtinId="53" customBuiltin="true"/>
    <cellStyle name="Total 5 4 2 2" xfId="0" builtinId="53" customBuiltin="true"/>
    <cellStyle name="Total 5 4 3" xfId="0" builtinId="53" customBuiltin="true"/>
    <cellStyle name="Total 5 4 3 2" xfId="0" builtinId="53" customBuiltin="true"/>
    <cellStyle name="Total 5 4 4" xfId="0" builtinId="53" customBuiltin="true"/>
    <cellStyle name="Total 5 4 4 2" xfId="0" builtinId="53" customBuiltin="true"/>
    <cellStyle name="Total 5 4 5" xfId="0" builtinId="53" customBuiltin="true"/>
    <cellStyle name="Total 5 4 5 2" xfId="0" builtinId="53" customBuiltin="true"/>
    <cellStyle name="Total 5 4 6" xfId="0" builtinId="53" customBuiltin="true"/>
    <cellStyle name="Total 5 4 6 2" xfId="0" builtinId="53" customBuiltin="true"/>
    <cellStyle name="Total 5 4 7" xfId="0" builtinId="53" customBuiltin="true"/>
    <cellStyle name="Total 5 5" xfId="0" builtinId="53" customBuiltin="true"/>
    <cellStyle name="Total 5 5 2" xfId="0" builtinId="53" customBuiltin="true"/>
    <cellStyle name="Total 5 5 2 2" xfId="0" builtinId="53" customBuiltin="true"/>
    <cellStyle name="Total 5 5 3" xfId="0" builtinId="53" customBuiltin="true"/>
    <cellStyle name="Total 5 5 3 2" xfId="0" builtinId="53" customBuiltin="true"/>
    <cellStyle name="Total 5 5 4" xfId="0" builtinId="53" customBuiltin="true"/>
    <cellStyle name="Total 5 5 4 2" xfId="0" builtinId="53" customBuiltin="true"/>
    <cellStyle name="Total 5 5 5" xfId="0" builtinId="53" customBuiltin="true"/>
    <cellStyle name="Total 5 5 5 2" xfId="0" builtinId="53" customBuiltin="true"/>
    <cellStyle name="Total 5 5 6" xfId="0" builtinId="53" customBuiltin="true"/>
    <cellStyle name="Total 5 5 6 2" xfId="0" builtinId="53" customBuiltin="true"/>
    <cellStyle name="Total 5 5 7" xfId="0" builtinId="53" customBuiltin="true"/>
    <cellStyle name="Total 5 6" xfId="0" builtinId="53" customBuiltin="true"/>
    <cellStyle name="Total 5 6 2" xfId="0" builtinId="53" customBuiltin="true"/>
    <cellStyle name="Total 5 6 2 2" xfId="0" builtinId="53" customBuiltin="true"/>
    <cellStyle name="Total 5 6 3" xfId="0" builtinId="53" customBuiltin="true"/>
    <cellStyle name="Total 5 6 3 2" xfId="0" builtinId="53" customBuiltin="true"/>
    <cellStyle name="Total 5 6 4" xfId="0" builtinId="53" customBuiltin="true"/>
    <cellStyle name="Total 5 6 4 2" xfId="0" builtinId="53" customBuiltin="true"/>
    <cellStyle name="Total 5 6 5" xfId="0" builtinId="53" customBuiltin="true"/>
    <cellStyle name="Total 5 6 5 2" xfId="0" builtinId="53" customBuiltin="true"/>
    <cellStyle name="Total 5 6 6" xfId="0" builtinId="53" customBuiltin="true"/>
    <cellStyle name="Total 5 7" xfId="0" builtinId="53" customBuiltin="true"/>
    <cellStyle name="Total 5 7 2" xfId="0" builtinId="53" customBuiltin="true"/>
    <cellStyle name="Total 5 8" xfId="0" builtinId="53" customBuiltin="true"/>
    <cellStyle name="Total 5 8 2" xfId="0" builtinId="53" customBuiltin="true"/>
    <cellStyle name="Total 5 9" xfId="0" builtinId="53" customBuiltin="true"/>
    <cellStyle name="Total 5 9 2" xfId="0" builtinId="53" customBuiltin="true"/>
    <cellStyle name="Total 6" xfId="0" builtinId="53" customBuiltin="true"/>
    <cellStyle name="Total 6 10" xfId="0" builtinId="53" customBuiltin="true"/>
    <cellStyle name="Total 6 10 2" xfId="0" builtinId="53" customBuiltin="true"/>
    <cellStyle name="Total 6 11" xfId="0" builtinId="53" customBuiltin="true"/>
    <cellStyle name="Total 6 11 2" xfId="0" builtinId="53" customBuiltin="true"/>
    <cellStyle name="Total 6 12" xfId="0" builtinId="53" customBuiltin="true"/>
    <cellStyle name="Total 6 2" xfId="0" builtinId="53" customBuiltin="true"/>
    <cellStyle name="Total 6 2 2" xfId="0" builtinId="53" customBuiltin="true"/>
    <cellStyle name="Total 6 2 2 2" xfId="0" builtinId="53" customBuiltin="true"/>
    <cellStyle name="Total 6 2 3" xfId="0" builtinId="53" customBuiltin="true"/>
    <cellStyle name="Total 6 2 3 2" xfId="0" builtinId="53" customBuiltin="true"/>
    <cellStyle name="Total 6 2 4" xfId="0" builtinId="53" customBuiltin="true"/>
    <cellStyle name="Total 6 2 4 2" xfId="0" builtinId="53" customBuiltin="true"/>
    <cellStyle name="Total 6 2 5" xfId="0" builtinId="53" customBuiltin="true"/>
    <cellStyle name="Total 6 2 5 2" xfId="0" builtinId="53" customBuiltin="true"/>
    <cellStyle name="Total 6 2 6" xfId="0" builtinId="53" customBuiltin="true"/>
    <cellStyle name="Total 6 2 6 2" xfId="0" builtinId="53" customBuiltin="true"/>
    <cellStyle name="Total 6 2 7" xfId="0" builtinId="53" customBuiltin="true"/>
    <cellStyle name="Total 6 3" xfId="0" builtinId="53" customBuiltin="true"/>
    <cellStyle name="Total 6 3 2" xfId="0" builtinId="53" customBuiltin="true"/>
    <cellStyle name="Total 6 3 2 2" xfId="0" builtinId="53" customBuiltin="true"/>
    <cellStyle name="Total 6 3 3" xfId="0" builtinId="53" customBuiltin="true"/>
    <cellStyle name="Total 6 3 3 2" xfId="0" builtinId="53" customBuiltin="true"/>
    <cellStyle name="Total 6 3 4" xfId="0" builtinId="53" customBuiltin="true"/>
    <cellStyle name="Total 6 3 4 2" xfId="0" builtinId="53" customBuiltin="true"/>
    <cellStyle name="Total 6 3 5" xfId="0" builtinId="53" customBuiltin="true"/>
    <cellStyle name="Total 6 3 5 2" xfId="0" builtinId="53" customBuiltin="true"/>
    <cellStyle name="Total 6 3 6" xfId="0" builtinId="53" customBuiltin="true"/>
    <cellStyle name="Total 6 3 6 2" xfId="0" builtinId="53" customBuiltin="true"/>
    <cellStyle name="Total 6 3 7" xfId="0" builtinId="53" customBuiltin="true"/>
    <cellStyle name="Total 6 4" xfId="0" builtinId="53" customBuiltin="true"/>
    <cellStyle name="Total 6 4 2" xfId="0" builtinId="53" customBuiltin="true"/>
    <cellStyle name="Total 6 4 2 2" xfId="0" builtinId="53" customBuiltin="true"/>
    <cellStyle name="Total 6 4 3" xfId="0" builtinId="53" customBuiltin="true"/>
    <cellStyle name="Total 6 4 3 2" xfId="0" builtinId="53" customBuiltin="true"/>
    <cellStyle name="Total 6 4 4" xfId="0" builtinId="53" customBuiltin="true"/>
    <cellStyle name="Total 6 4 4 2" xfId="0" builtinId="53" customBuiltin="true"/>
    <cellStyle name="Total 6 4 5" xfId="0" builtinId="53" customBuiltin="true"/>
    <cellStyle name="Total 6 4 5 2" xfId="0" builtinId="53" customBuiltin="true"/>
    <cellStyle name="Total 6 4 6" xfId="0" builtinId="53" customBuiltin="true"/>
    <cellStyle name="Total 6 4 6 2" xfId="0" builtinId="53" customBuiltin="true"/>
    <cellStyle name="Total 6 4 7" xfId="0" builtinId="53" customBuiltin="true"/>
    <cellStyle name="Total 6 5" xfId="0" builtinId="53" customBuiltin="true"/>
    <cellStyle name="Total 6 5 2" xfId="0" builtinId="53" customBuiltin="true"/>
    <cellStyle name="Total 6 5 2 2" xfId="0" builtinId="53" customBuiltin="true"/>
    <cellStyle name="Total 6 5 3" xfId="0" builtinId="53" customBuiltin="true"/>
    <cellStyle name="Total 6 5 3 2" xfId="0" builtinId="53" customBuiltin="true"/>
    <cellStyle name="Total 6 5 4" xfId="0" builtinId="53" customBuiltin="true"/>
    <cellStyle name="Total 6 5 4 2" xfId="0" builtinId="53" customBuiltin="true"/>
    <cellStyle name="Total 6 5 5" xfId="0" builtinId="53" customBuiltin="true"/>
    <cellStyle name="Total 6 5 5 2" xfId="0" builtinId="53" customBuiltin="true"/>
    <cellStyle name="Total 6 5 6" xfId="0" builtinId="53" customBuiltin="true"/>
    <cellStyle name="Total 6 5 6 2" xfId="0" builtinId="53" customBuiltin="true"/>
    <cellStyle name="Total 6 5 7" xfId="0" builtinId="53" customBuiltin="true"/>
    <cellStyle name="Total 6 6" xfId="0" builtinId="53" customBuiltin="true"/>
    <cellStyle name="Total 6 6 2" xfId="0" builtinId="53" customBuiltin="true"/>
    <cellStyle name="Total 6 6 2 2" xfId="0" builtinId="53" customBuiltin="true"/>
    <cellStyle name="Total 6 6 3" xfId="0" builtinId="53" customBuiltin="true"/>
    <cellStyle name="Total 6 6 3 2" xfId="0" builtinId="53" customBuiltin="true"/>
    <cellStyle name="Total 6 6 4" xfId="0" builtinId="53" customBuiltin="true"/>
    <cellStyle name="Total 6 6 4 2" xfId="0" builtinId="53" customBuiltin="true"/>
    <cellStyle name="Total 6 6 5" xfId="0" builtinId="53" customBuiltin="true"/>
    <cellStyle name="Total 6 6 5 2" xfId="0" builtinId="53" customBuiltin="true"/>
    <cellStyle name="Total 6 6 6" xfId="0" builtinId="53" customBuiltin="true"/>
    <cellStyle name="Total 6 7" xfId="0" builtinId="53" customBuiltin="true"/>
    <cellStyle name="Total 6 7 2" xfId="0" builtinId="53" customBuiltin="true"/>
    <cellStyle name="Total 6 8" xfId="0" builtinId="53" customBuiltin="true"/>
    <cellStyle name="Total 6 8 2" xfId="0" builtinId="53" customBuiltin="true"/>
    <cellStyle name="Total 6 9" xfId="0" builtinId="53" customBuiltin="true"/>
    <cellStyle name="Total 6 9 2" xfId="0" builtinId="53" customBuiltin="true"/>
    <cellStyle name="Título 1 1" xfId="0" builtinId="53" customBuiltin="true"/>
    <cellStyle name="Título 1 1 1" xfId="0" builtinId="53" customBuiltin="true"/>
    <cellStyle name="Título 1 1 1 1" xfId="0" builtinId="53" customBuiltin="true"/>
    <cellStyle name="Título 1 1 1 1 1" xfId="0" builtinId="53" customBuiltin="true"/>
    <cellStyle name="Título 1 1 1 1 1 2" xfId="0" builtinId="53" customBuiltin="true"/>
    <cellStyle name="Título 1 1 1 1 2" xfId="0" builtinId="53" customBuiltin="true"/>
    <cellStyle name="Título 1 1 1 2" xfId="0" builtinId="53" customBuiltin="true"/>
    <cellStyle name="Título 1 1 2" xfId="0" builtinId="53" customBuiltin="true"/>
    <cellStyle name="Título 1 2" xfId="0" builtinId="53" customBuiltin="true"/>
    <cellStyle name="Título 1 2 2" xfId="0" builtinId="53" customBuiltin="true"/>
    <cellStyle name="Título 1 2 2 2" xfId="0" builtinId="53" customBuiltin="true"/>
    <cellStyle name="Título 1 2 3" xfId="0" builtinId="53" customBuiltin="true"/>
    <cellStyle name="Título 2 2" xfId="0" builtinId="53" customBuiltin="true"/>
    <cellStyle name="Título 2 2 2" xfId="0" builtinId="53" customBuiltin="true"/>
    <cellStyle name="Título 2 3" xfId="0" builtinId="53" customBuiltin="true"/>
    <cellStyle name="Título 2 3 2" xfId="0" builtinId="53" customBuiltin="true"/>
    <cellStyle name="Título 3 2" xfId="0" builtinId="53" customBuiltin="true"/>
    <cellStyle name="Título 3 2 2" xfId="0" builtinId="53" customBuiltin="true"/>
    <cellStyle name="Título 3 3" xfId="0" builtinId="53" customBuiltin="true"/>
    <cellStyle name="Título 3 3 2" xfId="0" builtinId="53" customBuiltin="true"/>
    <cellStyle name="Título 4 2" xfId="0" builtinId="53" customBuiltin="true"/>
    <cellStyle name="Título 4 2 2" xfId="0" builtinId="53" customBuiltin="true"/>
    <cellStyle name="Título 4 3" xfId="0" builtinId="53" customBuiltin="true"/>
    <cellStyle name="Título 4 3 2" xfId="0" builtinId="53" customBuiltin="true"/>
    <cellStyle name="Título 5" xfId="0" builtinId="53" customBuiltin="true"/>
    <cellStyle name="Título 5 2" xfId="0" builtinId="53" customBuiltin="true"/>
    <cellStyle name="Título 6" xfId="0" builtinId="53" customBuiltin="true"/>
    <cellStyle name="Título 6 2" xfId="0" builtinId="53" customBuiltin="true"/>
    <cellStyle name="Vírgula 10" xfId="0" builtinId="53" customBuiltin="true"/>
    <cellStyle name="Vírgula 10 2" xfId="0" builtinId="53" customBuiltin="true"/>
    <cellStyle name="Vírgula 11" xfId="0" builtinId="53" customBuiltin="true"/>
    <cellStyle name="Vírgula 11 2" xfId="0" builtinId="53" customBuiltin="true"/>
    <cellStyle name="Vírgula 12" xfId="0" builtinId="53" customBuiltin="true"/>
    <cellStyle name="Vírgula 12 2" xfId="0" builtinId="53" customBuiltin="true"/>
    <cellStyle name="Vírgula 13" xfId="0" builtinId="53" customBuiltin="true"/>
    <cellStyle name="Vírgula 13 2" xfId="0" builtinId="53" customBuiltin="true"/>
    <cellStyle name="Vírgula 14" xfId="0" builtinId="53" customBuiltin="true"/>
    <cellStyle name="Vírgula 14 2" xfId="0" builtinId="53" customBuiltin="true"/>
    <cellStyle name="Vírgula 15" xfId="0" builtinId="53" customBuiltin="true"/>
    <cellStyle name="Vírgula 15 2" xfId="0" builtinId="53" customBuiltin="true"/>
    <cellStyle name="Vírgula 15 2 2" xfId="0" builtinId="53" customBuiltin="true"/>
    <cellStyle name="Vírgula 15 3" xfId="0" builtinId="53" customBuiltin="true"/>
    <cellStyle name="Vírgula 16" xfId="0" builtinId="53" customBuiltin="true"/>
    <cellStyle name="Vírgula 16 2" xfId="0" builtinId="53" customBuiltin="true"/>
    <cellStyle name="Vírgula 2" xfId="0" builtinId="53" customBuiltin="true"/>
    <cellStyle name="Vírgula 2 10" xfId="0" builtinId="53" customBuiltin="true"/>
    <cellStyle name="Vírgula 2 2" xfId="0" builtinId="53" customBuiltin="true"/>
    <cellStyle name="Vírgula 2 2 2" xfId="0" builtinId="53" customBuiltin="true"/>
    <cellStyle name="Vírgula 2 2 2 2" xfId="0" builtinId="53" customBuiltin="true"/>
    <cellStyle name="Vírgula 2 2 2 2 2" xfId="0" builtinId="53" customBuiltin="true"/>
    <cellStyle name="Vírgula 2 2 2 2 2 2" xfId="0" builtinId="53" customBuiltin="true"/>
    <cellStyle name="Vírgula 2 2 2 2 2 2 2" xfId="0" builtinId="53" customBuiltin="true"/>
    <cellStyle name="Vírgula 2 2 2 2 2 3" xfId="0" builtinId="53" customBuiltin="true"/>
    <cellStyle name="Vírgula 2 2 2 2 2 3 2" xfId="0" builtinId="53" customBuiltin="true"/>
    <cellStyle name="Vírgula 2 2 2 2 2 4" xfId="0" builtinId="53" customBuiltin="true"/>
    <cellStyle name="Vírgula 2 2 2 2 2 4 2" xfId="0" builtinId="53" customBuiltin="true"/>
    <cellStyle name="Vírgula 2 2 2 2 2 5" xfId="0" builtinId="53" customBuiltin="true"/>
    <cellStyle name="Vírgula 2 2 2 2 3" xfId="0" builtinId="53" customBuiltin="true"/>
    <cellStyle name="Vírgula 2 2 2 2 3 2" xfId="0" builtinId="53" customBuiltin="true"/>
    <cellStyle name="Vírgula 2 2 2 2 4" xfId="0" builtinId="53" customBuiltin="true"/>
    <cellStyle name="Vírgula 2 2 2 2 4 2" xfId="0" builtinId="53" customBuiltin="true"/>
    <cellStyle name="Vírgula 2 2 2 2 5" xfId="0" builtinId="53" customBuiltin="true"/>
    <cellStyle name="Vírgula 2 2 2 2 5 2" xfId="0" builtinId="53" customBuiltin="true"/>
    <cellStyle name="Vírgula 2 2 2 2 6" xfId="0" builtinId="53" customBuiltin="true"/>
    <cellStyle name="Vírgula 2 2 2 3" xfId="0" builtinId="53" customBuiltin="true"/>
    <cellStyle name="Vírgula 2 2 2 3 2" xfId="0" builtinId="53" customBuiltin="true"/>
    <cellStyle name="Vírgula 2 2 2 3 2 2" xfId="0" builtinId="53" customBuiltin="true"/>
    <cellStyle name="Vírgula 2 2 2 3 3" xfId="0" builtinId="53" customBuiltin="true"/>
    <cellStyle name="Vírgula 2 2 2 3 3 2" xfId="0" builtinId="53" customBuiltin="true"/>
    <cellStyle name="Vírgula 2 2 2 3 4" xfId="0" builtinId="53" customBuiltin="true"/>
    <cellStyle name="Vírgula 2 2 2 3 4 2" xfId="0" builtinId="53" customBuiltin="true"/>
    <cellStyle name="Vírgula 2 2 2 3 5" xfId="0" builtinId="53" customBuiltin="true"/>
    <cellStyle name="Vírgula 2 2 2 4" xfId="0" builtinId="53" customBuiltin="true"/>
    <cellStyle name="Vírgula 2 2 2 4 2" xfId="0" builtinId="53" customBuiltin="true"/>
    <cellStyle name="Vírgula 2 2 2 5" xfId="0" builtinId="53" customBuiltin="true"/>
    <cellStyle name="Vírgula 2 2 2 5 2" xfId="0" builtinId="53" customBuiltin="true"/>
    <cellStyle name="Vírgula 2 2 2 6" xfId="0" builtinId="53" customBuiltin="true"/>
    <cellStyle name="Vírgula 2 2 2 6 2" xfId="0" builtinId="53" customBuiltin="true"/>
    <cellStyle name="Vírgula 2 2 2 7" xfId="0" builtinId="53" customBuiltin="true"/>
    <cellStyle name="Vírgula 2 2 3" xfId="0" builtinId="53" customBuiltin="true"/>
    <cellStyle name="Vírgula 2 2 3 2" xfId="0" builtinId="53" customBuiltin="true"/>
    <cellStyle name="Vírgula 2 2 3 2 2" xfId="0" builtinId="53" customBuiltin="true"/>
    <cellStyle name="Vírgula 2 2 3 2 2 2" xfId="0" builtinId="53" customBuiltin="true"/>
    <cellStyle name="Vírgula 2 2 3 2 2 2 2" xfId="0" builtinId="53" customBuiltin="true"/>
    <cellStyle name="Vírgula 2 2 3 2 2 3" xfId="0" builtinId="53" customBuiltin="true"/>
    <cellStyle name="Vírgula 2 2 3 2 2 3 2" xfId="0" builtinId="53" customBuiltin="true"/>
    <cellStyle name="Vírgula 2 2 3 2 2 4" xfId="0" builtinId="53" customBuiltin="true"/>
    <cellStyle name="Vírgula 2 2 3 2 2 4 2" xfId="0" builtinId="53" customBuiltin="true"/>
    <cellStyle name="Vírgula 2 2 3 2 2 5" xfId="0" builtinId="53" customBuiltin="true"/>
    <cellStyle name="Vírgula 2 2 3 2 3" xfId="0" builtinId="53" customBuiltin="true"/>
    <cellStyle name="Vírgula 2 2 3 2 3 2" xfId="0" builtinId="53" customBuiltin="true"/>
    <cellStyle name="Vírgula 2 2 3 2 4" xfId="0" builtinId="53" customBuiltin="true"/>
    <cellStyle name="Vírgula 2 2 3 2 4 2" xfId="0" builtinId="53" customBuiltin="true"/>
    <cellStyle name="Vírgula 2 2 3 2 5" xfId="0" builtinId="53" customBuiltin="true"/>
    <cellStyle name="Vírgula 2 2 3 2 5 2" xfId="0" builtinId="53" customBuiltin="true"/>
    <cellStyle name="Vírgula 2 2 3 2 6" xfId="0" builtinId="53" customBuiltin="true"/>
    <cellStyle name="Vírgula 2 2 3 3" xfId="0" builtinId="53" customBuiltin="true"/>
    <cellStyle name="Vírgula 2 2 3 3 2" xfId="0" builtinId="53" customBuiltin="true"/>
    <cellStyle name="Vírgula 2 2 3 3 2 2" xfId="0" builtinId="53" customBuiltin="true"/>
    <cellStyle name="Vírgula 2 2 3 3 3" xfId="0" builtinId="53" customBuiltin="true"/>
    <cellStyle name="Vírgula 2 2 3 3 3 2" xfId="0" builtinId="53" customBuiltin="true"/>
    <cellStyle name="Vírgula 2 2 3 3 4" xfId="0" builtinId="53" customBuiltin="true"/>
    <cellStyle name="Vírgula 2 2 3 3 4 2" xfId="0" builtinId="53" customBuiltin="true"/>
    <cellStyle name="Vírgula 2 2 3 3 5" xfId="0" builtinId="53" customBuiltin="true"/>
    <cellStyle name="Vírgula 2 2 3 4" xfId="0" builtinId="53" customBuiltin="true"/>
    <cellStyle name="Vírgula 2 2 3 4 2" xfId="0" builtinId="53" customBuiltin="true"/>
    <cellStyle name="Vírgula 2 2 3 5" xfId="0" builtinId="53" customBuiltin="true"/>
    <cellStyle name="Vírgula 2 2 3 5 2" xfId="0" builtinId="53" customBuiltin="true"/>
    <cellStyle name="Vírgula 2 2 3 6" xfId="0" builtinId="53" customBuiltin="true"/>
    <cellStyle name="Vírgula 2 2 3 6 2" xfId="0" builtinId="53" customBuiltin="true"/>
    <cellStyle name="Vírgula 2 2 3 7" xfId="0" builtinId="53" customBuiltin="true"/>
    <cellStyle name="Vírgula 2 2 4" xfId="0" builtinId="53" customBuiltin="true"/>
    <cellStyle name="Vírgula 2 2 4 2" xfId="0" builtinId="53" customBuiltin="true"/>
    <cellStyle name="Vírgula 2 2 5" xfId="0" builtinId="53" customBuiltin="true"/>
    <cellStyle name="Vírgula 2 2 5 2" xfId="0" builtinId="53" customBuiltin="true"/>
    <cellStyle name="Vírgula 2 2 5 2 2" xfId="0" builtinId="53" customBuiltin="true"/>
    <cellStyle name="Vírgula 2 2 5 3" xfId="0" builtinId="53" customBuiltin="true"/>
    <cellStyle name="Vírgula 2 2 5 3 2" xfId="0" builtinId="53" customBuiltin="true"/>
    <cellStyle name="Vírgula 2 2 5 4" xfId="0" builtinId="53" customBuiltin="true"/>
    <cellStyle name="Vírgula 2 2 6" xfId="0" builtinId="53" customBuiltin="true"/>
    <cellStyle name="Vírgula 2 2 6 2" xfId="0" builtinId="53" customBuiltin="true"/>
    <cellStyle name="Vírgula 2 2 7" xfId="0" builtinId="53" customBuiltin="true"/>
    <cellStyle name="Vírgula 2 2 7 2" xfId="0" builtinId="53" customBuiltin="true"/>
    <cellStyle name="Vírgula 2 2 8" xfId="0" builtinId="53" customBuiltin="true"/>
    <cellStyle name="Vírgula 2 3" xfId="0" builtinId="53" customBuiltin="true"/>
    <cellStyle name="Vírgula 2 3 2" xfId="0" builtinId="53" customBuiltin="true"/>
    <cellStyle name="Vírgula 2 3 2 2" xfId="0" builtinId="53" customBuiltin="true"/>
    <cellStyle name="Vírgula 2 3 2 2 2" xfId="0" builtinId="53" customBuiltin="true"/>
    <cellStyle name="Vírgula 2 3 2 2 2 2" xfId="0" builtinId="53" customBuiltin="true"/>
    <cellStyle name="Vírgula 2 3 2 2 2 2 2" xfId="0" builtinId="53" customBuiltin="true"/>
    <cellStyle name="Vírgula 2 3 2 2 2 3" xfId="0" builtinId="53" customBuiltin="true"/>
    <cellStyle name="Vírgula 2 3 2 2 2 3 2" xfId="0" builtinId="53" customBuiltin="true"/>
    <cellStyle name="Vírgula 2 3 2 2 2 4" xfId="0" builtinId="53" customBuiltin="true"/>
    <cellStyle name="Vírgula 2 3 2 2 2 4 2" xfId="0" builtinId="53" customBuiltin="true"/>
    <cellStyle name="Vírgula 2 3 2 2 2 5" xfId="0" builtinId="53" customBuiltin="true"/>
    <cellStyle name="Vírgula 2 3 2 2 3" xfId="0" builtinId="53" customBuiltin="true"/>
    <cellStyle name="Vírgula 2 3 2 2 3 2" xfId="0" builtinId="53" customBuiltin="true"/>
    <cellStyle name="Vírgula 2 3 2 2 4" xfId="0" builtinId="53" customBuiltin="true"/>
    <cellStyle name="Vírgula 2 3 2 2 4 2" xfId="0" builtinId="53" customBuiltin="true"/>
    <cellStyle name="Vírgula 2 3 2 2 5" xfId="0" builtinId="53" customBuiltin="true"/>
    <cellStyle name="Vírgula 2 3 2 2 5 2" xfId="0" builtinId="53" customBuiltin="true"/>
    <cellStyle name="Vírgula 2 3 2 2 6" xfId="0" builtinId="53" customBuiltin="true"/>
    <cellStyle name="Vírgula 2 3 2 3" xfId="0" builtinId="53" customBuiltin="true"/>
    <cellStyle name="Vírgula 2 3 2 3 2" xfId="0" builtinId="53" customBuiltin="true"/>
    <cellStyle name="Vírgula 2 3 2 3 2 2" xfId="0" builtinId="53" customBuiltin="true"/>
    <cellStyle name="Vírgula 2 3 2 3 3" xfId="0" builtinId="53" customBuiltin="true"/>
    <cellStyle name="Vírgula 2 3 2 3 3 2" xfId="0" builtinId="53" customBuiltin="true"/>
    <cellStyle name="Vírgula 2 3 2 3 4" xfId="0" builtinId="53" customBuiltin="true"/>
    <cellStyle name="Vírgula 2 3 2 3 4 2" xfId="0" builtinId="53" customBuiltin="true"/>
    <cellStyle name="Vírgula 2 3 2 3 5" xfId="0" builtinId="53" customBuiltin="true"/>
    <cellStyle name="Vírgula 2 3 2 4" xfId="0" builtinId="53" customBuiltin="true"/>
    <cellStyle name="Vírgula 2 3 2 4 2" xfId="0" builtinId="53" customBuiltin="true"/>
    <cellStyle name="Vírgula 2 3 2 5" xfId="0" builtinId="53" customBuiltin="true"/>
    <cellStyle name="Vírgula 2 3 2 5 2" xfId="0" builtinId="53" customBuiltin="true"/>
    <cellStyle name="Vírgula 2 3 2 6" xfId="0" builtinId="53" customBuiltin="true"/>
    <cellStyle name="Vírgula 2 3 2 6 2" xfId="0" builtinId="53" customBuiltin="true"/>
    <cellStyle name="Vírgula 2 3 2 7" xfId="0" builtinId="53" customBuiltin="true"/>
    <cellStyle name="Vírgula 2 3 3" xfId="0" builtinId="53" customBuiltin="true"/>
    <cellStyle name="Vírgula 2 3 3 2" xfId="0" builtinId="53" customBuiltin="true"/>
    <cellStyle name="Vírgula 2 3 3 2 2" xfId="0" builtinId="53" customBuiltin="true"/>
    <cellStyle name="Vírgula 2 3 3 2 2 2" xfId="0" builtinId="53" customBuiltin="true"/>
    <cellStyle name="Vírgula 2 3 3 2 3" xfId="0" builtinId="53" customBuiltin="true"/>
    <cellStyle name="Vírgula 2 3 3 2 3 2" xfId="0" builtinId="53" customBuiltin="true"/>
    <cellStyle name="Vírgula 2 3 3 2 4" xfId="0" builtinId="53" customBuiltin="true"/>
    <cellStyle name="Vírgula 2 3 3 2 4 2" xfId="0" builtinId="53" customBuiltin="true"/>
    <cellStyle name="Vírgula 2 3 3 2 5" xfId="0" builtinId="53" customBuiltin="true"/>
    <cellStyle name="Vírgula 2 3 3 3" xfId="0" builtinId="53" customBuiltin="true"/>
    <cellStyle name="Vírgula 2 3 3 3 2" xfId="0" builtinId="53" customBuiltin="true"/>
    <cellStyle name="Vírgula 2 3 3 4" xfId="0" builtinId="53" customBuiltin="true"/>
    <cellStyle name="Vírgula 2 3 3 4 2" xfId="0" builtinId="53" customBuiltin="true"/>
    <cellStyle name="Vírgula 2 3 3 5" xfId="0" builtinId="53" customBuiltin="true"/>
    <cellStyle name="Vírgula 2 3 3 5 2" xfId="0" builtinId="53" customBuiltin="true"/>
    <cellStyle name="Vírgula 2 3 3 6" xfId="0" builtinId="53" customBuiltin="true"/>
    <cellStyle name="Vírgula 2 3 4" xfId="0" builtinId="53" customBuiltin="true"/>
    <cellStyle name="Vírgula 2 3 4 2" xfId="0" builtinId="53" customBuiltin="true"/>
    <cellStyle name="Vírgula 2 3 4 2 2" xfId="0" builtinId="53" customBuiltin="true"/>
    <cellStyle name="Vírgula 2 3 4 3" xfId="0" builtinId="53" customBuiltin="true"/>
    <cellStyle name="Vírgula 2 3 4 3 2" xfId="0" builtinId="53" customBuiltin="true"/>
    <cellStyle name="Vírgula 2 3 4 4" xfId="0" builtinId="53" customBuiltin="true"/>
    <cellStyle name="Vírgula 2 3 4 4 2" xfId="0" builtinId="53" customBuiltin="true"/>
    <cellStyle name="Vírgula 2 3 4 5" xfId="0" builtinId="53" customBuiltin="true"/>
    <cellStyle name="Vírgula 2 3 5" xfId="0" builtinId="53" customBuiltin="true"/>
    <cellStyle name="Vírgula 2 3 5 2" xfId="0" builtinId="53" customBuiltin="true"/>
    <cellStyle name="Vírgula 2 3 6" xfId="0" builtinId="53" customBuiltin="true"/>
    <cellStyle name="Vírgula 2 3 6 2" xfId="0" builtinId="53" customBuiltin="true"/>
    <cellStyle name="Vírgula 2 3 7" xfId="0" builtinId="53" customBuiltin="true"/>
    <cellStyle name="Vírgula 2 3 7 2" xfId="0" builtinId="53" customBuiltin="true"/>
    <cellStyle name="Vírgula 2 3 8" xfId="0" builtinId="53" customBuiltin="true"/>
    <cellStyle name="Vírgula 2 4" xfId="0" builtinId="53" customBuiltin="true"/>
    <cellStyle name="Vírgula 2 4 2" xfId="0" builtinId="53" customBuiltin="true"/>
    <cellStyle name="Vírgula 2 5" xfId="0" builtinId="53" customBuiltin="true"/>
    <cellStyle name="Vírgula 2 5 2" xfId="0" builtinId="53" customBuiltin="true"/>
    <cellStyle name="Vírgula 2 6" xfId="0" builtinId="53" customBuiltin="true"/>
    <cellStyle name="Vírgula 2 6 2" xfId="0" builtinId="53" customBuiltin="true"/>
    <cellStyle name="Vírgula 2 6 2 2" xfId="0" builtinId="53" customBuiltin="true"/>
    <cellStyle name="Vírgula 2 6 3" xfId="0" builtinId="53" customBuiltin="true"/>
    <cellStyle name="Vírgula 2 6 3 2" xfId="0" builtinId="53" customBuiltin="true"/>
    <cellStyle name="Vírgula 2 6 4" xfId="0" builtinId="53" customBuiltin="true"/>
    <cellStyle name="Vírgula 2 7" xfId="0" builtinId="53" customBuiltin="true"/>
    <cellStyle name="Vírgula 2 7 2" xfId="0" builtinId="53" customBuiltin="true"/>
    <cellStyle name="Vírgula 2 7 2 2" xfId="0" builtinId="53" customBuiltin="true"/>
    <cellStyle name="Vírgula 2 7 3" xfId="0" builtinId="53" customBuiltin="true"/>
    <cellStyle name="Vírgula 2 7 3 2" xfId="0" builtinId="53" customBuiltin="true"/>
    <cellStyle name="Vírgula 2 7 4" xfId="0" builtinId="53" customBuiltin="true"/>
    <cellStyle name="Vírgula 2 8" xfId="0" builtinId="53" customBuiltin="true"/>
    <cellStyle name="Vírgula 2 8 2" xfId="0" builtinId="53" customBuiltin="true"/>
    <cellStyle name="Vírgula 2 8 2 2" xfId="0" builtinId="53" customBuiltin="true"/>
    <cellStyle name="Vírgula 2 8 3" xfId="0" builtinId="53" customBuiltin="true"/>
    <cellStyle name="Vírgula 2 9" xfId="0" builtinId="53" customBuiltin="true"/>
    <cellStyle name="Vírgula 2 9 2" xfId="0" builtinId="53" customBuiltin="true"/>
    <cellStyle name="Vírgula 3" xfId="0" builtinId="53" customBuiltin="true"/>
    <cellStyle name="Vírgula 3 2" xfId="0" builtinId="53" customBuiltin="true"/>
    <cellStyle name="Vírgula 3 2 2" xfId="0" builtinId="53" customBuiltin="true"/>
    <cellStyle name="Vírgula 3 2 2 2" xfId="0" builtinId="53" customBuiltin="true"/>
    <cellStyle name="Vírgula 3 2 3" xfId="0" builtinId="53" customBuiltin="true"/>
    <cellStyle name="Vírgula 3 2 3 2" xfId="0" builtinId="53" customBuiltin="true"/>
    <cellStyle name="Vírgula 3 2 4" xfId="0" builtinId="53" customBuiltin="true"/>
    <cellStyle name="Vírgula 3 3" xfId="0" builtinId="53" customBuiltin="true"/>
    <cellStyle name="Vírgula 3 3 2" xfId="0" builtinId="53" customBuiltin="true"/>
    <cellStyle name="Vírgula 3 3 2 2" xfId="0" builtinId="53" customBuiltin="true"/>
    <cellStyle name="Vírgula 3 3 2 2 2" xfId="0" builtinId="53" customBuiltin="true"/>
    <cellStyle name="Vírgula 3 3 2 2 2 2" xfId="0" builtinId="53" customBuiltin="true"/>
    <cellStyle name="Vírgula 3 3 2 2 2 2 2" xfId="0" builtinId="53" customBuiltin="true"/>
    <cellStyle name="Vírgula 3 3 2 2 2 3" xfId="0" builtinId="53" customBuiltin="true"/>
    <cellStyle name="Vírgula 3 3 2 2 2 3 2" xfId="0" builtinId="53" customBuiltin="true"/>
    <cellStyle name="Vírgula 3 3 2 2 2 4" xfId="0" builtinId="53" customBuiltin="true"/>
    <cellStyle name="Vírgula 3 3 2 2 2 4 2" xfId="0" builtinId="53" customBuiltin="true"/>
    <cellStyle name="Vírgula 3 3 2 2 2 5" xfId="0" builtinId="53" customBuiltin="true"/>
    <cellStyle name="Vírgula 3 3 2 2 3" xfId="0" builtinId="53" customBuiltin="true"/>
    <cellStyle name="Vírgula 3 3 2 2 3 2" xfId="0" builtinId="53" customBuiltin="true"/>
    <cellStyle name="Vírgula 3 3 2 2 4" xfId="0" builtinId="53" customBuiltin="true"/>
    <cellStyle name="Vírgula 3 3 2 2 4 2" xfId="0" builtinId="53" customBuiltin="true"/>
    <cellStyle name="Vírgula 3 3 2 2 5" xfId="0" builtinId="53" customBuiltin="true"/>
    <cellStyle name="Vírgula 3 3 2 2 5 2" xfId="0" builtinId="53" customBuiltin="true"/>
    <cellStyle name="Vírgula 3 3 2 2 6" xfId="0" builtinId="53" customBuiltin="true"/>
    <cellStyle name="Vírgula 3 3 2 3" xfId="0" builtinId="53" customBuiltin="true"/>
    <cellStyle name="Vírgula 3 3 2 3 2" xfId="0" builtinId="53" customBuiltin="true"/>
    <cellStyle name="Vírgula 3 3 2 3 2 2" xfId="0" builtinId="53" customBuiltin="true"/>
    <cellStyle name="Vírgula 3 3 2 3 3" xfId="0" builtinId="53" customBuiltin="true"/>
    <cellStyle name="Vírgula 3 3 2 3 3 2" xfId="0" builtinId="53" customBuiltin="true"/>
    <cellStyle name="Vírgula 3 3 2 3 4" xfId="0" builtinId="53" customBuiltin="true"/>
    <cellStyle name="Vírgula 3 3 2 3 4 2" xfId="0" builtinId="53" customBuiltin="true"/>
    <cellStyle name="Vírgula 3 3 2 3 5" xfId="0" builtinId="53" customBuiltin="true"/>
    <cellStyle name="Vírgula 3 3 2 4" xfId="0" builtinId="53" customBuiltin="true"/>
    <cellStyle name="Vírgula 3 3 2 4 2" xfId="0" builtinId="53" customBuiltin="true"/>
    <cellStyle name="Vírgula 3 3 2 5" xfId="0" builtinId="53" customBuiltin="true"/>
    <cellStyle name="Vírgula 3 3 2 5 2" xfId="0" builtinId="53" customBuiltin="true"/>
    <cellStyle name="Vírgula 3 3 2 6" xfId="0" builtinId="53" customBuiltin="true"/>
    <cellStyle name="Vírgula 3 3 2 6 2" xfId="0" builtinId="53" customBuiltin="true"/>
    <cellStyle name="Vírgula 3 3 2 7" xfId="0" builtinId="53" customBuiltin="true"/>
    <cellStyle name="Vírgula 3 3 3" xfId="0" builtinId="53" customBuiltin="true"/>
    <cellStyle name="Vírgula 3 3 3 2" xfId="0" builtinId="53" customBuiltin="true"/>
    <cellStyle name="Vírgula 3 3 3 2 2" xfId="0" builtinId="53" customBuiltin="true"/>
    <cellStyle name="Vírgula 3 3 3 2 2 2" xfId="0" builtinId="53" customBuiltin="true"/>
    <cellStyle name="Vírgula 3 3 3 2 3" xfId="0" builtinId="53" customBuiltin="true"/>
    <cellStyle name="Vírgula 3 3 3 2 3 2" xfId="0" builtinId="53" customBuiltin="true"/>
    <cellStyle name="Vírgula 3 3 3 2 4" xfId="0" builtinId="53" customBuiltin="true"/>
    <cellStyle name="Vírgula 3 3 3 2 4 2" xfId="0" builtinId="53" customBuiltin="true"/>
    <cellStyle name="Vírgula 3 3 3 2 5" xfId="0" builtinId="53" customBuiltin="true"/>
    <cellStyle name="Vírgula 3 3 3 3" xfId="0" builtinId="53" customBuiltin="true"/>
    <cellStyle name="Vírgula 3 3 3 3 2" xfId="0" builtinId="53" customBuiltin="true"/>
    <cellStyle name="Vírgula 3 3 3 4" xfId="0" builtinId="53" customBuiltin="true"/>
    <cellStyle name="Vírgula 3 3 3 4 2" xfId="0" builtinId="53" customBuiltin="true"/>
    <cellStyle name="Vírgula 3 3 3 5" xfId="0" builtinId="53" customBuiltin="true"/>
    <cellStyle name="Vírgula 3 3 3 5 2" xfId="0" builtinId="53" customBuiltin="true"/>
    <cellStyle name="Vírgula 3 3 3 6" xfId="0" builtinId="53" customBuiltin="true"/>
    <cellStyle name="Vírgula 3 3 4" xfId="0" builtinId="53" customBuiltin="true"/>
    <cellStyle name="Vírgula 3 3 4 2" xfId="0" builtinId="53" customBuiltin="true"/>
    <cellStyle name="Vírgula 3 3 4 2 2" xfId="0" builtinId="53" customBuiltin="true"/>
    <cellStyle name="Vírgula 3 3 4 3" xfId="0" builtinId="53" customBuiltin="true"/>
    <cellStyle name="Vírgula 3 3 4 3 2" xfId="0" builtinId="53" customBuiltin="true"/>
    <cellStyle name="Vírgula 3 3 4 4" xfId="0" builtinId="53" customBuiltin="true"/>
    <cellStyle name="Vírgula 3 3 4 4 2" xfId="0" builtinId="53" customBuiltin="true"/>
    <cellStyle name="Vírgula 3 3 4 5" xfId="0" builtinId="53" customBuiltin="true"/>
    <cellStyle name="Vírgula 3 3 5" xfId="0" builtinId="53" customBuiltin="true"/>
    <cellStyle name="Vírgula 3 3 5 2" xfId="0" builtinId="53" customBuiltin="true"/>
    <cellStyle name="Vírgula 3 3 6" xfId="0" builtinId="53" customBuiltin="true"/>
    <cellStyle name="Vírgula 3 3 6 2" xfId="0" builtinId="53" customBuiltin="true"/>
    <cellStyle name="Vírgula 3 3 7" xfId="0" builtinId="53" customBuiltin="true"/>
    <cellStyle name="Vírgula 3 3 7 2" xfId="0" builtinId="53" customBuiltin="true"/>
    <cellStyle name="Vírgula 3 3 8" xfId="0" builtinId="53" customBuiltin="true"/>
    <cellStyle name="Vírgula 3 4" xfId="0" builtinId="53" customBuiltin="true"/>
    <cellStyle name="Vírgula 3 4 2" xfId="0" builtinId="53" customBuiltin="true"/>
    <cellStyle name="Vírgula 3 5" xfId="0" builtinId="53" customBuiltin="true"/>
    <cellStyle name="Vírgula 3 5 2" xfId="0" builtinId="53" customBuiltin="true"/>
    <cellStyle name="Vírgula 3 6" xfId="0" builtinId="53" customBuiltin="true"/>
    <cellStyle name="Vírgula 3 6 2" xfId="0" builtinId="53" customBuiltin="true"/>
    <cellStyle name="Vírgula 3 7" xfId="0" builtinId="53" customBuiltin="true"/>
    <cellStyle name="Vírgula 4" xfId="0" builtinId="53" customBuiltin="true"/>
    <cellStyle name="Vírgula 4 2" xfId="0" builtinId="53" customBuiltin="true"/>
    <cellStyle name="Vírgula 4 2 2" xfId="0" builtinId="53" customBuiltin="true"/>
    <cellStyle name="Vírgula 4 2 2 2" xfId="0" builtinId="53" customBuiltin="true"/>
    <cellStyle name="Vírgula 4 2 2 2 2" xfId="0" builtinId="53" customBuiltin="true"/>
    <cellStyle name="Vírgula 4 2 2 2 2 2" xfId="0" builtinId="53" customBuiltin="true"/>
    <cellStyle name="Vírgula 4 2 2 2 2 2 2" xfId="0" builtinId="53" customBuiltin="true"/>
    <cellStyle name="Vírgula 4 2 2 2 2 3" xfId="0" builtinId="53" customBuiltin="true"/>
    <cellStyle name="Vírgula 4 2 2 2 2 3 2" xfId="0" builtinId="53" customBuiltin="true"/>
    <cellStyle name="Vírgula 4 2 2 2 2 4" xfId="0" builtinId="53" customBuiltin="true"/>
    <cellStyle name="Vírgula 4 2 2 2 2 4 2" xfId="0" builtinId="53" customBuiltin="true"/>
    <cellStyle name="Vírgula 4 2 2 2 2 5" xfId="0" builtinId="53" customBuiltin="true"/>
    <cellStyle name="Vírgula 4 2 2 2 3" xfId="0" builtinId="53" customBuiltin="true"/>
    <cellStyle name="Vírgula 4 2 2 2 3 2" xfId="0" builtinId="53" customBuiltin="true"/>
    <cellStyle name="Vírgula 4 2 2 2 4" xfId="0" builtinId="53" customBuiltin="true"/>
    <cellStyle name="Vírgula 4 2 2 2 4 2" xfId="0" builtinId="53" customBuiltin="true"/>
    <cellStyle name="Vírgula 4 2 2 2 5" xfId="0" builtinId="53" customBuiltin="true"/>
    <cellStyle name="Vírgula 4 2 2 2 5 2" xfId="0" builtinId="53" customBuiltin="true"/>
    <cellStyle name="Vírgula 4 2 2 2 6" xfId="0" builtinId="53" customBuiltin="true"/>
    <cellStyle name="Vírgula 4 2 2 3" xfId="0" builtinId="53" customBuiltin="true"/>
    <cellStyle name="Vírgula 4 2 2 3 2" xfId="0" builtinId="53" customBuiltin="true"/>
    <cellStyle name="Vírgula 4 2 2 3 2 2" xfId="0" builtinId="53" customBuiltin="true"/>
    <cellStyle name="Vírgula 4 2 2 3 3" xfId="0" builtinId="53" customBuiltin="true"/>
    <cellStyle name="Vírgula 4 2 2 3 3 2" xfId="0" builtinId="53" customBuiltin="true"/>
    <cellStyle name="Vírgula 4 2 2 3 4" xfId="0" builtinId="53" customBuiltin="true"/>
    <cellStyle name="Vírgula 4 2 2 3 4 2" xfId="0" builtinId="53" customBuiltin="true"/>
    <cellStyle name="Vírgula 4 2 2 3 5" xfId="0" builtinId="53" customBuiltin="true"/>
    <cellStyle name="Vírgula 4 2 2 4" xfId="0" builtinId="53" customBuiltin="true"/>
    <cellStyle name="Vírgula 4 2 2 4 2" xfId="0" builtinId="53" customBuiltin="true"/>
    <cellStyle name="Vírgula 4 2 2 5" xfId="0" builtinId="53" customBuiltin="true"/>
    <cellStyle name="Vírgula 4 2 2 5 2" xfId="0" builtinId="53" customBuiltin="true"/>
    <cellStyle name="Vírgula 4 2 2 6" xfId="0" builtinId="53" customBuiltin="true"/>
    <cellStyle name="Vírgula 4 2 2 6 2" xfId="0" builtinId="53" customBuiltin="true"/>
    <cellStyle name="Vírgula 4 2 2 7" xfId="0" builtinId="53" customBuiltin="true"/>
    <cellStyle name="Vírgula 4 2 3" xfId="0" builtinId="53" customBuiltin="true"/>
    <cellStyle name="Vírgula 4 2 3 2" xfId="0" builtinId="53" customBuiltin="true"/>
    <cellStyle name="Vírgula 4 2 3 2 2" xfId="0" builtinId="53" customBuiltin="true"/>
    <cellStyle name="Vírgula 4 2 3 2 2 2" xfId="0" builtinId="53" customBuiltin="true"/>
    <cellStyle name="Vírgula 4 2 3 2 3" xfId="0" builtinId="53" customBuiltin="true"/>
    <cellStyle name="Vírgula 4 2 3 2 3 2" xfId="0" builtinId="53" customBuiltin="true"/>
    <cellStyle name="Vírgula 4 2 3 2 4" xfId="0" builtinId="53" customBuiltin="true"/>
    <cellStyle name="Vírgula 4 2 3 2 4 2" xfId="0" builtinId="53" customBuiltin="true"/>
    <cellStyle name="Vírgula 4 2 3 2 5" xfId="0" builtinId="53" customBuiltin="true"/>
    <cellStyle name="Vírgula 4 2 3 3" xfId="0" builtinId="53" customBuiltin="true"/>
    <cellStyle name="Vírgula 4 2 3 3 2" xfId="0" builtinId="53" customBuiltin="true"/>
    <cellStyle name="Vírgula 4 2 3 4" xfId="0" builtinId="53" customBuiltin="true"/>
    <cellStyle name="Vírgula 4 2 3 4 2" xfId="0" builtinId="53" customBuiltin="true"/>
    <cellStyle name="Vírgula 4 2 3 5" xfId="0" builtinId="53" customBuiltin="true"/>
    <cellStyle name="Vírgula 4 2 3 5 2" xfId="0" builtinId="53" customBuiltin="true"/>
    <cellStyle name="Vírgula 4 2 3 6" xfId="0" builtinId="53" customBuiltin="true"/>
    <cellStyle name="Vírgula 4 2 4" xfId="0" builtinId="53" customBuiltin="true"/>
    <cellStyle name="Vírgula 4 2 4 2" xfId="0" builtinId="53" customBuiltin="true"/>
    <cellStyle name="Vírgula 4 2 4 2 2" xfId="0" builtinId="53" customBuiltin="true"/>
    <cellStyle name="Vírgula 4 2 4 3" xfId="0" builtinId="53" customBuiltin="true"/>
    <cellStyle name="Vírgula 4 2 4 3 2" xfId="0" builtinId="53" customBuiltin="true"/>
    <cellStyle name="Vírgula 4 2 4 4" xfId="0" builtinId="53" customBuiltin="true"/>
    <cellStyle name="Vírgula 4 2 4 4 2" xfId="0" builtinId="53" customBuiltin="true"/>
    <cellStyle name="Vírgula 4 2 4 5" xfId="0" builtinId="53" customBuiltin="true"/>
    <cellStyle name="Vírgula 4 2 5" xfId="0" builtinId="53" customBuiltin="true"/>
    <cellStyle name="Vírgula 4 2 5 2" xfId="0" builtinId="53" customBuiltin="true"/>
    <cellStyle name="Vírgula 4 2 6" xfId="0" builtinId="53" customBuiltin="true"/>
    <cellStyle name="Vírgula 4 2 6 2" xfId="0" builtinId="53" customBuiltin="true"/>
    <cellStyle name="Vírgula 4 2 7" xfId="0" builtinId="53" customBuiltin="true"/>
    <cellStyle name="Vírgula 4 2 7 2" xfId="0" builtinId="53" customBuiltin="true"/>
    <cellStyle name="Vírgula 4 2 8" xfId="0" builtinId="53" customBuiltin="true"/>
    <cellStyle name="Vírgula 4 3" xfId="0" builtinId="53" customBuiltin="true"/>
    <cellStyle name="Vírgula 4 3 2" xfId="0" builtinId="53" customBuiltin="true"/>
    <cellStyle name="Vírgula 4 4" xfId="0" builtinId="53" customBuiltin="true"/>
    <cellStyle name="Vírgula 4 4 2" xfId="0" builtinId="53" customBuiltin="true"/>
    <cellStyle name="Vírgula 4 5" xfId="0" builtinId="53" customBuiltin="true"/>
    <cellStyle name="Vírgula 4 5 2" xfId="0" builtinId="53" customBuiltin="true"/>
    <cellStyle name="Vírgula 4 6" xfId="0" builtinId="53" customBuiltin="true"/>
    <cellStyle name="Vírgula 5" xfId="0" builtinId="53" customBuiltin="true"/>
    <cellStyle name="Vírgula 5 2" xfId="0" builtinId="53" customBuiltin="true"/>
    <cellStyle name="Vírgula 5 2 2" xfId="0" builtinId="53" customBuiltin="true"/>
    <cellStyle name="Vírgula 5 2 2 2" xfId="0" builtinId="53" customBuiltin="true"/>
    <cellStyle name="Vírgula 5 2 3" xfId="0" builtinId="53" customBuiltin="true"/>
    <cellStyle name="Vírgula 5 2 3 2" xfId="0" builtinId="53" customBuiltin="true"/>
    <cellStyle name="Vírgula 5 2 4" xfId="0" builtinId="53" customBuiltin="true"/>
    <cellStyle name="Vírgula 5 3" xfId="0" builtinId="53" customBuiltin="true"/>
    <cellStyle name="Vírgula 5 3 2" xfId="0" builtinId="53" customBuiltin="true"/>
    <cellStyle name="Vírgula 5 4" xfId="0" builtinId="53" customBuiltin="true"/>
    <cellStyle name="Vírgula 5 4 2" xfId="0" builtinId="53" customBuiltin="true"/>
    <cellStyle name="Vírgula 5 5" xfId="0" builtinId="53" customBuiltin="true"/>
    <cellStyle name="Vírgula 6" xfId="0" builtinId="53" customBuiltin="true"/>
    <cellStyle name="Vírgula 6 10" xfId="0" builtinId="53" customBuiltin="true"/>
    <cellStyle name="Vírgula 6 10 2" xfId="0" builtinId="53" customBuiltin="true"/>
    <cellStyle name="Vírgula 6 11" xfId="0" builtinId="53" customBuiltin="true"/>
    <cellStyle name="Vírgula 6 2" xfId="0" builtinId="53" customBuiltin="true"/>
    <cellStyle name="Vírgula 6 2 2" xfId="0" builtinId="53" customBuiltin="true"/>
    <cellStyle name="Vírgula 6 2 2 2" xfId="0" builtinId="53" customBuiltin="true"/>
    <cellStyle name="Vírgula 6 2 2 2 2" xfId="0" builtinId="53" customBuiltin="true"/>
    <cellStyle name="Vírgula 6 2 2 2 2 2" xfId="0" builtinId="53" customBuiltin="true"/>
    <cellStyle name="Vírgula 6 2 2 2 3" xfId="0" builtinId="53" customBuiltin="true"/>
    <cellStyle name="Vírgula 6 2 2 2 3 2" xfId="0" builtinId="53" customBuiltin="true"/>
    <cellStyle name="Vírgula 6 2 2 2 4" xfId="0" builtinId="53" customBuiltin="true"/>
    <cellStyle name="Vírgula 6 2 2 2 4 2" xfId="0" builtinId="53" customBuiltin="true"/>
    <cellStyle name="Vírgula 6 2 2 2 5" xfId="0" builtinId="53" customBuiltin="true"/>
    <cellStyle name="Vírgula 6 2 2 3" xfId="0" builtinId="53" customBuiltin="true"/>
    <cellStyle name="Vírgula 6 2 2 3 2" xfId="0" builtinId="53" customBuiltin="true"/>
    <cellStyle name="Vírgula 6 2 2 4" xfId="0" builtinId="53" customBuiltin="true"/>
    <cellStyle name="Vírgula 6 2 2 4 2" xfId="0" builtinId="53" customBuiltin="true"/>
    <cellStyle name="Vírgula 6 2 2 5" xfId="0" builtinId="53" customBuiltin="true"/>
    <cellStyle name="Vírgula 6 2 2 5 2" xfId="0" builtinId="53" customBuiltin="true"/>
    <cellStyle name="Vírgula 6 2 2 6" xfId="0" builtinId="53" customBuiltin="true"/>
    <cellStyle name="Vírgula 6 2 3" xfId="0" builtinId="53" customBuiltin="true"/>
    <cellStyle name="Vírgula 6 2 3 2" xfId="0" builtinId="53" customBuiltin="true"/>
    <cellStyle name="Vírgula 6 2 3 2 2" xfId="0" builtinId="53" customBuiltin="true"/>
    <cellStyle name="Vírgula 6 2 3 3" xfId="0" builtinId="53" customBuiltin="true"/>
    <cellStyle name="Vírgula 6 2 3 3 2" xfId="0" builtinId="53" customBuiltin="true"/>
    <cellStyle name="Vírgula 6 2 3 4" xfId="0" builtinId="53" customBuiltin="true"/>
    <cellStyle name="Vírgula 6 2 3 4 2" xfId="0" builtinId="53" customBuiltin="true"/>
    <cellStyle name="Vírgula 6 2 3 5" xfId="0" builtinId="53" customBuiltin="true"/>
    <cellStyle name="Vírgula 6 2 4" xfId="0" builtinId="53" customBuiltin="true"/>
    <cellStyle name="Vírgula 6 2 4 2" xfId="0" builtinId="53" customBuiltin="true"/>
    <cellStyle name="Vírgula 6 2 5" xfId="0" builtinId="53" customBuiltin="true"/>
    <cellStyle name="Vírgula 6 2 5 2" xfId="0" builtinId="53" customBuiltin="true"/>
    <cellStyle name="Vírgula 6 2 6" xfId="0" builtinId="53" customBuiltin="true"/>
    <cellStyle name="Vírgula 6 2 6 2" xfId="0" builtinId="53" customBuiltin="true"/>
    <cellStyle name="Vírgula 6 2 7" xfId="0" builtinId="53" customBuiltin="true"/>
    <cellStyle name="Vírgula 6 2 7 2" xfId="0" builtinId="53" customBuiltin="true"/>
    <cellStyle name="Vírgula 6 2 8" xfId="0" builtinId="53" customBuiltin="true"/>
    <cellStyle name="Vírgula 6 3" xfId="0" builtinId="53" customBuiltin="true"/>
    <cellStyle name="Vírgula 6 3 2" xfId="0" builtinId="53" customBuiltin="true"/>
    <cellStyle name="Vírgula 6 4" xfId="0" builtinId="53" customBuiltin="true"/>
    <cellStyle name="Vírgula 6 4 2" xfId="0" builtinId="53" customBuiltin="true"/>
    <cellStyle name="Vírgula 6 4 2 2" xfId="0" builtinId="53" customBuiltin="true"/>
    <cellStyle name="Vírgula 6 4 2 2 2" xfId="0" builtinId="53" customBuiltin="true"/>
    <cellStyle name="Vírgula 6 4 2 3" xfId="0" builtinId="53" customBuiltin="true"/>
    <cellStyle name="Vírgula 6 4 2 3 2" xfId="0" builtinId="53" customBuiltin="true"/>
    <cellStyle name="Vírgula 6 4 2 4" xfId="0" builtinId="53" customBuiltin="true"/>
    <cellStyle name="Vírgula 6 4 2 4 2" xfId="0" builtinId="53" customBuiltin="true"/>
    <cellStyle name="Vírgula 6 4 2 5" xfId="0" builtinId="53" customBuiltin="true"/>
    <cellStyle name="Vírgula 6 4 3" xfId="0" builtinId="53" customBuiltin="true"/>
    <cellStyle name="Vírgula 6 4 3 2" xfId="0" builtinId="53" customBuiltin="true"/>
    <cellStyle name="Vírgula 6 4 4" xfId="0" builtinId="53" customBuiltin="true"/>
    <cellStyle name="Vírgula 6 4 4 2" xfId="0" builtinId="53" customBuiltin="true"/>
    <cellStyle name="Vírgula 6 4 5" xfId="0" builtinId="53" customBuiltin="true"/>
    <cellStyle name="Vírgula 6 4 5 2" xfId="0" builtinId="53" customBuiltin="true"/>
    <cellStyle name="Vírgula 6 4 6" xfId="0" builtinId="53" customBuiltin="true"/>
    <cellStyle name="Vírgula 6 5" xfId="0" builtinId="53" customBuiltin="true"/>
    <cellStyle name="Vírgula 6 5 2" xfId="0" builtinId="53" customBuiltin="true"/>
    <cellStyle name="Vírgula 6 5 2 2" xfId="0" builtinId="53" customBuiltin="true"/>
    <cellStyle name="Vírgula 6 5 3" xfId="0" builtinId="53" customBuiltin="true"/>
    <cellStyle name="Vírgula 6 5 3 2" xfId="0" builtinId="53" customBuiltin="true"/>
    <cellStyle name="Vírgula 6 5 4" xfId="0" builtinId="53" customBuiltin="true"/>
    <cellStyle name="Vírgula 6 5 4 2" xfId="0" builtinId="53" customBuiltin="true"/>
    <cellStyle name="Vírgula 6 5 5" xfId="0" builtinId="53" customBuiltin="true"/>
    <cellStyle name="Vírgula 6 6" xfId="0" builtinId="53" customBuiltin="true"/>
    <cellStyle name="Vírgula 6 6 2" xfId="0" builtinId="53" customBuiltin="true"/>
    <cellStyle name="Vírgula 6 7" xfId="0" builtinId="53" customBuiltin="true"/>
    <cellStyle name="Vírgula 6 7 2" xfId="0" builtinId="53" customBuiltin="true"/>
    <cellStyle name="Vírgula 6 8" xfId="0" builtinId="53" customBuiltin="true"/>
    <cellStyle name="Vírgula 6 8 2" xfId="0" builtinId="53" customBuiltin="true"/>
    <cellStyle name="Vírgula 6 9" xfId="0" builtinId="53" customBuiltin="true"/>
    <cellStyle name="Vírgula 6 9 2" xfId="0" builtinId="53" customBuiltin="true"/>
    <cellStyle name="Vírgula 7" xfId="0" builtinId="53" customBuiltin="true"/>
    <cellStyle name="Vírgula 7 2" xfId="0" builtinId="53" customBuiltin="true"/>
    <cellStyle name="Vírgula 7 2 2" xfId="0" builtinId="53" customBuiltin="true"/>
    <cellStyle name="Vírgula 7 3" xfId="0" builtinId="53" customBuiltin="true"/>
    <cellStyle name="Vírgula 8" xfId="0" builtinId="53" customBuiltin="true"/>
    <cellStyle name="Vírgula 8 2" xfId="0" builtinId="53" customBuiltin="true"/>
    <cellStyle name="Vírgula 8 2 2" xfId="0" builtinId="53" customBuiltin="true"/>
    <cellStyle name="Vírgula 8 2 2 2" xfId="0" builtinId="53" customBuiltin="true"/>
    <cellStyle name="Vírgula 8 2 3" xfId="0" builtinId="53" customBuiltin="true"/>
    <cellStyle name="Vírgula 8 3" xfId="0" builtinId="53" customBuiltin="true"/>
    <cellStyle name="Vírgula 8 3 2" xfId="0" builtinId="53" customBuiltin="true"/>
    <cellStyle name="Vírgula 8 3 2 2" xfId="0" builtinId="53" customBuiltin="true"/>
    <cellStyle name="Vírgula 8 3 2 2 2" xfId="0" builtinId="53" customBuiltin="true"/>
    <cellStyle name="Vírgula 8 3 2 3" xfId="0" builtinId="53" customBuiltin="true"/>
    <cellStyle name="Vírgula 8 3 2 3 2" xfId="0" builtinId="53" customBuiltin="true"/>
    <cellStyle name="Vírgula 8 3 2 4" xfId="0" builtinId="53" customBuiltin="true"/>
    <cellStyle name="Vírgula 8 3 2 4 2" xfId="0" builtinId="53" customBuiltin="true"/>
    <cellStyle name="Vírgula 8 3 2 5" xfId="0" builtinId="53" customBuiltin="true"/>
    <cellStyle name="Vírgula 8 3 3" xfId="0" builtinId="53" customBuiltin="true"/>
    <cellStyle name="Vírgula 8 3 3 2" xfId="0" builtinId="53" customBuiltin="true"/>
    <cellStyle name="Vírgula 8 3 4" xfId="0" builtinId="53" customBuiltin="true"/>
    <cellStyle name="Vírgula 8 3 4 2" xfId="0" builtinId="53" customBuiltin="true"/>
    <cellStyle name="Vírgula 8 3 5" xfId="0" builtinId="53" customBuiltin="true"/>
    <cellStyle name="Vírgula 8 3 5 2" xfId="0" builtinId="53" customBuiltin="true"/>
    <cellStyle name="Vírgula 8 3 6" xfId="0" builtinId="53" customBuiltin="true"/>
    <cellStyle name="Vírgula 8 4" xfId="0" builtinId="53" customBuiltin="true"/>
    <cellStyle name="Vírgula 8 4 2" xfId="0" builtinId="53" customBuiltin="true"/>
    <cellStyle name="Vírgula 8 4 2 2" xfId="0" builtinId="53" customBuiltin="true"/>
    <cellStyle name="Vírgula 8 4 3" xfId="0" builtinId="53" customBuiltin="true"/>
    <cellStyle name="Vírgula 8 4 3 2" xfId="0" builtinId="53" customBuiltin="true"/>
    <cellStyle name="Vírgula 8 4 4" xfId="0" builtinId="53" customBuiltin="true"/>
    <cellStyle name="Vírgula 8 4 4 2" xfId="0" builtinId="53" customBuiltin="true"/>
    <cellStyle name="Vírgula 8 4 5" xfId="0" builtinId="53" customBuiltin="true"/>
    <cellStyle name="Vírgula 8 5" xfId="0" builtinId="53" customBuiltin="true"/>
    <cellStyle name="Vírgula 8 5 2" xfId="0" builtinId="53" customBuiltin="true"/>
    <cellStyle name="Vírgula 8 6" xfId="0" builtinId="53" customBuiltin="true"/>
    <cellStyle name="Vírgula 8 6 2" xfId="0" builtinId="53" customBuiltin="true"/>
    <cellStyle name="Vírgula 8 7" xfId="0" builtinId="53" customBuiltin="true"/>
    <cellStyle name="Vírgula 8 7 2" xfId="0" builtinId="53" customBuiltin="true"/>
    <cellStyle name="Vírgula 8 8" xfId="0" builtinId="53" customBuiltin="true"/>
    <cellStyle name="Vírgula 8 8 2" xfId="0" builtinId="53" customBuiltin="true"/>
    <cellStyle name="Vírgula 8 9" xfId="0" builtinId="53" customBuiltin="true"/>
    <cellStyle name="Vírgula 9" xfId="0" builtinId="53" customBuiltin="true"/>
    <cellStyle name="Vírgula 9 2" xfId="0" builtinId="53" customBuiltin="true"/>
    <cellStyle name="Vírgula 9 2 2" xfId="0" builtinId="53" customBuiltin="true"/>
    <cellStyle name="Vírgula 9 3" xfId="0" builtinId="53" customBuiltin="true"/>
    <cellStyle name="Vírgula 9 3 2" xfId="0" builtinId="53" customBuiltin="true"/>
    <cellStyle name="Vírgula 9 3 2 2" xfId="0" builtinId="53" customBuiltin="true"/>
    <cellStyle name="Vírgula 9 3 2 2 2" xfId="0" builtinId="53" customBuiltin="true"/>
    <cellStyle name="Vírgula 9 3 2 3" xfId="0" builtinId="53" customBuiltin="true"/>
    <cellStyle name="Vírgula 9 3 2 3 2" xfId="0" builtinId="53" customBuiltin="true"/>
    <cellStyle name="Vírgula 9 3 2 4" xfId="0" builtinId="53" customBuiltin="true"/>
    <cellStyle name="Vírgula 9 3 2 4 2" xfId="0" builtinId="53" customBuiltin="true"/>
    <cellStyle name="Vírgula 9 3 2 5" xfId="0" builtinId="53" customBuiltin="true"/>
    <cellStyle name="Vírgula 9 3 3" xfId="0" builtinId="53" customBuiltin="true"/>
    <cellStyle name="Vírgula 9 3 3 2" xfId="0" builtinId="53" customBuiltin="true"/>
    <cellStyle name="Vírgula 9 3 4" xfId="0" builtinId="53" customBuiltin="true"/>
    <cellStyle name="Vírgula 9 3 4 2" xfId="0" builtinId="53" customBuiltin="true"/>
    <cellStyle name="Vírgula 9 3 5" xfId="0" builtinId="53" customBuiltin="true"/>
    <cellStyle name="Vírgula 9 3 5 2" xfId="0" builtinId="53" customBuiltin="true"/>
    <cellStyle name="Vírgula 9 3 6" xfId="0" builtinId="53" customBuiltin="true"/>
    <cellStyle name="Vírgula 9 4" xfId="0" builtinId="53" customBuiltin="true"/>
    <cellStyle name="Vírgula 9 4 2" xfId="0" builtinId="53" customBuiltin="true"/>
    <cellStyle name="Vírgula 9 4 2 2" xfId="0" builtinId="53" customBuiltin="true"/>
    <cellStyle name="Vírgula 9 4 3" xfId="0" builtinId="53" customBuiltin="true"/>
    <cellStyle name="Vírgula 9 4 3 2" xfId="0" builtinId="53" customBuiltin="true"/>
    <cellStyle name="Vírgula 9 4 4" xfId="0" builtinId="53" customBuiltin="true"/>
    <cellStyle name="Vírgula 9 4 4 2" xfId="0" builtinId="53" customBuiltin="true"/>
    <cellStyle name="Vírgula 9 4 5" xfId="0" builtinId="53" customBuiltin="true"/>
    <cellStyle name="Vírgula 9 5" xfId="0" builtinId="53" customBuiltin="true"/>
    <cellStyle name="Vírgula 9 5 2" xfId="0" builtinId="53" customBuiltin="true"/>
    <cellStyle name="Vírgula 9 6" xfId="0" builtinId="53" customBuiltin="true"/>
    <cellStyle name="Vírgula 9 6 2" xfId="0" builtinId="53" customBuiltin="true"/>
    <cellStyle name="Vírgula 9 7" xfId="0" builtinId="53" customBuiltin="true"/>
    <cellStyle name="Vírgula 9 7 2" xfId="0" builtinId="53" customBuiltin="true"/>
    <cellStyle name="Vírgula 9 8" xfId="0" builtinId="53" customBuiltin="true"/>
    <cellStyle name="Vírgula 9 8 2" xfId="0" builtinId="53" customBuiltin="true"/>
    <cellStyle name="Vírgula 9 9" xfId="0" builtinId="53" customBuiltin="true"/>
    <cellStyle name="Ênfase1 2" xfId="0" builtinId="53" customBuiltin="true"/>
    <cellStyle name="Ênfase1 3" xfId="0" builtinId="53" customBuiltin="true"/>
    <cellStyle name="Ênfase2 2" xfId="0" builtinId="53" customBuiltin="true"/>
    <cellStyle name="Ênfase2 2 2" xfId="0" builtinId="53" customBuiltin="true"/>
    <cellStyle name="Ênfase2 3" xfId="0" builtinId="53" customBuiltin="true"/>
    <cellStyle name="Ênfase3 2" xfId="0" builtinId="53" customBuiltin="true"/>
    <cellStyle name="Ênfase3 2 2" xfId="0" builtinId="53" customBuiltin="true"/>
    <cellStyle name="Ênfase3 3" xfId="0" builtinId="53" customBuiltin="true"/>
    <cellStyle name="Ênfase4 2" xfId="0" builtinId="53" customBuiltin="true"/>
    <cellStyle name="Ênfase4 2 2" xfId="0" builtinId="53" customBuiltin="true"/>
    <cellStyle name="Ênfase4 3" xfId="0" builtinId="53" customBuiltin="true"/>
    <cellStyle name="Ênfase5 2" xfId="0" builtinId="53" customBuiltin="true"/>
    <cellStyle name="Ênfase5 2 2" xfId="0" builtinId="53" customBuiltin="true"/>
    <cellStyle name="Ênfase5 3" xfId="0" builtinId="53" customBuiltin="true"/>
    <cellStyle name="Ênfase6 2" xfId="0" builtinId="53" customBuiltin="true"/>
    <cellStyle name="Ênfase6 3" xfId="0" builtinId="53" customBuiltin="true"/>
    <cellStyle name="Excel Built-in Good" xfId="0" builtinId="53" customBuiltin="tru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DA42C4"/>
      <rgbColor rgb="FFB7DEE8"/>
      <rgbColor rgb="FFC00000"/>
      <rgbColor rgb="FF007600"/>
      <rgbColor rgb="FFFDEADA"/>
      <rgbColor rgb="FF7F7F6F"/>
      <rgbColor rgb="FF800080"/>
      <rgbColor rgb="FFCCC1DA"/>
      <rgbColor rgb="FFC0C0C0"/>
      <rgbColor rgb="FF808080"/>
      <rgbColor rgb="FF95B3D7"/>
      <rgbColor rgb="FF993344"/>
      <rgbColor rgb="FFFFFFCC"/>
      <rgbColor rgb="FFCCFFFF"/>
      <rgbColor rgb="FFE6E0EC"/>
      <rgbColor rgb="FFFF8080"/>
      <rgbColor rgb="FF0267E0"/>
      <rgbColor rgb="FFCCCCFF"/>
      <rgbColor rgb="FFF2F2F2"/>
      <rgbColor rgb="FFF2DCDB"/>
      <rgbColor rgb="FFFCD5B5"/>
      <rgbColor rgb="FFB9CDE5"/>
      <rgbColor rgb="FFD7E4BD"/>
      <rgbColor rgb="FFDCE6F2"/>
      <rgbColor rgb="FFD9D9D9"/>
      <rgbColor rgb="FFEBF1DE"/>
      <rgbColor rgb="FF93CF51"/>
      <rgbColor rgb="FFDBEEF4"/>
      <rgbColor rgb="FFCCFFCC"/>
      <rgbColor rgb="FFFFFF99"/>
      <rgbColor rgb="FF99CCFF"/>
      <rgbColor rgb="FFFF99CC"/>
      <rgbColor rgb="FFCC99FF"/>
      <rgbColor rgb="FFFFCC99"/>
      <rgbColor rgb="FFB2B2B2"/>
      <rgbColor rgb="FF34CBCC"/>
      <rgbColor rgb="FF99CC00"/>
      <rgbColor rgb="FFFFCC00"/>
      <rgbColor rgb="FFFF9900"/>
      <rgbColor rgb="FFF66004"/>
      <rgbColor rgb="FF646A9F"/>
      <rgbColor rgb="FF969696"/>
      <rgbColor rgb="FF003266"/>
      <rgbColor rgb="FF339966"/>
      <rgbColor rgb="FFC6EFCE"/>
      <rgbColor rgb="FF404040"/>
      <rgbColor rgb="FFE6B9B8"/>
      <rgbColor rgb="FF595959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externalLink" Target="externalLinks/externalLink3.xml"/><Relationship Id="rId24" Type="http://schemas.openxmlformats.org/officeDocument/2006/relationships/externalLink" Target="externalLinks/externalLink4.xml"/><Relationship Id="rId25" Type="http://schemas.openxmlformats.org/officeDocument/2006/relationships/externalLink" Target="externalLinks/externalLink5.xml"/><Relationship Id="rId26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pieChart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explosion val="0"/>
          <c:dPt>
            <c:idx val="0"/>
            <c:spPr>
              <a:solidFill>
                <a:srgbClr val="4f81bd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c0504d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9bbb59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8064a2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4bacc6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</c:dLbl>
            <c:dLblPos val="outEnd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'(12)Orçam.(FASE 1)'!$B$99:$B$103</c:f>
              <c:strCache>
                <c:ptCount val="5"/>
                <c:pt idx="0">
                  <c:v>Participação das Despesas com Pessoal</c:v>
                </c:pt>
                <c:pt idx="1">
                  <c:v>Participação das Despesas com Benefício Social+EPI</c:v>
                </c:pt>
                <c:pt idx="2">
                  <c:v>Participação das Despesas Gerais</c:v>
                </c:pt>
                <c:pt idx="3">
                  <c:v>Participação das Despesas com Veículo</c:v>
                </c:pt>
                <c:pt idx="4">
                  <c:v>Despesas de Arrecadação</c:v>
                </c:pt>
              </c:strCache>
            </c:strRef>
          </c:cat>
          <c:val>
            <c:numRef>
              <c:f>'(12)Orçam.(FASE 1)'!$M$99:$M$103</c:f>
              <c:numCache>
                <c:formatCode>General</c:formatCode>
                <c:ptCount val="5"/>
                <c:pt idx="0">
                  <c:v>0.570661866617946</c:v>
                </c:pt>
                <c:pt idx="1">
                  <c:v>0.197093076937922</c:v>
                </c:pt>
                <c:pt idx="2">
                  <c:v>0.20124521554163</c:v>
                </c:pt>
                <c:pt idx="3">
                  <c:v>0.0101308696122249</c:v>
                </c:pt>
                <c:pt idx="4">
                  <c:v>0.0208689712902773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9360"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pieChart>
        <c:varyColors val="1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explosion val="0"/>
          <c:dPt>
            <c:idx val="0"/>
            <c:spPr>
              <a:solidFill>
                <a:srgbClr val="4f81bd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1"/>
            <c:spPr>
              <a:solidFill>
                <a:srgbClr val="c0504d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9bbb59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3"/>
            <c:spPr>
              <a:solidFill>
                <a:srgbClr val="8064a2"/>
              </a:solidFill>
              <a:ln w="19080">
                <a:solidFill>
                  <a:srgbClr val="ffffff"/>
                </a:solidFill>
                <a:round/>
              </a:ln>
            </c:spPr>
          </c:dPt>
          <c:dPt>
            <c:idx val="4"/>
            <c:spPr>
              <a:solidFill>
                <a:srgbClr val="4bacc6"/>
              </a:solidFill>
              <a:ln w="19080">
                <a:solidFill>
                  <a:srgbClr val="ffffff"/>
                </a:solidFill>
                <a:round/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1"/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1"/>
            </c:dLbl>
            <c:dLblPos val="outEnd"/>
            <c:showLegendKey val="0"/>
            <c:showVal val="0"/>
            <c:showCatName val="0"/>
            <c:showSerName val="0"/>
            <c:showPercent val="1"/>
            <c:showLeaderLines val="0"/>
          </c:dLbls>
          <c:cat>
            <c:strRef>
              <c:f>'(13)Orçam.(FASE 2)'!$B$99:$B$103</c:f>
              <c:strCache>
                <c:ptCount val="5"/>
                <c:pt idx="0">
                  <c:v>Participação das Despesas com Pessoal</c:v>
                </c:pt>
                <c:pt idx="1">
                  <c:v>Participação das Despesas com Benefício Social+EPI</c:v>
                </c:pt>
                <c:pt idx="2">
                  <c:v>Participação das Despesas Gerais</c:v>
                </c:pt>
                <c:pt idx="3">
                  <c:v>Participação das Despesas com Veículo</c:v>
                </c:pt>
                <c:pt idx="4">
                  <c:v>Despesas de Arrecadação</c:v>
                </c:pt>
              </c:strCache>
            </c:strRef>
          </c:cat>
          <c:val>
            <c:numRef>
              <c:f>'(13)Orçam.(FASE 2)'!$M$99:$M$103</c:f>
              <c:numCache>
                <c:formatCode>General</c:formatCode>
                <c:ptCount val="5"/>
                <c:pt idx="0">
                  <c:v>0.605612958617818</c:v>
                </c:pt>
                <c:pt idx="1">
                  <c:v>0.21382035366753</c:v>
                </c:pt>
                <c:pt idx="2">
                  <c:v>0.142749546176468</c:v>
                </c:pt>
                <c:pt idx="3">
                  <c:v>0.00718614370843966</c:v>
                </c:pt>
                <c:pt idx="4">
                  <c:v>0.0306309978297448</c:v>
                </c:pt>
              </c:numCache>
            </c:numRef>
          </c:val>
        </c:ser>
        <c:firstSliceAng val="0"/>
      </c:pieChart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9360"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b="1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Fluxo de Caixa Projetado para 20 anos (período contratual)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</c:spPr>
          <c:invertIfNegative val="0"/>
          <c:dLbls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'(14)Fluxo_Caixa'!$G$107:$Z$107</c:f>
              <c:numCache>
                <c:formatCode>General</c:formatCode>
                <c:ptCount val="20"/>
                <c:pt idx="0">
                  <c:v>-6517532.34179176</c:v>
                </c:pt>
                <c:pt idx="1">
                  <c:v>-5660648.9615715</c:v>
                </c:pt>
                <c:pt idx="2">
                  <c:v>-6887852.00428849</c:v>
                </c:pt>
                <c:pt idx="3">
                  <c:v>-5615523.23977247</c:v>
                </c:pt>
                <c:pt idx="4">
                  <c:v>-4293200.85393746</c:v>
                </c:pt>
                <c:pt idx="5">
                  <c:v>-7092615.51773644</c:v>
                </c:pt>
                <c:pt idx="6">
                  <c:v>-5550404.02885243</c:v>
                </c:pt>
                <c:pt idx="7">
                  <c:v>-3840324.48795041</c:v>
                </c:pt>
                <c:pt idx="8">
                  <c:v>-2201161.2491714</c:v>
                </c:pt>
                <c:pt idx="9">
                  <c:v>-340827.487768383</c:v>
                </c:pt>
                <c:pt idx="10">
                  <c:v>-5302594.44112937</c:v>
                </c:pt>
                <c:pt idx="11">
                  <c:v>-3262178.20492335</c:v>
                </c:pt>
                <c:pt idx="12">
                  <c:v>-1127778.61869234</c:v>
                </c:pt>
                <c:pt idx="13">
                  <c:v>1208388.92675168</c:v>
                </c:pt>
                <c:pt idx="14">
                  <c:v>3532089.07558769</c:v>
                </c:pt>
                <c:pt idx="15">
                  <c:v>1768994.97170171</c:v>
                </c:pt>
                <c:pt idx="16">
                  <c:v>4257509.27866173</c:v>
                </c:pt>
                <c:pt idx="17">
                  <c:v>6952750.19822674</c:v>
                </c:pt>
                <c:pt idx="18">
                  <c:v>9788151.92752976</c:v>
                </c:pt>
                <c:pt idx="19">
                  <c:v>12869490.8374638</c:v>
                </c:pt>
              </c:numCache>
            </c:numRef>
          </c:val>
        </c:ser>
        <c:gapWidth val="100"/>
        <c:overlap val="-24"/>
        <c:axId val="46521761"/>
        <c:axId val="61017661"/>
      </c:barChart>
      <c:catAx>
        <c:axId val="4652176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600">
            <a:solidFill>
              <a:srgbClr val="d9d9d9"/>
            </a:solidFill>
            <a:round/>
          </a:ln>
        </c:spPr>
        <c:txPr>
          <a:bodyPr/>
          <a:p>
            <a:pPr>
              <a:defRPr b="1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61017661"/>
        <c:crosses val="autoZero"/>
        <c:auto val="1"/>
        <c:lblAlgn val="ctr"/>
        <c:lblOffset val="100"/>
      </c:catAx>
      <c:valAx>
        <c:axId val="61017661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&quot;R$ &quot;#,##0.00_);[RED]&quot;(R$ &quot;#,##0.00\)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p>
            <a:pPr>
              <a:defRPr b="0" i="1" sz="7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46521761"/>
        <c:crosses val="autoZero"/>
      </c:valAx>
      <c:spPr>
        <a:solidFill>
          <a:srgbClr val="ffffff"/>
        </a:solidFill>
        <a:ln>
          <a:noFill/>
        </a:ln>
      </c:spPr>
    </c:plotArea>
    <c:plotVisOnly val="1"/>
    <c:dispBlanksAs val="gap"/>
  </c:chart>
  <c:spPr>
    <a:solidFill>
      <a:srgbClr val="ffffff"/>
    </a:solidFill>
    <a:ln w="936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gif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200160</xdr:colOff>
      <xdr:row>47</xdr:row>
      <xdr:rowOff>114480</xdr:rowOff>
    </xdr:from>
    <xdr:to>
      <xdr:col>7</xdr:col>
      <xdr:colOff>295200</xdr:colOff>
      <xdr:row>55</xdr:row>
      <xdr:rowOff>66600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2216880" y="8530560"/>
          <a:ext cx="1607400" cy="11714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19080</xdr:colOff>
      <xdr:row>104</xdr:row>
      <xdr:rowOff>71280</xdr:rowOff>
    </xdr:from>
    <xdr:to>
      <xdr:col>12</xdr:col>
      <xdr:colOff>809280</xdr:colOff>
      <xdr:row>120</xdr:row>
      <xdr:rowOff>70920</xdr:rowOff>
    </xdr:to>
    <xdr:graphicFrame>
      <xdr:nvGraphicFramePr>
        <xdr:cNvPr id="1" name="Gráfico 2"/>
        <xdr:cNvGraphicFramePr/>
      </xdr:nvGraphicFramePr>
      <xdr:xfrm>
        <a:off x="19080" y="18893880"/>
        <a:ext cx="8006760" cy="2864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9360</xdr:colOff>
      <xdr:row>104</xdr:row>
      <xdr:rowOff>52560</xdr:rowOff>
    </xdr:from>
    <xdr:to>
      <xdr:col>12</xdr:col>
      <xdr:colOff>799560</xdr:colOff>
      <xdr:row>120</xdr:row>
      <xdr:rowOff>52200</xdr:rowOff>
    </xdr:to>
    <xdr:graphicFrame>
      <xdr:nvGraphicFramePr>
        <xdr:cNvPr id="2" name="Gráfico 2"/>
        <xdr:cNvGraphicFramePr/>
      </xdr:nvGraphicFramePr>
      <xdr:xfrm>
        <a:off x="9360" y="18875160"/>
        <a:ext cx="8077320" cy="2864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95400</xdr:colOff>
      <xdr:row>110</xdr:row>
      <xdr:rowOff>0</xdr:rowOff>
    </xdr:from>
    <xdr:to>
      <xdr:col>12</xdr:col>
      <xdr:colOff>952200</xdr:colOff>
      <xdr:row>124</xdr:row>
      <xdr:rowOff>132840</xdr:rowOff>
    </xdr:to>
    <xdr:graphicFrame>
      <xdr:nvGraphicFramePr>
        <xdr:cNvPr id="3" name="Gráfico 1"/>
        <xdr:cNvGraphicFramePr/>
      </xdr:nvGraphicFramePr>
      <xdr:xfrm>
        <a:off x="5951160" y="16703640"/>
        <a:ext cx="7690680" cy="2639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85680</xdr:colOff>
      <xdr:row>8</xdr:row>
      <xdr:rowOff>133200</xdr:rowOff>
    </xdr:from>
    <xdr:to>
      <xdr:col>3</xdr:col>
      <xdr:colOff>820080</xdr:colOff>
      <xdr:row>10</xdr:row>
      <xdr:rowOff>98640</xdr:rowOff>
    </xdr:to>
    <xdr:sp>
      <xdr:nvSpPr>
        <xdr:cNvPr id="4" name="CustomShape 1"/>
        <xdr:cNvSpPr/>
      </xdr:nvSpPr>
      <xdr:spPr>
        <a:xfrm>
          <a:off x="2121480" y="1665360"/>
          <a:ext cx="1752120" cy="323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0" lang="pt-BR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mbria Math"/>
            </a:rPr>
            <a:t>𝑟</a:t>
          </a:r>
          <a:r>
            <a:rPr b="0" lang="pt-BR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mbria Math"/>
            </a:rPr>
            <a:t>_𝐷</a:t>
          </a:r>
          <a:r>
            <a:rPr b="0" lang="pt-BR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= (</a:t>
          </a:r>
          <a:r>
            <a:rPr b="0" lang="pt-BR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mbria Math"/>
            </a:rPr>
            <a:t>𝑟_𝑓+</a:t>
          </a:r>
          <a:r>
            <a:rPr b="0" i="1" lang="pt-BR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bp </a:t>
          </a:r>
          <a:r>
            <a:rPr b="0" lang="pt-BR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mbria Math"/>
            </a:rPr>
            <a:t>+ </a:t>
          </a:r>
          <a:r>
            <a:rPr b="0" i="1" lang="pt-BR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fp) </a:t>
          </a:r>
          <a:r>
            <a:rPr b="0" lang="pt-BR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x</a:t>
          </a:r>
          <a:r>
            <a:rPr b="0" i="1" lang="pt-BR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( 1 - T)</a:t>
          </a:r>
          <a:endParaRPr b="0" lang="pt-B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</xdr:col>
      <xdr:colOff>133200</xdr:colOff>
      <xdr:row>18</xdr:row>
      <xdr:rowOff>133200</xdr:rowOff>
    </xdr:from>
    <xdr:to>
      <xdr:col>3</xdr:col>
      <xdr:colOff>762840</xdr:colOff>
      <xdr:row>27</xdr:row>
      <xdr:rowOff>168480</xdr:rowOff>
    </xdr:to>
    <xdr:sp>
      <xdr:nvSpPr>
        <xdr:cNvPr id="5" name="CustomShape 1"/>
        <xdr:cNvSpPr/>
      </xdr:nvSpPr>
      <xdr:spPr>
        <a:xfrm>
          <a:off x="2169000" y="3456000"/>
          <a:ext cx="1647360" cy="1647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0" lang="pt-BR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mbria Math"/>
            </a:rPr>
            <a:t>𝑟</a:t>
          </a:r>
          <a:r>
            <a:rPr b="0" lang="pt-BR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mbria Math"/>
            </a:rPr>
            <a:t>_𝐸</a:t>
          </a:r>
          <a:r>
            <a:rPr b="0" lang="pt-BR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= </a:t>
          </a:r>
          <a:r>
            <a:rPr b="0" lang="pt-BR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mbria Math"/>
            </a:rPr>
            <a:t>𝑟_𝑓+</a:t>
          </a:r>
          <a:r>
            <a:rPr b="0" lang="pt-BR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mbria Math"/>
              <a:ea typeface="Cambria Math"/>
            </a:rPr>
            <a:t>𝛽(𝑟_𝑚−𝑟_𝑓</a:t>
          </a:r>
          <a:r>
            <a:rPr b="0" lang="pt-BR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  <a:ea typeface="Cambria Math"/>
            </a:rPr>
            <a:t>) </a:t>
          </a:r>
          <a:r>
            <a:rPr b="0" lang="pt-BR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mbria Math"/>
              <a:ea typeface="Cambria Math"/>
            </a:rPr>
            <a:t>+ 𝑟_𝐵</a:t>
          </a:r>
          <a:endParaRPr b="0" lang="pt-B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</xdr:col>
      <xdr:colOff>933480</xdr:colOff>
      <xdr:row>28</xdr:row>
      <xdr:rowOff>104760</xdr:rowOff>
    </xdr:from>
    <xdr:to>
      <xdr:col>4</xdr:col>
      <xdr:colOff>69840</xdr:colOff>
      <xdr:row>37</xdr:row>
      <xdr:rowOff>48240</xdr:rowOff>
    </xdr:to>
    <xdr:sp>
      <xdr:nvSpPr>
        <xdr:cNvPr id="6" name="CustomShape 1"/>
        <xdr:cNvSpPr/>
      </xdr:nvSpPr>
      <xdr:spPr>
        <a:xfrm>
          <a:off x="1951200" y="5218200"/>
          <a:ext cx="2190240" cy="16473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0" lang="pt-BR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mbria Math"/>
            </a:rPr>
            <a:t>𝐶𝑀𝑃𝐶</a:t>
          </a:r>
          <a:r>
            <a:rPr b="0" lang="pt-BR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mbria Math"/>
            </a:rPr>
            <a:t>=(𝐸/((𝐸+𝐷) )) 𝑟_𝐸</a:t>
          </a:r>
          <a:r>
            <a:rPr b="0" lang="pt-BR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+</a:t>
          </a:r>
          <a:r>
            <a:rPr b="0" lang="pt-BR" sz="1100" spc="-1" strike="noStrike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mbria Math"/>
            </a:rPr>
            <a:t>(𝐷/((𝐸+𝐷) )) 𝑟_𝐷</a:t>
          </a:r>
          <a:endParaRPr b="0" lang="pt-BR" sz="12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/consultoria/LICITACAO%20ARAQUARI/Antigos%20Publicados%20(04_11)/Anexo%20X/PropostaPreco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Users/acermari5517/Documents/Consultoria%202011/Prorroga&#231;&#227;o/PropostaPreco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/C:/Users/Profuzzy/Desktop/ZonaAzul/Anexo_Simulacao%20(28-11-2017).xlsx" TargetMode="External"/>
</Relationships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Dados Preliminares"/>
      <sheetName val="Coeficientes"/>
      <sheetName val="REM-DEP"/>
      <sheetName val="Plano Frota"/>
      <sheetName val="Planilha"/>
      <sheetName val="PlanoContas"/>
      <sheetName val="DRMM"/>
      <sheetName val="Inv-Obrigatorios"/>
      <sheetName val="Imobilizações"/>
      <sheetName val="RE"/>
      <sheetName val="FluxoCaixa"/>
      <sheetName val="Resumo"/>
      <sheetName val="COO"/>
      <sheetName val="FIN-00"/>
      <sheetName val="FIN-01"/>
      <sheetName val="FIN-02"/>
      <sheetName val="FIN-03"/>
      <sheetName val="FIN-04"/>
      <sheetName val="FIN-05"/>
      <sheetName val="FIN-06"/>
      <sheetName val="FIN-07"/>
      <sheetName val="FIN-08"/>
      <sheetName val="FIN-09"/>
      <sheetName val="FIN-10"/>
      <sheetName val="FIN-11"/>
      <sheetName val="FIN-12"/>
      <sheetName val="FIN-13"/>
      <sheetName val="FIN-14"/>
      <sheetName val="FIN-15"/>
      <sheetName val="FIN-16"/>
      <sheetName val="FIN-17"/>
      <sheetName val="FIN-18"/>
      <sheetName val="FIN-19"/>
      <sheetName val="FIN-20"/>
      <sheetName val="Total-Juros-Amor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Dados Preliminares"/>
      <sheetName val="Coeficientes"/>
      <sheetName val="REM-DEP"/>
      <sheetName val="Plano Frota"/>
      <sheetName val="Planilha"/>
      <sheetName val="PlanoContas"/>
      <sheetName val="DRMM"/>
      <sheetName val="Inv-Obrigatorios"/>
      <sheetName val="Imobilizações"/>
      <sheetName val="RE"/>
      <sheetName val="FluxoCaixa"/>
      <sheetName val="Resumo"/>
      <sheetName val="COO"/>
      <sheetName val="FIN-00"/>
      <sheetName val="FIN-01"/>
      <sheetName val="FIN-02"/>
      <sheetName val="FIN-03"/>
      <sheetName val="FIN-04"/>
      <sheetName val="FIN-05"/>
      <sheetName val="FIN-06"/>
      <sheetName val="FIN-07"/>
      <sheetName val="FIN-08"/>
      <sheetName val="FIN-09"/>
      <sheetName val="FIN-10"/>
      <sheetName val="FIN-11"/>
      <sheetName val="FIN-12"/>
      <sheetName val="FIN-13"/>
      <sheetName val="FIN-14"/>
      <sheetName val="FIN-15"/>
      <sheetName val="FIN-16"/>
      <sheetName val="FIN-17"/>
      <sheetName val="FIN-18"/>
      <sheetName val="FIN-19"/>
      <sheetName val="FIN-20"/>
      <sheetName val="Total-Juros-Amor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(1)Premissas"/>
      <sheetName val="(2)Insumo"/>
      <sheetName val="(3)Invest."/>
      <sheetName val="(4)Comp.Pessoal"/>
      <sheetName val="(5)Comp.Benef."/>
      <sheetName val="(6)Comp.Desp."/>
      <sheetName val="(7)Comp.Veic.Pas"/>
      <sheetName val="(8)Comp.Veic.Util."/>
      <sheetName val="(9)Comp.Motoc."/>
      <sheetName val="(10)Comp.CCO"/>
      <sheetName val="(11)Comp.Deprec."/>
      <sheetName val="(12)Enc.Soc."/>
      <sheetName val="(13)Orçam.(FASE 1)"/>
      <sheetName val="(14)Orçam.(FASE 2)"/>
      <sheetName val="(15)Fluxo_Caixa"/>
      <sheetName val="(16)WACC"/>
      <sheetName val="(17)Deprec."/>
      <sheetName val="(18)Taxa_Ocup."/>
      <sheetName val="(19)Receita"/>
      <sheetName val="CMPC"/>
    </sheetNames>
    <sheetDataSet>
      <sheetData sheetId="0"/>
      <sheetData sheetId="1"/>
      <sheetData sheetId="2">
        <row r="84">
          <cell r="C84" t="str">
            <v>Manutenção de Equipamentos e Hardware</v>
          </cell>
        </row>
        <row r="85">
          <cell r="C85" t="str">
            <v>Manutenção Software</v>
          </cell>
        </row>
        <row r="86">
          <cell r="C86" t="str">
            <v>Manutenção Infraestrutura de TI</v>
          </cell>
        </row>
        <row r="87">
          <cell r="C87" t="str">
            <v>Manutenção e Reposição de Sinalização Horizontal</v>
          </cell>
        </row>
        <row r="88">
          <cell r="C88" t="str">
            <v>Manutenção e Reposição de Sinalização Vertical</v>
          </cell>
        </row>
      </sheetData>
      <sheetData sheetId="3"/>
      <sheetData sheetId="4"/>
      <sheetData sheetId="5"/>
      <sheetData sheetId="6"/>
      <sheetData sheetId="7">
        <row r="23">
          <cell r="E23">
            <v>3.9</v>
          </cell>
        </row>
        <row r="24">
          <cell r="E24">
            <v>400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20</v>
          </cell>
        </row>
        <row r="28">
          <cell r="E28">
            <v>15</v>
          </cell>
        </row>
        <row r="29">
          <cell r="E29">
            <v>20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15</v>
          </cell>
        </row>
        <row r="35">
          <cell r="E35">
            <v>1000</v>
          </cell>
        </row>
        <row r="36">
          <cell r="E36">
            <v>390</v>
          </cell>
        </row>
      </sheetData>
      <sheetData sheetId="8">
        <row r="28">
          <cell r="E28">
            <v>15</v>
          </cell>
        </row>
        <row r="29">
          <cell r="E29">
            <v>20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15</v>
          </cell>
        </row>
        <row r="35">
          <cell r="E35">
            <v>1000</v>
          </cell>
        </row>
        <row r="36">
          <cell r="E36">
            <v>390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hyperlink" Target="https://www.bndes.gov.br/wps/portal/site/home/financiamento/guia/custos-financeiros/taxa-de-juros-de-longo-prazo-tjlp" TargetMode="External"/><Relationship Id="rId2" Type="http://schemas.openxmlformats.org/officeDocument/2006/relationships/hyperlink" Target="http://idg.receita.fazenda.gov.br/orientacao/tributaria/pagamentos-e-parcelamentos/taxa-de-juros-de-longo-prazo-tjlp" TargetMode="External"/><Relationship Id="rId3" Type="http://schemas.openxmlformats.org/officeDocument/2006/relationships/hyperlink" Target="https://www.bndes.gov.br/wps/portal/site/home/financiamento/guia/taxa-de-juros" TargetMode="External"/><Relationship Id="rId4" Type="http://schemas.openxmlformats.org/officeDocument/2006/relationships/hyperlink" Target="http://appweb2.antt.gov.br/acpublicas/cpublica2011-001/Anexo2_Estudo_Tecnico_WACC_e_BR.pdf" TargetMode="External"/>
</Relationships>
</file>

<file path=xl/worksheets/_rels/sheet21.xml.rels><?xml version="1.0" encoding="UTF-8"?>
<Relationships xmlns="http://schemas.openxmlformats.org/package/2006/relationships"><Relationship Id="rId1" Type="http://schemas.openxmlformats.org/officeDocument/2006/relationships/comments" Target="../comments21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57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85" workbookViewId="0">
      <selection pane="topLeft" activeCell="U32" activeCellId="0" sqref="U32"/>
    </sheetView>
  </sheetViews>
  <sheetFormatPr defaultRowHeight="12" outlineLevelRow="0" outlineLevelCol="0"/>
  <cols>
    <col collapsed="false" customWidth="true" hidden="false" outlineLevel="0" max="1" min="1" style="1" width="7.15"/>
    <col collapsed="false" customWidth="true" hidden="false" outlineLevel="0" max="12" min="2" style="2" width="7.15"/>
    <col collapsed="false" customWidth="true" hidden="false" outlineLevel="0" max="13" min="13" style="2" width="7.57"/>
    <col collapsed="false" customWidth="true" hidden="false" outlineLevel="0" max="16" min="14" style="2" width="5.7"/>
    <col collapsed="false" customWidth="true" hidden="false" outlineLevel="0" max="17" min="17" style="2" width="5.14"/>
    <col collapsed="false" customWidth="true" hidden="false" outlineLevel="0" max="18" min="18" style="2" width="5.86"/>
    <col collapsed="false" customWidth="true" hidden="false" outlineLevel="0" max="1025" min="19" style="2" width="9.14"/>
  </cols>
  <sheetData>
    <row r="1" s="1" customFormat="true" ht="14.1" hidden="false" customHeight="true" outlineLevel="0" collapsed="false">
      <c r="A1" s="3"/>
      <c r="J1" s="4" t="n">
        <v>43282</v>
      </c>
      <c r="K1" s="4"/>
      <c r="L1" s="4"/>
    </row>
    <row r="2" customFormat="false" ht="14.1" hidden="false" customHeight="true" outlineLevel="0" collapsed="false">
      <c r="A2" s="3"/>
    </row>
    <row r="3" customFormat="false" ht="14.1" hidden="false" customHeight="true" outlineLevel="0" collapsed="false">
      <c r="A3" s="3"/>
    </row>
    <row r="4" customFormat="false" ht="14.1" hidden="false" customHeight="true" outlineLevel="0" collapsed="false">
      <c r="A4" s="3"/>
    </row>
    <row r="5" customFormat="false" ht="14.1" hidden="false" customHeight="true" outlineLevel="0" collapsed="false">
      <c r="A5" s="3"/>
    </row>
    <row r="6" s="1" customFormat="true" ht="14.1" hidden="false" customHeight="true" outlineLevel="0" collapsed="false">
      <c r="A6" s="3"/>
    </row>
    <row r="7" s="1" customFormat="true" ht="14.1" hidden="false" customHeight="true" outlineLevel="0" collapsed="false">
      <c r="A7" s="3"/>
    </row>
    <row r="8" customFormat="false" ht="14.1" hidden="false" customHeight="true" outlineLevel="0" collapsed="false">
      <c r="A8" s="3"/>
      <c r="B8" s="5"/>
      <c r="C8" s="5"/>
      <c r="D8" s="5"/>
      <c r="E8" s="5"/>
      <c r="F8" s="5"/>
      <c r="G8" s="5"/>
      <c r="H8" s="5"/>
      <c r="I8" s="5"/>
      <c r="J8" s="5"/>
    </row>
    <row r="9" customFormat="false" ht="14.1" hidden="false" customHeight="true" outlineLevel="0" collapsed="false">
      <c r="A9" s="6" t="s">
        <v>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customFormat="false" ht="14.1" hidden="false" customHeight="true" outlineLevel="0" collapsed="false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Format="false" ht="14.1" hidden="false" customHeight="true" outlineLevel="0" collapsed="false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Format="false" ht="14.1" hidden="false" customHeight="true" outlineLevel="0" collapsed="false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Format="false" ht="14.1" hidden="false" customHeight="true" outlineLevel="0" collapsed="false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customFormat="false" ht="14.1" hidden="false" customHeight="true" outlineLevel="0" collapsed="false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customFormat="false" ht="14.1" hidden="false" customHeight="true" outlineLevel="0" collapsed="false">
      <c r="A15" s="3"/>
      <c r="B15" s="8"/>
      <c r="C15" s="8"/>
      <c r="D15" s="8"/>
      <c r="E15" s="8"/>
      <c r="F15" s="8"/>
      <c r="G15" s="8"/>
      <c r="H15" s="8"/>
      <c r="I15" s="8"/>
      <c r="J15" s="8"/>
    </row>
    <row r="16" customFormat="false" ht="14.1" hidden="false" customHeight="true" outlineLevel="0" collapsed="false">
      <c r="A16" s="3"/>
      <c r="B16" s="8"/>
      <c r="C16" s="8"/>
      <c r="D16" s="8"/>
      <c r="E16" s="8"/>
      <c r="F16" s="8"/>
      <c r="G16" s="8"/>
      <c r="H16" s="8"/>
      <c r="I16" s="8"/>
      <c r="J16" s="8"/>
    </row>
    <row r="17" customFormat="false" ht="14.1" hidden="false" customHeight="true" outlineLevel="0" collapsed="false">
      <c r="A17" s="3"/>
      <c r="B17" s="8"/>
      <c r="C17" s="8"/>
      <c r="D17" s="8"/>
      <c r="E17" s="8"/>
      <c r="F17" s="8"/>
      <c r="G17" s="8"/>
      <c r="H17" s="8"/>
      <c r="I17" s="8"/>
      <c r="J17" s="8"/>
    </row>
    <row r="18" customFormat="false" ht="14.1" hidden="false" customHeight="true" outlineLevel="0" collapsed="false">
      <c r="A18" s="3"/>
      <c r="B18" s="8"/>
      <c r="C18" s="8"/>
      <c r="D18" s="8"/>
      <c r="E18" s="8"/>
      <c r="F18" s="8"/>
      <c r="G18" s="8"/>
      <c r="H18" s="8"/>
      <c r="I18" s="8"/>
      <c r="J18" s="8"/>
    </row>
    <row r="19" customFormat="false" ht="14.1" hidden="false" customHeight="true" outlineLevel="0" collapsed="false">
      <c r="A19" s="3"/>
      <c r="B19" s="8"/>
      <c r="C19" s="8"/>
      <c r="D19" s="8"/>
      <c r="F19" s="8"/>
      <c r="G19" s="8"/>
      <c r="H19" s="8"/>
      <c r="I19" s="8"/>
      <c r="J19" s="8"/>
    </row>
    <row r="20" customFormat="false" ht="14.1" hidden="false" customHeight="true" outlineLevel="0" collapsed="false">
      <c r="A20" s="9" t="s">
        <v>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customFormat="false" ht="14.1" hidden="false" customHeight="true" outlineLevel="0" collapsed="false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customFormat="false" ht="14.1" hidden="false" customHeight="true" outlineLevel="0" collapsed="false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customFormat="false" ht="14.1" hidden="false" customHeight="true" outlineLevel="0" collapsed="false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customFormat="false" ht="14.1" hidden="false" customHeight="true" outlineLevel="0" collapsed="false">
      <c r="A24" s="3"/>
      <c r="B24" s="8"/>
      <c r="C24" s="8"/>
      <c r="D24" s="8"/>
      <c r="F24" s="8"/>
      <c r="G24" s="8"/>
      <c r="H24" s="8"/>
      <c r="I24" s="8"/>
      <c r="J24" s="8"/>
    </row>
    <row r="25" customFormat="false" ht="14.1" hidden="false" customHeight="true" outlineLevel="0" collapsed="false">
      <c r="C25" s="8"/>
      <c r="D25" s="8"/>
      <c r="F25" s="8"/>
      <c r="G25" s="8"/>
      <c r="H25" s="8"/>
      <c r="I25" s="8"/>
      <c r="J25" s="8"/>
      <c r="O25" s="10"/>
    </row>
    <row r="26" customFormat="false" ht="14.1" hidden="false" customHeight="true" outlineLevel="0" collapsed="false">
      <c r="A26" s="3"/>
      <c r="B26" s="11" t="s">
        <v>2</v>
      </c>
      <c r="F26" s="8"/>
      <c r="G26" s="8"/>
      <c r="H26" s="8"/>
      <c r="I26" s="8"/>
      <c r="J26" s="8"/>
      <c r="O26" s="12"/>
    </row>
    <row r="27" customFormat="false" ht="14.1" hidden="false" customHeight="true" outlineLevel="0" collapsed="false">
      <c r="A27" s="3"/>
      <c r="B27" s="13"/>
      <c r="C27" s="12" t="str">
        <f aca="false">'(1)Premissas'!A1</f>
        <v>Planilha 1 - Premissas Básicas para Determinação do Custo do Serviço</v>
      </c>
      <c r="F27" s="8"/>
      <c r="G27" s="8"/>
      <c r="H27" s="8"/>
      <c r="I27" s="8"/>
      <c r="J27" s="8"/>
      <c r="O27" s="12"/>
    </row>
    <row r="28" customFormat="false" ht="14.1" hidden="false" customHeight="true" outlineLevel="0" collapsed="false">
      <c r="A28" s="3"/>
      <c r="B28" s="13"/>
      <c r="C28" s="12" t="str">
        <f aca="false">'(2)Insumo'!A1</f>
        <v>Planilha 2  - Preços dos Insumos Básicos</v>
      </c>
      <c r="F28" s="8"/>
      <c r="G28" s="8"/>
      <c r="H28" s="8"/>
      <c r="I28" s="8"/>
      <c r="J28" s="8"/>
      <c r="O28" s="12"/>
    </row>
    <row r="29" customFormat="false" ht="14.1" hidden="false" customHeight="true" outlineLevel="0" collapsed="false">
      <c r="A29" s="3"/>
      <c r="B29" s="13"/>
      <c r="C29" s="12" t="str">
        <f aca="false">'(3)Invest.'!A1</f>
        <v>Planilha 3 - Investimentos Iniciais</v>
      </c>
      <c r="F29" s="8"/>
      <c r="G29" s="8"/>
      <c r="H29" s="8"/>
      <c r="I29" s="8"/>
      <c r="J29" s="8"/>
      <c r="O29" s="12"/>
    </row>
    <row r="30" customFormat="false" ht="14.1" hidden="false" customHeight="true" outlineLevel="0" collapsed="false">
      <c r="A30" s="3"/>
      <c r="B30" s="12"/>
      <c r="C30" s="12" t="str">
        <f aca="false">'(4)Comp.Pessoal'!A1</f>
        <v>Planilha 4 - Composição da Despesa com Pessoal</v>
      </c>
      <c r="F30" s="8"/>
      <c r="G30" s="8"/>
      <c r="H30" s="8"/>
      <c r="I30" s="8"/>
      <c r="J30" s="8"/>
      <c r="O30" s="12"/>
    </row>
    <row r="31" customFormat="false" ht="14.1" hidden="false" customHeight="true" outlineLevel="0" collapsed="false">
      <c r="A31" s="3"/>
      <c r="B31" s="12"/>
      <c r="C31" s="12" t="str">
        <f aca="false">'(5)Comp.Benef.'!A1</f>
        <v>Planilha 5 - Composição da Despesa com Benefício Social</v>
      </c>
      <c r="F31" s="8"/>
      <c r="G31" s="8"/>
      <c r="H31" s="8"/>
      <c r="I31" s="8"/>
      <c r="J31" s="8"/>
      <c r="O31" s="12"/>
    </row>
    <row r="32" customFormat="false" ht="14.1" hidden="false" customHeight="true" outlineLevel="0" collapsed="false">
      <c r="A32" s="3"/>
      <c r="B32" s="12"/>
      <c r="C32" s="12" t="str">
        <f aca="false">'(6)Comp.Desp.'!A1</f>
        <v>Planilha 6 - Composição da Despesa Geral</v>
      </c>
      <c r="F32" s="8"/>
      <c r="G32" s="8"/>
      <c r="H32" s="8"/>
      <c r="I32" s="8"/>
      <c r="J32" s="8"/>
      <c r="O32" s="12"/>
    </row>
    <row r="33" customFormat="false" ht="14.1" hidden="false" customHeight="true" outlineLevel="0" collapsed="false">
      <c r="A33" s="3"/>
      <c r="B33" s="12"/>
      <c r="C33" s="12" t="str">
        <f aca="false">'(7)Comp.Veic.Pas'!A1</f>
        <v>Planilha 7 - Composição da Despesa com Veículo - Passeio de uso Administrativo</v>
      </c>
      <c r="F33" s="8"/>
      <c r="G33" s="8"/>
      <c r="H33" s="8"/>
      <c r="I33" s="8"/>
      <c r="J33" s="8"/>
    </row>
    <row r="34" customFormat="false" ht="14.1" hidden="false" customHeight="true" outlineLevel="0" collapsed="false">
      <c r="A34" s="3"/>
      <c r="B34" s="12"/>
      <c r="C34" s="12" t="str">
        <f aca="false">'(8)Comp.Veic.Util.'!A1</f>
        <v>Planilha 8 - Composição da Despesa com Veículo - Utilitário</v>
      </c>
      <c r="F34" s="8"/>
      <c r="G34" s="8"/>
      <c r="H34" s="8"/>
      <c r="I34" s="8"/>
      <c r="J34" s="8"/>
    </row>
    <row r="35" customFormat="false" ht="14.1" hidden="false" customHeight="true" outlineLevel="0" collapsed="false">
      <c r="A35" s="3"/>
      <c r="B35" s="12"/>
      <c r="C35" s="12" t="str">
        <f aca="false">'(9)Comp.Motoc.'!A1</f>
        <v>Planilha 9 - Composição da Despesa com Veículo - Motocicleta</v>
      </c>
      <c r="F35" s="8"/>
      <c r="G35" s="8"/>
      <c r="H35" s="8"/>
      <c r="I35" s="8"/>
      <c r="J35" s="8"/>
    </row>
    <row r="36" customFormat="false" ht="14.1" hidden="false" customHeight="true" outlineLevel="0" collapsed="false">
      <c r="A36" s="3"/>
      <c r="B36" s="12"/>
      <c r="C36" s="12" t="str">
        <f aca="false">'(10)Comp.Deprec.'!A1</f>
        <v>Planilha 10 - Composição da Depreciação de Veículo, Máquina e Equipamento</v>
      </c>
      <c r="F36" s="8"/>
      <c r="G36" s="8"/>
      <c r="H36" s="8"/>
      <c r="I36" s="8"/>
      <c r="J36" s="8"/>
    </row>
    <row r="37" customFormat="false" ht="14.1" hidden="false" customHeight="true" outlineLevel="0" collapsed="false">
      <c r="A37" s="3"/>
      <c r="B37" s="12"/>
      <c r="C37" s="12" t="str">
        <f aca="false">'(11)Enc.Soc.'!A1</f>
        <v>Planilha 11 - Encargos Sociais</v>
      </c>
      <c r="F37" s="8"/>
      <c r="G37" s="8"/>
      <c r="H37" s="8"/>
      <c r="I37" s="8"/>
      <c r="J37" s="8"/>
    </row>
    <row r="38" customFormat="false" ht="14.1" hidden="false" customHeight="true" outlineLevel="0" collapsed="false">
      <c r="A38" s="3"/>
      <c r="B38" s="12"/>
      <c r="C38" s="12" t="str">
        <f aca="false">'(12)Orçam.(FASE 1)'!A1</f>
        <v>Planilha 12 - Orçamento do Custo do Serviço - FASE 1</v>
      </c>
      <c r="F38" s="8"/>
      <c r="G38" s="8"/>
      <c r="H38" s="8"/>
      <c r="I38" s="8"/>
      <c r="J38" s="8"/>
    </row>
    <row r="39" customFormat="false" ht="14.1" hidden="false" customHeight="true" outlineLevel="0" collapsed="false">
      <c r="A39" s="3"/>
      <c r="B39" s="12"/>
      <c r="C39" s="12" t="str">
        <f aca="false">'(13)Orçam.(FASE 2)'!A1</f>
        <v>Planilha 13 - Orçamento do Custo do Serviço - FASE 2</v>
      </c>
      <c r="F39" s="8"/>
      <c r="G39" s="8"/>
      <c r="H39" s="8"/>
      <c r="I39" s="8"/>
      <c r="J39" s="8"/>
    </row>
    <row r="40" customFormat="false" ht="14.1" hidden="false" customHeight="true" outlineLevel="0" collapsed="false">
      <c r="A40" s="3"/>
      <c r="B40" s="12"/>
      <c r="C40" s="12" t="str">
        <f aca="false">'(14)Fluxo_Caixa'!A1</f>
        <v>Planilha 14 - Fluxo de Caixa Projetado</v>
      </c>
      <c r="F40" s="8"/>
      <c r="G40" s="8"/>
      <c r="H40" s="8"/>
      <c r="I40" s="8"/>
      <c r="J40" s="8"/>
    </row>
    <row r="41" customFormat="false" ht="14.1" hidden="false" customHeight="true" outlineLevel="0" collapsed="false">
      <c r="A41" s="3"/>
      <c r="B41" s="12"/>
      <c r="C41" s="12" t="s">
        <v>3</v>
      </c>
      <c r="D41" s="8"/>
      <c r="F41" s="8"/>
      <c r="G41" s="8"/>
      <c r="H41" s="8"/>
      <c r="I41" s="8"/>
      <c r="J41" s="8"/>
    </row>
    <row r="42" customFormat="false" ht="14.1" hidden="false" customHeight="true" outlineLevel="0" collapsed="false">
      <c r="A42" s="3"/>
      <c r="B42" s="12"/>
      <c r="C42" s="12" t="str">
        <f aca="false">'(16)Deprec.'!A1</f>
        <v>Planilha 16 - Projeção da Depreciação do Veículo</v>
      </c>
      <c r="D42" s="8"/>
      <c r="F42" s="8"/>
      <c r="G42" s="8"/>
      <c r="H42" s="8"/>
      <c r="I42" s="8"/>
      <c r="J42" s="8"/>
    </row>
    <row r="43" customFormat="false" ht="14.1" hidden="false" customHeight="true" outlineLevel="0" collapsed="false">
      <c r="C43" s="12" t="str">
        <f aca="false">'(17)Taxa_Ocup.'!A1</f>
        <v>Planilha 17 - Demonstrativo de Vagas Ofertadas</v>
      </c>
    </row>
    <row r="44" customFormat="false" ht="14.1" hidden="false" customHeight="true" outlineLevel="0" collapsed="false">
      <c r="A44" s="14"/>
      <c r="B44" s="8"/>
      <c r="C44" s="12" t="str">
        <f aca="false">'(18)Receita'!A1</f>
        <v>Planilha 18 - Composição da Receita</v>
      </c>
      <c r="D44" s="8"/>
      <c r="E44" s="15"/>
      <c r="F44" s="15"/>
      <c r="G44" s="15"/>
      <c r="H44" s="15"/>
      <c r="I44" s="8"/>
      <c r="J44" s="8"/>
      <c r="K44" s="5"/>
      <c r="L44" s="5"/>
    </row>
    <row r="45" customFormat="false" ht="14.1" hidden="false" customHeight="true" outlineLevel="0" collapsed="false">
      <c r="A45" s="14"/>
      <c r="B45" s="8"/>
      <c r="C45" s="8"/>
      <c r="D45" s="8"/>
      <c r="E45" s="15"/>
      <c r="F45" s="15"/>
      <c r="G45" s="15"/>
      <c r="H45" s="15"/>
      <c r="I45" s="8"/>
      <c r="J45" s="8"/>
      <c r="K45" s="5"/>
      <c r="L45" s="5"/>
    </row>
    <row r="46" customFormat="false" ht="14.1" hidden="false" customHeight="true" outlineLevel="0" collapsed="false">
      <c r="A46" s="14"/>
      <c r="B46" s="8"/>
      <c r="C46" s="8"/>
      <c r="D46" s="8"/>
      <c r="E46" s="15"/>
      <c r="F46" s="15"/>
      <c r="G46" s="15"/>
      <c r="H46" s="15"/>
      <c r="I46" s="8"/>
      <c r="J46" s="8"/>
      <c r="K46" s="5"/>
      <c r="L46" s="5"/>
    </row>
    <row r="47" customFormat="false" ht="14.1" hidden="false" customHeight="true" outlineLevel="0" collapsed="false">
      <c r="A47" s="14"/>
      <c r="B47" s="8"/>
      <c r="C47" s="8"/>
      <c r="D47" s="8"/>
      <c r="E47" s="15"/>
      <c r="F47" s="15"/>
      <c r="G47" s="15"/>
      <c r="H47" s="15"/>
      <c r="I47" s="8"/>
      <c r="J47" s="8"/>
      <c r="K47" s="5"/>
      <c r="L47" s="5"/>
    </row>
    <row r="48" customFormat="false" ht="12" hidden="false" customHeight="false" outlineLevel="0" collapsed="false">
      <c r="A48" s="8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customFormat="false" ht="12" hidden="false" customHeight="false" outlineLevel="0" collapsed="false">
      <c r="A49" s="8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="2" customFormat="true" ht="12" hidden="false" customHeight="false" outlineLevel="0" collapsed="false"/>
    <row r="51" s="2" customFormat="true" ht="12" hidden="false" customHeight="false" outlineLevel="0" collapsed="false"/>
    <row r="56" customFormat="false" ht="12" hidden="false" customHeight="false" outlineLevel="0" collapsed="false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customFormat="false" ht="12" hidden="false" customHeight="true" outlineLevel="0" collapsed="false">
      <c r="A57" s="17" t="s">
        <v>4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</sheetData>
  <mergeCells count="5">
    <mergeCell ref="J1:L1"/>
    <mergeCell ref="A9:L12"/>
    <mergeCell ref="A13:L14"/>
    <mergeCell ref="A20:L23"/>
    <mergeCell ref="A57:L58"/>
  </mergeCells>
  <printOptions headings="false" gridLines="false" gridLinesSet="true" horizontalCentered="tru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86"/>
  <sheetViews>
    <sheetView showFormulas="false" showGridLines="true" showRowColHeaders="true" showZeros="true" rightToLeft="false" tabSelected="false" showOutlineSymbols="true" defaultGridColor="true" view="normal" topLeftCell="A52" colorId="64" zoomScale="100" zoomScaleNormal="100" zoomScalePageLayoutView="100" workbookViewId="0">
      <selection pane="topLeft" activeCell="E61" activeCellId="0" sqref="E61"/>
    </sheetView>
  </sheetViews>
  <sheetFormatPr defaultRowHeight="14.1" outlineLevelRow="0" outlineLevelCol="0"/>
  <cols>
    <col collapsed="false" customWidth="true" hidden="false" outlineLevel="0" max="1" min="1" style="240" width="5.43"/>
    <col collapsed="false" customWidth="true" hidden="false" outlineLevel="0" max="2" min="2" style="240" width="5.57"/>
    <col collapsed="false" customWidth="true" hidden="false" outlineLevel="0" max="3" min="3" style="240" width="29.57"/>
    <col collapsed="false" customWidth="true" hidden="false" outlineLevel="0" max="4" min="4" style="240" width="10.85"/>
    <col collapsed="false" customWidth="true" hidden="false" outlineLevel="0" max="5" min="5" style="101" width="11.86"/>
    <col collapsed="false" customWidth="true" hidden="false" outlineLevel="0" max="6" min="6" style="240" width="14.7"/>
    <col collapsed="false" customWidth="true" hidden="false" outlineLevel="0" max="9" min="7" style="240" width="11.86"/>
    <col collapsed="false" customWidth="true" hidden="false" outlineLevel="0" max="10" min="10" style="240" width="14.7"/>
    <col collapsed="false" customWidth="true" hidden="false" outlineLevel="0" max="13" min="11" style="240" width="9.14"/>
    <col collapsed="false" customWidth="true" hidden="false" outlineLevel="0" max="14" min="14" style="240" width="10.14"/>
    <col collapsed="false" customWidth="true" hidden="false" outlineLevel="0" max="254" min="15" style="240" width="9.14"/>
    <col collapsed="false" customWidth="true" hidden="false" outlineLevel="0" max="255" min="255" style="240" width="3.86"/>
    <col collapsed="false" customWidth="true" hidden="false" outlineLevel="0" max="256" min="256" style="240" width="3.57"/>
    <col collapsed="false" customWidth="true" hidden="false" outlineLevel="0" max="257" min="257" style="240" width="10.14"/>
    <col collapsed="false" customWidth="true" hidden="false" outlineLevel="0" max="258" min="258" style="240" width="13.29"/>
    <col collapsed="false" customWidth="true" hidden="false" outlineLevel="0" max="259" min="259" style="240" width="4.14"/>
    <col collapsed="false" customWidth="true" hidden="false" outlineLevel="0" max="260" min="260" style="240" width="9.14"/>
    <col collapsed="false" customWidth="true" hidden="false" outlineLevel="0" max="262" min="261" style="240" width="10.71"/>
    <col collapsed="false" customWidth="true" hidden="false" outlineLevel="0" max="263" min="263" style="240" width="8.57"/>
    <col collapsed="false" customWidth="true" hidden="false" outlineLevel="0" max="264" min="264" style="240" width="9.85"/>
    <col collapsed="false" customWidth="true" hidden="false" outlineLevel="0" max="265" min="265" style="240" width="6.57"/>
    <col collapsed="false" customWidth="true" hidden="false" outlineLevel="0" max="269" min="266" style="240" width="9.14"/>
    <col collapsed="false" customWidth="true" hidden="false" outlineLevel="0" max="270" min="270" style="240" width="10.14"/>
    <col collapsed="false" customWidth="true" hidden="false" outlineLevel="0" max="510" min="271" style="240" width="9.14"/>
    <col collapsed="false" customWidth="true" hidden="false" outlineLevel="0" max="511" min="511" style="240" width="3.86"/>
    <col collapsed="false" customWidth="true" hidden="false" outlineLevel="0" max="512" min="512" style="240" width="3.57"/>
    <col collapsed="false" customWidth="true" hidden="false" outlineLevel="0" max="513" min="513" style="240" width="10.14"/>
    <col collapsed="false" customWidth="true" hidden="false" outlineLevel="0" max="514" min="514" style="240" width="13.29"/>
    <col collapsed="false" customWidth="true" hidden="false" outlineLevel="0" max="515" min="515" style="240" width="4.14"/>
    <col collapsed="false" customWidth="true" hidden="false" outlineLevel="0" max="516" min="516" style="240" width="9.14"/>
    <col collapsed="false" customWidth="true" hidden="false" outlineLevel="0" max="518" min="517" style="240" width="10.71"/>
    <col collapsed="false" customWidth="true" hidden="false" outlineLevel="0" max="519" min="519" style="240" width="8.57"/>
    <col collapsed="false" customWidth="true" hidden="false" outlineLevel="0" max="520" min="520" style="240" width="9.85"/>
    <col collapsed="false" customWidth="true" hidden="false" outlineLevel="0" max="521" min="521" style="240" width="6.57"/>
    <col collapsed="false" customWidth="true" hidden="false" outlineLevel="0" max="525" min="522" style="240" width="9.14"/>
    <col collapsed="false" customWidth="true" hidden="false" outlineLevel="0" max="526" min="526" style="240" width="10.14"/>
    <col collapsed="false" customWidth="true" hidden="false" outlineLevel="0" max="766" min="527" style="240" width="9.14"/>
    <col collapsed="false" customWidth="true" hidden="false" outlineLevel="0" max="767" min="767" style="240" width="3.86"/>
    <col collapsed="false" customWidth="true" hidden="false" outlineLevel="0" max="768" min="768" style="240" width="3.57"/>
    <col collapsed="false" customWidth="true" hidden="false" outlineLevel="0" max="769" min="769" style="240" width="10.14"/>
    <col collapsed="false" customWidth="true" hidden="false" outlineLevel="0" max="770" min="770" style="240" width="13.29"/>
    <col collapsed="false" customWidth="true" hidden="false" outlineLevel="0" max="771" min="771" style="240" width="4.14"/>
    <col collapsed="false" customWidth="true" hidden="false" outlineLevel="0" max="772" min="772" style="240" width="9.14"/>
    <col collapsed="false" customWidth="true" hidden="false" outlineLevel="0" max="774" min="773" style="240" width="10.71"/>
    <col collapsed="false" customWidth="true" hidden="false" outlineLevel="0" max="775" min="775" style="240" width="8.57"/>
    <col collapsed="false" customWidth="true" hidden="false" outlineLevel="0" max="776" min="776" style="240" width="9.85"/>
    <col collapsed="false" customWidth="true" hidden="false" outlineLevel="0" max="777" min="777" style="240" width="6.57"/>
    <col collapsed="false" customWidth="true" hidden="false" outlineLevel="0" max="781" min="778" style="240" width="9.14"/>
    <col collapsed="false" customWidth="true" hidden="false" outlineLevel="0" max="782" min="782" style="240" width="10.14"/>
    <col collapsed="false" customWidth="true" hidden="false" outlineLevel="0" max="1022" min="783" style="240" width="9.14"/>
    <col collapsed="false" customWidth="true" hidden="false" outlineLevel="0" max="1023" min="1023" style="240" width="3.86"/>
    <col collapsed="false" customWidth="true" hidden="false" outlineLevel="0" max="1025" min="1024" style="240" width="3.57"/>
  </cols>
  <sheetData>
    <row r="1" customFormat="false" ht="21.95" hidden="false" customHeight="true" outlineLevel="0" collapsed="false">
      <c r="A1" s="241" t="s">
        <v>361</v>
      </c>
      <c r="B1" s="241"/>
      <c r="C1" s="241"/>
      <c r="D1" s="241"/>
      <c r="E1" s="241"/>
      <c r="F1" s="241"/>
      <c r="G1" s="241"/>
      <c r="H1" s="241"/>
      <c r="I1" s="241"/>
      <c r="J1" s="241"/>
    </row>
    <row r="2" customFormat="false" ht="14.1" hidden="false" customHeight="true" outlineLevel="0" collapsed="false">
      <c r="A2" s="242"/>
      <c r="C2" s="243"/>
      <c r="D2" s="244"/>
      <c r="E2" s="244"/>
      <c r="F2" s="244"/>
      <c r="G2" s="244"/>
    </row>
    <row r="3" s="246" customFormat="true" ht="14.1" hidden="false" customHeight="true" outlineLevel="0" collapsed="false">
      <c r="A3" s="245" t="s">
        <v>248</v>
      </c>
      <c r="B3" s="245"/>
      <c r="C3" s="245"/>
      <c r="D3" s="245"/>
      <c r="E3" s="245"/>
      <c r="F3" s="245"/>
      <c r="G3" s="245"/>
      <c r="H3" s="245"/>
      <c r="I3" s="245"/>
      <c r="J3" s="245"/>
    </row>
    <row r="4" customFormat="false" ht="14.1" hidden="false" customHeight="true" outlineLevel="0" collapsed="false">
      <c r="A4" s="247"/>
      <c r="B4" s="248"/>
      <c r="C4" s="248"/>
      <c r="D4" s="248"/>
      <c r="E4" s="248"/>
      <c r="F4" s="248"/>
      <c r="G4" s="248"/>
      <c r="H4" s="248"/>
    </row>
    <row r="5" s="252" customFormat="true" ht="14.1" hidden="false" customHeight="true" outlineLevel="0" collapsed="false">
      <c r="A5" s="249" t="s">
        <v>37</v>
      </c>
      <c r="B5" s="250" t="s">
        <v>249</v>
      </c>
      <c r="C5" s="250"/>
      <c r="D5" s="250"/>
      <c r="E5" s="250"/>
      <c r="F5" s="250"/>
      <c r="G5" s="250"/>
      <c r="H5" s="250"/>
      <c r="I5" s="250"/>
      <c r="J5" s="251"/>
      <c r="K5" s="240"/>
      <c r="L5" s="240"/>
      <c r="M5" s="240"/>
      <c r="N5" s="240"/>
      <c r="O5" s="240"/>
      <c r="P5" s="240"/>
      <c r="Q5" s="240"/>
      <c r="R5" s="240"/>
      <c r="S5" s="240"/>
    </row>
    <row r="6" s="246" customFormat="true" ht="14.1" hidden="false" customHeight="true" outlineLevel="0" collapsed="false">
      <c r="A6" s="253" t="s">
        <v>158</v>
      </c>
      <c r="B6" s="253" t="s">
        <v>30</v>
      </c>
      <c r="C6" s="253"/>
      <c r="D6" s="253" t="s">
        <v>31</v>
      </c>
      <c r="E6" s="253" t="s">
        <v>250</v>
      </c>
      <c r="F6" s="253"/>
      <c r="G6" s="254" t="s">
        <v>34</v>
      </c>
      <c r="H6" s="254"/>
      <c r="I6" s="254"/>
      <c r="J6" s="254"/>
      <c r="K6" s="240"/>
      <c r="L6" s="240"/>
      <c r="M6" s="240"/>
      <c r="N6" s="240"/>
      <c r="O6" s="240"/>
      <c r="P6" s="240"/>
      <c r="Q6" s="240"/>
      <c r="R6" s="240"/>
      <c r="S6" s="240"/>
    </row>
    <row r="7" customFormat="false" ht="14.1" hidden="false" customHeight="true" outlineLevel="0" collapsed="false">
      <c r="A7" s="255" t="s">
        <v>251</v>
      </c>
      <c r="B7" s="112" t="s">
        <v>252</v>
      </c>
      <c r="C7" s="256"/>
      <c r="D7" s="257" t="s">
        <v>253</v>
      </c>
      <c r="E7" s="401" t="n">
        <f aca="false">'(3)Invest.'!C9+'(3)Invest.'!D9</f>
        <v>1</v>
      </c>
      <c r="F7" s="401"/>
      <c r="G7" s="259" t="s">
        <v>254</v>
      </c>
      <c r="H7" s="256"/>
      <c r="I7" s="256"/>
      <c r="J7" s="260"/>
    </row>
    <row r="8" customFormat="false" ht="14.1" hidden="false" customHeight="true" outlineLevel="0" collapsed="false">
      <c r="A8" s="261" t="s">
        <v>255</v>
      </c>
      <c r="B8" s="118" t="s">
        <v>256</v>
      </c>
      <c r="C8" s="262"/>
      <c r="D8" s="263" t="s">
        <v>254</v>
      </c>
      <c r="E8" s="264"/>
      <c r="F8" s="264"/>
      <c r="G8" s="265" t="s">
        <v>257</v>
      </c>
      <c r="H8" s="262"/>
      <c r="I8" s="262"/>
      <c r="J8" s="266"/>
    </row>
    <row r="9" customFormat="false" ht="14.1" hidden="false" customHeight="true" outlineLevel="0" collapsed="false">
      <c r="A9" s="261" t="s">
        <v>258</v>
      </c>
      <c r="B9" s="118" t="s">
        <v>259</v>
      </c>
      <c r="C9" s="262"/>
      <c r="D9" s="263" t="s">
        <v>254</v>
      </c>
      <c r="E9" s="264"/>
      <c r="F9" s="264"/>
      <c r="G9" s="265" t="s">
        <v>257</v>
      </c>
      <c r="H9" s="262"/>
      <c r="I9" s="262"/>
      <c r="J9" s="266"/>
    </row>
    <row r="10" customFormat="false" ht="14.1" hidden="false" customHeight="true" outlineLevel="0" collapsed="false">
      <c r="A10" s="261" t="s">
        <v>260</v>
      </c>
      <c r="B10" s="118" t="s">
        <v>261</v>
      </c>
      <c r="C10" s="262"/>
      <c r="D10" s="263" t="s">
        <v>254</v>
      </c>
      <c r="E10" s="264"/>
      <c r="F10" s="264"/>
      <c r="G10" s="265" t="s">
        <v>257</v>
      </c>
      <c r="H10" s="262"/>
      <c r="I10" s="262"/>
      <c r="J10" s="266"/>
    </row>
    <row r="11" customFormat="false" ht="14.1" hidden="false" customHeight="true" outlineLevel="0" collapsed="false">
      <c r="A11" s="261" t="s">
        <v>262</v>
      </c>
      <c r="B11" s="118" t="s">
        <v>263</v>
      </c>
      <c r="C11" s="262"/>
      <c r="D11" s="263" t="s">
        <v>264</v>
      </c>
      <c r="E11" s="267"/>
      <c r="F11" s="267"/>
      <c r="G11" s="265" t="s">
        <v>257</v>
      </c>
      <c r="H11" s="262"/>
      <c r="I11" s="262"/>
      <c r="J11" s="266"/>
    </row>
    <row r="12" customFormat="false" ht="14.1" hidden="false" customHeight="true" outlineLevel="0" collapsed="false">
      <c r="A12" s="261" t="s">
        <v>265</v>
      </c>
      <c r="B12" s="118" t="s">
        <v>266</v>
      </c>
      <c r="C12" s="262"/>
      <c r="D12" s="263" t="s">
        <v>264</v>
      </c>
      <c r="E12" s="267"/>
      <c r="F12" s="267"/>
      <c r="G12" s="265" t="s">
        <v>257</v>
      </c>
      <c r="H12" s="262"/>
      <c r="I12" s="262"/>
      <c r="J12" s="266"/>
    </row>
    <row r="13" customFormat="false" ht="14.1" hidden="false" customHeight="true" outlineLevel="0" collapsed="false">
      <c r="A13" s="261" t="s">
        <v>267</v>
      </c>
      <c r="B13" s="118" t="s">
        <v>268</v>
      </c>
      <c r="C13" s="262"/>
      <c r="D13" s="263" t="s">
        <v>269</v>
      </c>
      <c r="E13" s="264"/>
      <c r="F13" s="264"/>
      <c r="G13" s="265" t="s">
        <v>257</v>
      </c>
      <c r="H13" s="262"/>
      <c r="I13" s="262"/>
      <c r="J13" s="266"/>
    </row>
    <row r="14" customFormat="false" ht="14.1" hidden="false" customHeight="true" outlineLevel="0" collapsed="false">
      <c r="A14" s="261" t="s">
        <v>270</v>
      </c>
      <c r="B14" s="118" t="s">
        <v>271</v>
      </c>
      <c r="C14" s="262"/>
      <c r="D14" s="263" t="s">
        <v>272</v>
      </c>
      <c r="E14" s="264"/>
      <c r="F14" s="264"/>
      <c r="G14" s="265" t="s">
        <v>257</v>
      </c>
      <c r="H14" s="262"/>
      <c r="I14" s="262"/>
      <c r="J14" s="266"/>
    </row>
    <row r="15" s="269" customFormat="true" ht="14.1" hidden="false" customHeight="true" outlineLevel="0" collapsed="false">
      <c r="A15" s="261" t="s">
        <v>273</v>
      </c>
      <c r="B15" s="268" t="s">
        <v>274</v>
      </c>
      <c r="C15" s="268"/>
      <c r="D15" s="263" t="s">
        <v>254</v>
      </c>
      <c r="E15" s="264"/>
      <c r="F15" s="264"/>
      <c r="G15" s="265" t="s">
        <v>257</v>
      </c>
      <c r="H15" s="262"/>
      <c r="I15" s="262"/>
      <c r="J15" s="266"/>
      <c r="M15" s="270"/>
      <c r="N15" s="271"/>
    </row>
    <row r="16" customFormat="false" ht="14.1" hidden="false" customHeight="true" outlineLevel="0" collapsed="false">
      <c r="A16" s="272" t="s">
        <v>275</v>
      </c>
      <c r="B16" s="273" t="s">
        <v>276</v>
      </c>
      <c r="C16" s="273"/>
      <c r="D16" s="274" t="s">
        <v>254</v>
      </c>
      <c r="E16" s="275"/>
      <c r="F16" s="275"/>
      <c r="G16" s="276" t="s">
        <v>256</v>
      </c>
      <c r="H16" s="277"/>
      <c r="I16" s="277"/>
      <c r="J16" s="278"/>
      <c r="M16" s="270"/>
      <c r="N16" s="271"/>
    </row>
    <row r="17" customFormat="false" ht="14.1" hidden="false" customHeight="true" outlineLevel="0" collapsed="false">
      <c r="D17" s="279"/>
      <c r="E17" s="107"/>
      <c r="F17" s="280"/>
      <c r="G17" s="280"/>
      <c r="H17" s="281"/>
      <c r="I17" s="281"/>
      <c r="J17" s="281"/>
      <c r="M17" s="270"/>
      <c r="N17" s="271"/>
    </row>
    <row r="18" s="252" customFormat="true" ht="14.1" hidden="false" customHeight="true" outlineLevel="0" collapsed="false">
      <c r="A18" s="249" t="s">
        <v>46</v>
      </c>
      <c r="B18" s="250" t="s">
        <v>277</v>
      </c>
      <c r="C18" s="250"/>
      <c r="D18" s="250"/>
      <c r="E18" s="250"/>
      <c r="F18" s="250"/>
      <c r="G18" s="250"/>
      <c r="H18" s="250"/>
      <c r="I18" s="250"/>
      <c r="J18" s="251"/>
      <c r="K18" s="240"/>
      <c r="L18" s="240"/>
      <c r="M18" s="240"/>
      <c r="N18" s="240"/>
      <c r="O18" s="240"/>
      <c r="P18" s="240"/>
      <c r="Q18" s="240"/>
      <c r="R18" s="240"/>
      <c r="S18" s="240"/>
    </row>
    <row r="19" s="246" customFormat="true" ht="14.1" hidden="false" customHeight="true" outlineLevel="0" collapsed="false">
      <c r="A19" s="253" t="s">
        <v>158</v>
      </c>
      <c r="B19" s="253" t="s">
        <v>30</v>
      </c>
      <c r="C19" s="253"/>
      <c r="D19" s="253" t="s">
        <v>31</v>
      </c>
      <c r="E19" s="253" t="s">
        <v>278</v>
      </c>
      <c r="F19" s="253"/>
      <c r="G19" s="254" t="s">
        <v>34</v>
      </c>
      <c r="H19" s="254"/>
      <c r="I19" s="254"/>
      <c r="J19" s="254"/>
      <c r="K19" s="240"/>
      <c r="L19" s="240"/>
      <c r="M19" s="240"/>
      <c r="N19" s="240"/>
      <c r="O19" s="240"/>
      <c r="P19" s="240"/>
      <c r="Q19" s="240"/>
      <c r="R19" s="240"/>
      <c r="S19" s="240"/>
    </row>
    <row r="20" customFormat="false" ht="14.1" hidden="false" customHeight="true" outlineLevel="0" collapsed="false">
      <c r="A20" s="255" t="s">
        <v>251</v>
      </c>
      <c r="B20" s="112" t="s">
        <v>279</v>
      </c>
      <c r="C20" s="256"/>
      <c r="D20" s="257" t="s">
        <v>280</v>
      </c>
      <c r="E20" s="282" t="n">
        <f aca="false">'(3)Invest.'!E9</f>
        <v>6000</v>
      </c>
      <c r="F20" s="282"/>
      <c r="G20" s="259" t="s">
        <v>254</v>
      </c>
      <c r="H20" s="256"/>
      <c r="I20" s="256"/>
      <c r="J20" s="260"/>
    </row>
    <row r="21" customFormat="false" ht="14.1" hidden="false" customHeight="true" outlineLevel="0" collapsed="false">
      <c r="A21" s="261" t="s">
        <v>255</v>
      </c>
      <c r="B21" s="118" t="s">
        <v>281</v>
      </c>
      <c r="C21" s="262"/>
      <c r="D21" s="263" t="s">
        <v>280</v>
      </c>
      <c r="E21" s="283" t="n">
        <f aca="false">E20-(E24+E23)</f>
        <v>5790</v>
      </c>
      <c r="F21" s="283"/>
      <c r="G21" s="265" t="s">
        <v>254</v>
      </c>
      <c r="H21" s="262"/>
      <c r="I21" s="262"/>
      <c r="J21" s="266"/>
    </row>
    <row r="22" s="269" customFormat="true" ht="14.1" hidden="false" customHeight="true" outlineLevel="0" collapsed="false">
      <c r="A22" s="261" t="s">
        <v>258</v>
      </c>
      <c r="B22" s="118" t="s">
        <v>282</v>
      </c>
      <c r="C22" s="118"/>
      <c r="D22" s="263" t="s">
        <v>283</v>
      </c>
      <c r="E22" s="284" t="n">
        <v>3.9</v>
      </c>
      <c r="F22" s="284"/>
      <c r="G22" s="265" t="s">
        <v>284</v>
      </c>
      <c r="H22" s="262"/>
      <c r="I22" s="262"/>
      <c r="J22" s="266"/>
      <c r="M22" s="270"/>
      <c r="N22" s="271"/>
    </row>
    <row r="23" customFormat="false" ht="14.1" hidden="false" customHeight="true" outlineLevel="0" collapsed="false">
      <c r="A23" s="261" t="s">
        <v>260</v>
      </c>
      <c r="B23" s="118" t="s">
        <v>285</v>
      </c>
      <c r="C23" s="118"/>
      <c r="D23" s="263" t="s">
        <v>286</v>
      </c>
      <c r="E23" s="285" t="n">
        <v>150</v>
      </c>
      <c r="F23" s="285"/>
      <c r="G23" s="265" t="s">
        <v>284</v>
      </c>
      <c r="H23" s="262"/>
      <c r="I23" s="262"/>
      <c r="J23" s="266"/>
      <c r="M23" s="270"/>
      <c r="N23" s="271"/>
    </row>
    <row r="24" customFormat="false" ht="14.1" hidden="false" customHeight="true" outlineLevel="0" collapsed="false">
      <c r="A24" s="261" t="s">
        <v>262</v>
      </c>
      <c r="B24" s="118" t="s">
        <v>287</v>
      </c>
      <c r="C24" s="118"/>
      <c r="D24" s="263" t="str">
        <f aca="false">D23</f>
        <v>R$/unid.</v>
      </c>
      <c r="E24" s="285" t="n">
        <v>60</v>
      </c>
      <c r="F24" s="285"/>
      <c r="G24" s="265" t="s">
        <v>284</v>
      </c>
      <c r="H24" s="262"/>
      <c r="I24" s="262"/>
      <c r="J24" s="266"/>
      <c r="M24" s="270"/>
      <c r="N24" s="271"/>
    </row>
    <row r="25" customFormat="false" ht="14.1" hidden="false" customHeight="true" outlineLevel="0" collapsed="false">
      <c r="A25" s="261" t="s">
        <v>265</v>
      </c>
      <c r="B25" s="118" t="s">
        <v>288</v>
      </c>
      <c r="C25" s="118"/>
      <c r="D25" s="263" t="s">
        <v>289</v>
      </c>
      <c r="E25" s="285" t="n">
        <v>0</v>
      </c>
      <c r="F25" s="285"/>
      <c r="G25" s="265" t="s">
        <v>284</v>
      </c>
      <c r="H25" s="262"/>
      <c r="I25" s="262"/>
      <c r="J25" s="266"/>
      <c r="M25" s="270"/>
      <c r="N25" s="271"/>
    </row>
    <row r="26" customFormat="false" ht="14.1" hidden="false" customHeight="true" outlineLevel="0" collapsed="false">
      <c r="A26" s="261" t="s">
        <v>267</v>
      </c>
      <c r="B26" s="118" t="s">
        <v>290</v>
      </c>
      <c r="C26" s="118"/>
      <c r="D26" s="263" t="str">
        <f aca="false">D25</f>
        <v>R$/serv.</v>
      </c>
      <c r="E26" s="285" t="n">
        <v>10</v>
      </c>
      <c r="F26" s="285"/>
      <c r="G26" s="265" t="s">
        <v>291</v>
      </c>
      <c r="H26" s="262"/>
      <c r="I26" s="262"/>
      <c r="J26" s="266"/>
      <c r="M26" s="270"/>
      <c r="N26" s="271"/>
    </row>
    <row r="27" customFormat="false" ht="14.1" hidden="false" customHeight="true" outlineLevel="0" collapsed="false">
      <c r="A27" s="261" t="s">
        <v>270</v>
      </c>
      <c r="B27" s="268" t="s">
        <v>292</v>
      </c>
      <c r="C27" s="268"/>
      <c r="D27" s="263" t="s">
        <v>283</v>
      </c>
      <c r="E27" s="285" t="n">
        <f aca="false">'[5](8)Comp.Veic.Util.'!E28:F28</f>
        <v>15</v>
      </c>
      <c r="F27" s="285"/>
      <c r="G27" s="265" t="s">
        <v>284</v>
      </c>
      <c r="H27" s="262"/>
      <c r="I27" s="262"/>
      <c r="J27" s="266"/>
      <c r="M27" s="270"/>
      <c r="N27" s="271"/>
    </row>
    <row r="28" customFormat="false" ht="14.1" hidden="false" customHeight="true" outlineLevel="0" collapsed="false">
      <c r="A28" s="261" t="s">
        <v>273</v>
      </c>
      <c r="B28" s="268" t="s">
        <v>293</v>
      </c>
      <c r="C28" s="268"/>
      <c r="D28" s="263" t="s">
        <v>283</v>
      </c>
      <c r="E28" s="285" t="n">
        <f aca="false">'[5](8)Comp.Veic.Util.'!E29:F29</f>
        <v>20</v>
      </c>
      <c r="F28" s="285"/>
      <c r="G28" s="265" t="s">
        <v>284</v>
      </c>
      <c r="H28" s="262"/>
      <c r="I28" s="262"/>
      <c r="J28" s="266"/>
      <c r="M28" s="270"/>
      <c r="N28" s="271"/>
    </row>
    <row r="29" customFormat="false" ht="14.1" hidden="false" customHeight="true" outlineLevel="0" collapsed="false">
      <c r="A29" s="261" t="s">
        <v>275</v>
      </c>
      <c r="B29" s="268" t="s">
        <v>294</v>
      </c>
      <c r="C29" s="268"/>
      <c r="D29" s="263" t="s">
        <v>283</v>
      </c>
      <c r="E29" s="285" t="n">
        <f aca="false">'[5](8)Comp.Veic.Util.'!E30:F30</f>
        <v>0</v>
      </c>
      <c r="F29" s="285"/>
      <c r="G29" s="265" t="s">
        <v>284</v>
      </c>
      <c r="H29" s="262"/>
      <c r="I29" s="262"/>
      <c r="J29" s="266"/>
      <c r="M29" s="270"/>
      <c r="N29" s="271"/>
    </row>
    <row r="30" customFormat="false" ht="14.1" hidden="false" customHeight="true" outlineLevel="0" collapsed="false">
      <c r="A30" s="261" t="s">
        <v>295</v>
      </c>
      <c r="B30" s="268" t="s">
        <v>296</v>
      </c>
      <c r="C30" s="268"/>
      <c r="D30" s="263" t="s">
        <v>283</v>
      </c>
      <c r="E30" s="285" t="n">
        <f aca="false">'[5](8)Comp.Veic.Util.'!E31:F31</f>
        <v>0</v>
      </c>
      <c r="F30" s="285"/>
      <c r="G30" s="265" t="s">
        <v>284</v>
      </c>
      <c r="H30" s="262"/>
      <c r="I30" s="262"/>
      <c r="J30" s="266"/>
      <c r="M30" s="270"/>
      <c r="N30" s="271"/>
    </row>
    <row r="31" customFormat="false" ht="14.1" hidden="false" customHeight="true" outlineLevel="0" collapsed="false">
      <c r="A31" s="261" t="s">
        <v>297</v>
      </c>
      <c r="B31" s="268" t="s">
        <v>298</v>
      </c>
      <c r="C31" s="268"/>
      <c r="D31" s="263" t="str">
        <f aca="false">D30</f>
        <v>R$/litro</v>
      </c>
      <c r="E31" s="285" t="n">
        <f aca="false">'[5](8)Comp.Veic.Util.'!E32:F32</f>
        <v>0</v>
      </c>
      <c r="F31" s="285"/>
      <c r="G31" s="265" t="s">
        <v>284</v>
      </c>
      <c r="H31" s="262"/>
      <c r="I31" s="262"/>
      <c r="J31" s="266"/>
      <c r="M31" s="270"/>
      <c r="N31" s="271"/>
    </row>
    <row r="32" customFormat="false" ht="14.1" hidden="false" customHeight="true" outlineLevel="0" collapsed="false">
      <c r="A32" s="261" t="s">
        <v>299</v>
      </c>
      <c r="B32" s="268" t="s">
        <v>300</v>
      </c>
      <c r="C32" s="268"/>
      <c r="D32" s="263" t="str">
        <f aca="false">D31</f>
        <v>R$/litro</v>
      </c>
      <c r="E32" s="285" t="n">
        <f aca="false">'[5](8)Comp.Veic.Util.'!E33:F33</f>
        <v>0</v>
      </c>
      <c r="F32" s="285"/>
      <c r="G32" s="265" t="s">
        <v>284</v>
      </c>
      <c r="H32" s="262"/>
      <c r="I32" s="262"/>
      <c r="J32" s="266"/>
      <c r="M32" s="270"/>
      <c r="N32" s="271"/>
    </row>
    <row r="33" customFormat="false" ht="14.1" hidden="false" customHeight="true" outlineLevel="0" collapsed="false">
      <c r="A33" s="261" t="s">
        <v>301</v>
      </c>
      <c r="B33" s="286" t="s">
        <v>302</v>
      </c>
      <c r="C33" s="268"/>
      <c r="D33" s="263" t="str">
        <f aca="false">D32</f>
        <v>R$/litro</v>
      </c>
      <c r="E33" s="285" t="n">
        <f aca="false">'[5](8)Comp.Veic.Util.'!E34:F34</f>
        <v>15</v>
      </c>
      <c r="F33" s="285"/>
      <c r="G33" s="265" t="s">
        <v>284</v>
      </c>
      <c r="H33" s="262"/>
      <c r="I33" s="262"/>
      <c r="J33" s="266"/>
      <c r="M33" s="270"/>
      <c r="N33" s="271"/>
    </row>
    <row r="34" customFormat="false" ht="14.1" hidden="false" customHeight="true" outlineLevel="0" collapsed="false">
      <c r="A34" s="261" t="s">
        <v>303</v>
      </c>
      <c r="B34" s="287" t="s">
        <v>304</v>
      </c>
      <c r="C34" s="118"/>
      <c r="D34" s="263" t="s">
        <v>305</v>
      </c>
      <c r="E34" s="285" t="n">
        <f aca="false">'[5](8)Comp.Veic.Util.'!E35:F35</f>
        <v>1000</v>
      </c>
      <c r="F34" s="285"/>
      <c r="G34" s="265" t="s">
        <v>306</v>
      </c>
      <c r="H34" s="262"/>
      <c r="I34" s="262"/>
      <c r="J34" s="266"/>
      <c r="M34" s="270"/>
      <c r="N34" s="271"/>
    </row>
    <row r="35" customFormat="false" ht="14.1" hidden="false" customHeight="true" outlineLevel="0" collapsed="false">
      <c r="A35" s="272" t="s">
        <v>307</v>
      </c>
      <c r="B35" s="288" t="s">
        <v>308</v>
      </c>
      <c r="C35" s="123"/>
      <c r="D35" s="274" t="str">
        <f aca="false">D34</f>
        <v>R$/veíc.ano</v>
      </c>
      <c r="E35" s="289" t="n">
        <f aca="false">'[5](8)Comp.Veic.Util.'!E36:F36</f>
        <v>390</v>
      </c>
      <c r="F35" s="289"/>
      <c r="G35" s="276" t="s">
        <v>306</v>
      </c>
      <c r="H35" s="277"/>
      <c r="I35" s="277"/>
      <c r="J35" s="278"/>
      <c r="M35" s="270"/>
      <c r="N35" s="271"/>
    </row>
    <row r="36" customFormat="false" ht="14.1" hidden="false" customHeight="true" outlineLevel="0" collapsed="false">
      <c r="D36" s="279"/>
      <c r="E36" s="107"/>
      <c r="F36" s="280"/>
      <c r="G36" s="280"/>
      <c r="H36" s="281"/>
      <c r="I36" s="281"/>
      <c r="J36" s="281"/>
      <c r="M36" s="270"/>
      <c r="N36" s="271"/>
    </row>
    <row r="37" s="252" customFormat="true" ht="14.1" hidden="false" customHeight="true" outlineLevel="0" collapsed="false">
      <c r="A37" s="249" t="s">
        <v>63</v>
      </c>
      <c r="B37" s="250" t="s">
        <v>309</v>
      </c>
      <c r="C37" s="250"/>
      <c r="D37" s="250"/>
      <c r="E37" s="250"/>
      <c r="F37" s="250"/>
      <c r="G37" s="250"/>
      <c r="H37" s="250"/>
      <c r="I37" s="250"/>
      <c r="J37" s="251"/>
      <c r="K37" s="240"/>
      <c r="L37" s="240"/>
      <c r="M37" s="240"/>
      <c r="N37" s="240"/>
      <c r="O37" s="240"/>
      <c r="P37" s="240"/>
      <c r="Q37" s="240"/>
      <c r="R37" s="240"/>
      <c r="S37" s="240"/>
    </row>
    <row r="38" s="246" customFormat="true" ht="14.1" hidden="false" customHeight="true" outlineLevel="0" collapsed="false">
      <c r="A38" s="253" t="s">
        <v>158</v>
      </c>
      <c r="B38" s="253" t="s">
        <v>30</v>
      </c>
      <c r="C38" s="253"/>
      <c r="D38" s="253" t="s">
        <v>31</v>
      </c>
      <c r="E38" s="253" t="s">
        <v>278</v>
      </c>
      <c r="F38" s="253"/>
      <c r="G38" s="254" t="s">
        <v>34</v>
      </c>
      <c r="H38" s="254"/>
      <c r="I38" s="254"/>
      <c r="J38" s="254"/>
      <c r="K38" s="269"/>
      <c r="L38" s="269"/>
      <c r="M38" s="240"/>
      <c r="N38" s="240"/>
      <c r="O38" s="240"/>
      <c r="P38" s="240"/>
      <c r="Q38" s="240"/>
      <c r="R38" s="240"/>
      <c r="S38" s="240"/>
    </row>
    <row r="39" s="269" customFormat="true" ht="14.1" hidden="false" customHeight="true" outlineLevel="0" collapsed="false">
      <c r="A39" s="290" t="s">
        <v>251</v>
      </c>
      <c r="B39" s="291" t="s">
        <v>310</v>
      </c>
      <c r="C39" s="292"/>
      <c r="D39" s="293" t="s">
        <v>311</v>
      </c>
      <c r="E39" s="294" t="n">
        <v>500</v>
      </c>
      <c r="F39" s="294"/>
      <c r="G39" s="295" t="s">
        <v>312</v>
      </c>
      <c r="H39" s="296"/>
      <c r="I39" s="296"/>
      <c r="J39" s="297"/>
      <c r="M39" s="270"/>
      <c r="N39" s="271"/>
    </row>
    <row r="40" customFormat="false" ht="14.1" hidden="false" customHeight="true" outlineLevel="0" collapsed="false">
      <c r="E40" s="107"/>
      <c r="F40" s="280"/>
      <c r="G40" s="280"/>
      <c r="H40" s="281"/>
      <c r="I40" s="281"/>
      <c r="J40" s="281"/>
      <c r="M40" s="270"/>
      <c r="N40" s="271"/>
    </row>
    <row r="41" s="246" customFormat="true" ht="14.1" hidden="false" customHeight="true" outlineLevel="0" collapsed="false">
      <c r="A41" s="245" t="s">
        <v>313</v>
      </c>
      <c r="B41" s="245"/>
      <c r="C41" s="245"/>
      <c r="D41" s="245"/>
      <c r="E41" s="245"/>
      <c r="F41" s="245"/>
      <c r="G41" s="245"/>
      <c r="H41" s="245"/>
      <c r="I41" s="245"/>
      <c r="J41" s="245"/>
    </row>
    <row r="42" customFormat="false" ht="14.1" hidden="false" customHeight="true" outlineLevel="0" collapsed="false">
      <c r="A42" s="247"/>
      <c r="B42" s="248"/>
      <c r="C42" s="248"/>
      <c r="D42" s="248"/>
      <c r="E42" s="248"/>
      <c r="F42" s="248"/>
      <c r="G42" s="248"/>
      <c r="H42" s="248"/>
    </row>
    <row r="43" customFormat="false" ht="14.1" hidden="false" customHeight="true" outlineLevel="0" collapsed="false">
      <c r="A43" s="298" t="s">
        <v>314</v>
      </c>
      <c r="B43" s="298"/>
      <c r="C43" s="298"/>
      <c r="D43" s="298"/>
      <c r="E43" s="298"/>
      <c r="F43" s="298"/>
      <c r="G43" s="298"/>
      <c r="H43" s="298"/>
      <c r="I43" s="298"/>
      <c r="J43" s="298"/>
    </row>
    <row r="44" customFormat="false" ht="14.1" hidden="false" customHeight="true" outlineLevel="0" collapsed="false">
      <c r="A44" s="341" t="s">
        <v>158</v>
      </c>
      <c r="B44" s="342" t="s">
        <v>8</v>
      </c>
      <c r="C44" s="342"/>
      <c r="D44" s="341" t="s">
        <v>315</v>
      </c>
      <c r="E44" s="301" t="s">
        <v>316</v>
      </c>
      <c r="F44" s="301"/>
      <c r="G44" s="341" t="s">
        <v>317</v>
      </c>
      <c r="H44" s="341" t="s">
        <v>318</v>
      </c>
      <c r="I44" s="341" t="s">
        <v>319</v>
      </c>
      <c r="J44" s="341" t="s">
        <v>320</v>
      </c>
    </row>
    <row r="45" customFormat="false" ht="14.1" hidden="false" customHeight="true" outlineLevel="0" collapsed="false">
      <c r="A45" s="341"/>
      <c r="B45" s="342"/>
      <c r="C45" s="342"/>
      <c r="D45" s="341"/>
      <c r="E45" s="299" t="s">
        <v>321</v>
      </c>
      <c r="F45" s="299" t="s">
        <v>198</v>
      </c>
      <c r="G45" s="341"/>
      <c r="H45" s="341"/>
      <c r="I45" s="341"/>
      <c r="J45" s="341"/>
    </row>
    <row r="46" customFormat="false" ht="14.1" hidden="false" customHeight="true" outlineLevel="0" collapsed="false">
      <c r="A46" s="302" t="s">
        <v>251</v>
      </c>
      <c r="B46" s="309" t="s">
        <v>304</v>
      </c>
      <c r="C46" s="309"/>
      <c r="D46" s="310" t="s">
        <v>322</v>
      </c>
      <c r="E46" s="311" t="n">
        <v>1</v>
      </c>
      <c r="F46" s="311" t="n">
        <v>12</v>
      </c>
      <c r="G46" s="310" t="str">
        <f aca="false">D34</f>
        <v>R$/veíc.ano</v>
      </c>
      <c r="H46" s="312" t="n">
        <f aca="false">E34</f>
        <v>1000</v>
      </c>
      <c r="I46" s="312" t="n">
        <f aca="false">H46/F46</f>
        <v>83.3333333333333</v>
      </c>
      <c r="J46" s="313" t="n">
        <f aca="false">IF($E$39=0,0,I46/$E$39)</f>
        <v>0.166666666666667</v>
      </c>
    </row>
    <row r="47" customFormat="false" ht="14.1" hidden="false" customHeight="true" outlineLevel="0" collapsed="false">
      <c r="A47" s="308" t="s">
        <v>255</v>
      </c>
      <c r="B47" s="309" t="s">
        <v>308</v>
      </c>
      <c r="C47" s="309"/>
      <c r="D47" s="310" t="s">
        <v>322</v>
      </c>
      <c r="E47" s="311" t="n">
        <v>1</v>
      </c>
      <c r="F47" s="311" t="n">
        <v>12</v>
      </c>
      <c r="G47" s="310" t="str">
        <f aca="false">D35</f>
        <v>R$/veíc.ano</v>
      </c>
      <c r="H47" s="312" t="n">
        <f aca="false">E35</f>
        <v>390</v>
      </c>
      <c r="I47" s="312" t="n">
        <f aca="false">H47/F47</f>
        <v>32.5</v>
      </c>
      <c r="J47" s="313" t="n">
        <f aca="false">IF($E$39=0,0,I47/$E$39)</f>
        <v>0.065</v>
      </c>
    </row>
    <row r="48" customFormat="false" ht="14.1" hidden="false" customHeight="true" outlineLevel="0" collapsed="false">
      <c r="A48" s="402" t="s">
        <v>258</v>
      </c>
      <c r="B48" s="403" t="s">
        <v>323</v>
      </c>
      <c r="C48" s="403"/>
      <c r="D48" s="404" t="s">
        <v>322</v>
      </c>
      <c r="E48" s="314" t="n">
        <v>0.03</v>
      </c>
      <c r="F48" s="406" t="n">
        <f aca="false">E48/12</f>
        <v>0.0025</v>
      </c>
      <c r="G48" s="404" t="str">
        <f aca="false">G47</f>
        <v>R$/veíc.ano</v>
      </c>
      <c r="H48" s="312" t="n">
        <f aca="false">E20</f>
        <v>6000</v>
      </c>
      <c r="I48" s="312" t="n">
        <f aca="false">H48*F48</f>
        <v>15</v>
      </c>
      <c r="J48" s="313" t="n">
        <f aca="false">IF($E$39=0,0,I48/$E$39)</f>
        <v>0.03</v>
      </c>
    </row>
    <row r="49" customFormat="false" ht="14.1" hidden="false" customHeight="true" outlineLevel="0" collapsed="false">
      <c r="A49" s="407" t="s">
        <v>260</v>
      </c>
      <c r="B49" s="408" t="s">
        <v>324</v>
      </c>
      <c r="C49" s="408"/>
      <c r="D49" s="409" t="s">
        <v>322</v>
      </c>
      <c r="E49" s="319" t="n">
        <v>0.03</v>
      </c>
      <c r="F49" s="410" t="n">
        <f aca="false">E49/12</f>
        <v>0.0025</v>
      </c>
      <c r="G49" s="409" t="str">
        <f aca="false">G48</f>
        <v>R$/veíc.ano</v>
      </c>
      <c r="H49" s="321" t="n">
        <f aca="false">E20</f>
        <v>6000</v>
      </c>
      <c r="I49" s="321" t="n">
        <f aca="false">H49*F49</f>
        <v>15</v>
      </c>
      <c r="J49" s="322" t="n">
        <f aca="false">IF($E$39=0,0,I49/$E$39)</f>
        <v>0.03</v>
      </c>
    </row>
    <row r="50" customFormat="false" ht="14.1" hidden="false" customHeight="true" outlineLevel="0" collapsed="false">
      <c r="A50" s="411" t="s">
        <v>325</v>
      </c>
      <c r="B50" s="411"/>
      <c r="C50" s="411"/>
      <c r="D50" s="411"/>
      <c r="E50" s="411"/>
      <c r="F50" s="411"/>
      <c r="G50" s="411"/>
      <c r="H50" s="411"/>
      <c r="I50" s="411"/>
      <c r="J50" s="324" t="n">
        <f aca="false">SUM(J46:J49)</f>
        <v>0.291666666666667</v>
      </c>
    </row>
    <row r="51" customFormat="false" ht="14.1" hidden="false" customHeight="true" outlineLevel="0" collapsed="false">
      <c r="A51" s="325"/>
      <c r="B51" s="326"/>
      <c r="C51" s="326"/>
      <c r="D51" s="326"/>
      <c r="E51" s="326"/>
      <c r="F51" s="326"/>
      <c r="G51" s="326"/>
      <c r="H51" s="326"/>
      <c r="I51" s="327" t="s">
        <v>310</v>
      </c>
      <c r="J51" s="392" t="n">
        <f aca="false">E39</f>
        <v>500</v>
      </c>
    </row>
    <row r="52" customFormat="false" ht="14.1" hidden="false" customHeight="true" outlineLevel="0" collapsed="false">
      <c r="A52" s="329" t="s">
        <v>326</v>
      </c>
      <c r="B52" s="329"/>
      <c r="C52" s="329"/>
      <c r="D52" s="329"/>
      <c r="E52" s="329"/>
      <c r="F52" s="329"/>
      <c r="G52" s="329"/>
      <c r="H52" s="329"/>
      <c r="I52" s="329"/>
      <c r="J52" s="330" t="n">
        <f aca="false">J50*J51</f>
        <v>145.833333333333</v>
      </c>
    </row>
    <row r="53" customFormat="false" ht="14.1" hidden="false" customHeight="true" outlineLevel="0" collapsed="false">
      <c r="A53" s="325"/>
      <c r="B53" s="326"/>
      <c r="C53" s="326"/>
      <c r="D53" s="326"/>
      <c r="E53" s="326"/>
      <c r="F53" s="326"/>
      <c r="G53" s="326"/>
      <c r="H53" s="326"/>
      <c r="I53" s="327" t="s">
        <v>327</v>
      </c>
      <c r="J53" s="393" t="n">
        <v>12</v>
      </c>
    </row>
    <row r="54" customFormat="false" ht="14.1" hidden="false" customHeight="true" outlineLevel="0" collapsed="false">
      <c r="A54" s="329"/>
      <c r="B54" s="332"/>
      <c r="C54" s="332"/>
      <c r="D54" s="332"/>
      <c r="E54" s="332"/>
      <c r="F54" s="332"/>
      <c r="G54" s="332"/>
      <c r="H54" s="332"/>
      <c r="I54" s="327" t="s">
        <v>328</v>
      </c>
      <c r="J54" s="393" t="n">
        <f aca="false">E7</f>
        <v>1</v>
      </c>
    </row>
    <row r="55" customFormat="false" ht="14.1" hidden="false" customHeight="true" outlineLevel="0" collapsed="false">
      <c r="A55" s="333"/>
      <c r="B55" s="334"/>
      <c r="C55" s="334"/>
      <c r="D55" s="334"/>
      <c r="E55" s="334"/>
      <c r="F55" s="334"/>
      <c r="G55" s="334"/>
      <c r="H55" s="334"/>
      <c r="I55" s="334" t="s">
        <v>329</v>
      </c>
      <c r="J55" s="335" t="n">
        <f aca="false">J52*J53*J54</f>
        <v>1750</v>
      </c>
    </row>
    <row r="56" customFormat="false" ht="14.1" hidden="false" customHeight="true" outlineLevel="0" collapsed="false">
      <c r="A56" s="336"/>
      <c r="B56" s="337"/>
      <c r="C56" s="337"/>
      <c r="D56" s="242"/>
      <c r="E56" s="242"/>
      <c r="F56" s="338"/>
      <c r="G56" s="338"/>
      <c r="H56" s="339"/>
      <c r="I56" s="339"/>
      <c r="J56" s="340"/>
    </row>
    <row r="57" customFormat="false" ht="14.1" hidden="false" customHeight="true" outlineLevel="0" collapsed="false">
      <c r="A57" s="298" t="s">
        <v>330</v>
      </c>
      <c r="B57" s="298"/>
      <c r="C57" s="298"/>
      <c r="D57" s="298"/>
      <c r="E57" s="298"/>
      <c r="F57" s="298"/>
      <c r="G57" s="298"/>
      <c r="H57" s="298"/>
      <c r="I57" s="298"/>
      <c r="J57" s="298"/>
    </row>
    <row r="58" customFormat="false" ht="14.1" hidden="false" customHeight="true" outlineLevel="0" collapsed="false">
      <c r="A58" s="341" t="s">
        <v>158</v>
      </c>
      <c r="B58" s="342" t="s">
        <v>8</v>
      </c>
      <c r="C58" s="342"/>
      <c r="D58" s="341" t="s">
        <v>34</v>
      </c>
      <c r="E58" s="341" t="s">
        <v>331</v>
      </c>
      <c r="F58" s="341" t="s">
        <v>332</v>
      </c>
      <c r="G58" s="341" t="s">
        <v>316</v>
      </c>
      <c r="H58" s="341" t="s">
        <v>31</v>
      </c>
      <c r="I58" s="341" t="s">
        <v>333</v>
      </c>
      <c r="J58" s="341" t="s">
        <v>320</v>
      </c>
    </row>
    <row r="59" customFormat="false" ht="14.1" hidden="false" customHeight="true" outlineLevel="0" collapsed="false">
      <c r="A59" s="341"/>
      <c r="B59" s="342"/>
      <c r="C59" s="342"/>
      <c r="D59" s="341"/>
      <c r="E59" s="341"/>
      <c r="F59" s="341"/>
      <c r="G59" s="341"/>
      <c r="H59" s="341"/>
      <c r="I59" s="341"/>
      <c r="J59" s="341"/>
    </row>
    <row r="60" s="246" customFormat="true" ht="14.1" hidden="false" customHeight="true" outlineLevel="0" collapsed="false">
      <c r="A60" s="343" t="s">
        <v>251</v>
      </c>
      <c r="B60" s="344" t="s">
        <v>334</v>
      </c>
      <c r="C60" s="345"/>
      <c r="D60" s="346"/>
      <c r="E60" s="348"/>
      <c r="F60" s="361"/>
      <c r="G60" s="348"/>
      <c r="H60" s="349"/>
      <c r="I60" s="348"/>
      <c r="J60" s="350"/>
      <c r="K60" s="351"/>
      <c r="L60" s="351"/>
      <c r="M60" s="351"/>
      <c r="N60" s="351"/>
    </row>
    <row r="61" customFormat="false" ht="14.1" hidden="false" customHeight="true" outlineLevel="0" collapsed="false">
      <c r="A61" s="352" t="s">
        <v>162</v>
      </c>
      <c r="B61" s="353"/>
      <c r="C61" s="354" t="s">
        <v>335</v>
      </c>
      <c r="D61" s="355" t="s">
        <v>336</v>
      </c>
      <c r="E61" s="356" t="n">
        <v>16</v>
      </c>
      <c r="F61" s="357" t="n">
        <f aca="false">35*E61</f>
        <v>560</v>
      </c>
      <c r="G61" s="358" t="n">
        <f aca="false">IF(F61=0,0,E61/F61)</f>
        <v>0.0285714285714286</v>
      </c>
      <c r="H61" s="355" t="str">
        <f aca="false">D22</f>
        <v>R$/litro</v>
      </c>
      <c r="I61" s="359" t="n">
        <f aca="false">E22</f>
        <v>3.9</v>
      </c>
      <c r="J61" s="360" t="n">
        <f aca="false">IF(G61=0,0,I61*G61)</f>
        <v>0.111428571428571</v>
      </c>
    </row>
    <row r="62" s="246" customFormat="true" ht="14.1" hidden="false" customHeight="true" outlineLevel="0" collapsed="false">
      <c r="A62" s="343" t="s">
        <v>255</v>
      </c>
      <c r="B62" s="344" t="s">
        <v>337</v>
      </c>
      <c r="C62" s="345"/>
      <c r="D62" s="346"/>
      <c r="E62" s="348"/>
      <c r="F62" s="361"/>
      <c r="G62" s="348"/>
      <c r="H62" s="349"/>
      <c r="I62" s="348"/>
      <c r="J62" s="350"/>
      <c r="K62" s="351"/>
      <c r="L62" s="351"/>
      <c r="M62" s="351"/>
      <c r="N62" s="351"/>
    </row>
    <row r="63" customFormat="false" ht="14.1" hidden="false" customHeight="true" outlineLevel="0" collapsed="false">
      <c r="A63" s="362" t="s">
        <v>162</v>
      </c>
      <c r="B63" s="256"/>
      <c r="C63" s="363" t="s">
        <v>338</v>
      </c>
      <c r="D63" s="364" t="s">
        <v>336</v>
      </c>
      <c r="E63" s="365" t="n">
        <v>0.5</v>
      </c>
      <c r="F63" s="366" t="n">
        <v>10000</v>
      </c>
      <c r="G63" s="367" t="n">
        <f aca="false">E63/F63</f>
        <v>5E-005</v>
      </c>
      <c r="H63" s="364" t="str">
        <f aca="false">D27</f>
        <v>R$/litro</v>
      </c>
      <c r="I63" s="368" t="n">
        <f aca="false">E27</f>
        <v>15</v>
      </c>
      <c r="J63" s="369" t="n">
        <f aca="false">IF(G63=0,0,I63*G63)</f>
        <v>0.00075</v>
      </c>
    </row>
    <row r="64" customFormat="false" ht="14.25" hidden="false" customHeight="true" outlineLevel="0" collapsed="false">
      <c r="A64" s="370" t="s">
        <v>165</v>
      </c>
      <c r="B64" s="262"/>
      <c r="C64" s="371" t="s">
        <v>339</v>
      </c>
      <c r="D64" s="54" t="s">
        <v>336</v>
      </c>
      <c r="E64" s="372" t="n">
        <v>0</v>
      </c>
      <c r="F64" s="373" t="n">
        <v>10000</v>
      </c>
      <c r="G64" s="374" t="n">
        <f aca="false">E64/F64</f>
        <v>0</v>
      </c>
      <c r="H64" s="54" t="str">
        <f aca="false">H63</f>
        <v>R$/litro</v>
      </c>
      <c r="I64" s="375" t="n">
        <f aca="false">E28</f>
        <v>20</v>
      </c>
      <c r="J64" s="376" t="n">
        <f aca="false">IF(G64=0,0,I64*G64)</f>
        <v>0</v>
      </c>
    </row>
    <row r="65" customFormat="false" ht="14.1" hidden="false" customHeight="true" outlineLevel="0" collapsed="false">
      <c r="A65" s="370" t="s">
        <v>167</v>
      </c>
      <c r="B65" s="262"/>
      <c r="C65" s="371" t="s">
        <v>340</v>
      </c>
      <c r="D65" s="54" t="s">
        <v>336</v>
      </c>
      <c r="E65" s="372" t="n">
        <v>0</v>
      </c>
      <c r="F65" s="373" t="n">
        <v>10000</v>
      </c>
      <c r="G65" s="374" t="n">
        <f aca="false">E65/F65</f>
        <v>0</v>
      </c>
      <c r="H65" s="54" t="str">
        <f aca="false">H64</f>
        <v>R$/litro</v>
      </c>
      <c r="I65" s="375" t="n">
        <f aca="false">E29</f>
        <v>0</v>
      </c>
      <c r="J65" s="376" t="n">
        <f aca="false">IF(G65=0,0,I65*G65)</f>
        <v>0</v>
      </c>
    </row>
    <row r="66" customFormat="false" ht="14.1" hidden="false" customHeight="true" outlineLevel="0" collapsed="false">
      <c r="A66" s="377" t="s">
        <v>174</v>
      </c>
      <c r="B66" s="277"/>
      <c r="C66" s="378" t="s">
        <v>341</v>
      </c>
      <c r="D66" s="65" t="s">
        <v>336</v>
      </c>
      <c r="E66" s="379" t="n">
        <v>0</v>
      </c>
      <c r="F66" s="380" t="n">
        <v>10000</v>
      </c>
      <c r="G66" s="381" t="n">
        <f aca="false">E66/F66</f>
        <v>0</v>
      </c>
      <c r="H66" s="65" t="str">
        <f aca="false">H65</f>
        <v>R$/litro</v>
      </c>
      <c r="I66" s="382" t="n">
        <f aca="false">E30</f>
        <v>0</v>
      </c>
      <c r="J66" s="383" t="n">
        <f aca="false">IF(G66=0,0,I66*G66)</f>
        <v>0</v>
      </c>
    </row>
    <row r="67" s="246" customFormat="true" ht="14.1" hidden="false" customHeight="true" outlineLevel="0" collapsed="false">
      <c r="A67" s="343" t="s">
        <v>258</v>
      </c>
      <c r="B67" s="344" t="s">
        <v>342</v>
      </c>
      <c r="C67" s="345"/>
      <c r="D67" s="346"/>
      <c r="E67" s="348"/>
      <c r="F67" s="361"/>
      <c r="G67" s="348"/>
      <c r="H67" s="349"/>
      <c r="I67" s="348"/>
      <c r="J67" s="350"/>
      <c r="K67" s="351"/>
      <c r="L67" s="351"/>
      <c r="M67" s="351"/>
      <c r="N67" s="351"/>
    </row>
    <row r="68" customFormat="false" ht="14.1" hidden="false" customHeight="true" outlineLevel="0" collapsed="false">
      <c r="A68" s="362" t="s">
        <v>162</v>
      </c>
      <c r="B68" s="112"/>
      <c r="C68" s="384" t="s">
        <v>343</v>
      </c>
      <c r="D68" s="364" t="s">
        <v>336</v>
      </c>
      <c r="E68" s="365" t="n">
        <v>0</v>
      </c>
      <c r="F68" s="366" t="n">
        <v>10000</v>
      </c>
      <c r="G68" s="367" t="n">
        <f aca="false">E68/F68</f>
        <v>0</v>
      </c>
      <c r="H68" s="364" t="str">
        <f aca="false">D31</f>
        <v>R$/litro</v>
      </c>
      <c r="I68" s="368" t="n">
        <f aca="false">E31</f>
        <v>0</v>
      </c>
      <c r="J68" s="369" t="n">
        <f aca="false">IF(G68=0,0,I68*G68)</f>
        <v>0</v>
      </c>
    </row>
    <row r="69" customFormat="false" ht="14.1" hidden="false" customHeight="true" outlineLevel="0" collapsed="false">
      <c r="A69" s="370" t="s">
        <v>165</v>
      </c>
      <c r="B69" s="118"/>
      <c r="C69" s="385" t="s">
        <v>344</v>
      </c>
      <c r="D69" s="54" t="s">
        <v>336</v>
      </c>
      <c r="E69" s="372" t="n">
        <v>0</v>
      </c>
      <c r="F69" s="373" t="n">
        <v>10000</v>
      </c>
      <c r="G69" s="374" t="n">
        <f aca="false">E69/F69</f>
        <v>0</v>
      </c>
      <c r="H69" s="54" t="str">
        <f aca="false">D32</f>
        <v>R$/litro</v>
      </c>
      <c r="I69" s="375" t="n">
        <f aca="false">E32</f>
        <v>0</v>
      </c>
      <c r="J69" s="376" t="n">
        <f aca="false">IF(G69=0,0,I69*G69)</f>
        <v>0</v>
      </c>
    </row>
    <row r="70" customFormat="false" ht="14.1" hidden="false" customHeight="true" outlineLevel="0" collapsed="false">
      <c r="A70" s="377" t="s">
        <v>167</v>
      </c>
      <c r="B70" s="123"/>
      <c r="C70" s="386" t="s">
        <v>345</v>
      </c>
      <c r="D70" s="65" t="s">
        <v>336</v>
      </c>
      <c r="E70" s="379" t="n">
        <v>0</v>
      </c>
      <c r="F70" s="380" t="n">
        <v>10000</v>
      </c>
      <c r="G70" s="381" t="n">
        <f aca="false">E70/F70</f>
        <v>0</v>
      </c>
      <c r="H70" s="65" t="str">
        <f aca="false">D33</f>
        <v>R$/litro</v>
      </c>
      <c r="I70" s="382" t="n">
        <f aca="false">E33</f>
        <v>15</v>
      </c>
      <c r="J70" s="383" t="n">
        <f aca="false">IF(G70=0,0,I70*G70)</f>
        <v>0</v>
      </c>
    </row>
    <row r="71" s="246" customFormat="true" ht="14.1" hidden="false" customHeight="true" outlineLevel="0" collapsed="false">
      <c r="A71" s="343" t="s">
        <v>260</v>
      </c>
      <c r="B71" s="344" t="s">
        <v>346</v>
      </c>
      <c r="C71" s="345"/>
      <c r="D71" s="346"/>
      <c r="E71" s="348"/>
      <c r="F71" s="361"/>
      <c r="G71" s="348"/>
      <c r="H71" s="349"/>
      <c r="I71" s="348"/>
      <c r="J71" s="350"/>
      <c r="K71" s="351"/>
      <c r="L71" s="351"/>
      <c r="M71" s="351"/>
      <c r="N71" s="351"/>
    </row>
    <row r="72" customFormat="false" ht="14.1" hidden="false" customHeight="true" outlineLevel="0" collapsed="false">
      <c r="A72" s="362" t="s">
        <v>162</v>
      </c>
      <c r="B72" s="112"/>
      <c r="C72" s="384" t="s">
        <v>347</v>
      </c>
      <c r="D72" s="364" t="s">
        <v>348</v>
      </c>
      <c r="E72" s="387" t="n">
        <v>2</v>
      </c>
      <c r="F72" s="366" t="n">
        <v>105000</v>
      </c>
      <c r="G72" s="367" t="n">
        <f aca="false">E72/F72</f>
        <v>1.90476190476191E-005</v>
      </c>
      <c r="H72" s="364" t="str">
        <f aca="false">D23</f>
        <v>R$/unid.</v>
      </c>
      <c r="I72" s="368" t="n">
        <f aca="false">E23</f>
        <v>150</v>
      </c>
      <c r="J72" s="369" t="n">
        <f aca="false">IF(G72=0,0,I72*G72)</f>
        <v>0.00285714285714286</v>
      </c>
    </row>
    <row r="73" customFormat="false" ht="14.1" hidden="false" customHeight="true" outlineLevel="0" collapsed="false">
      <c r="A73" s="370" t="s">
        <v>165</v>
      </c>
      <c r="B73" s="118"/>
      <c r="C73" s="385" t="s">
        <v>349</v>
      </c>
      <c r="D73" s="54" t="str">
        <f aca="false">D72</f>
        <v>peça</v>
      </c>
      <c r="E73" s="388" t="n">
        <v>2</v>
      </c>
      <c r="F73" s="373" t="n">
        <v>105000</v>
      </c>
      <c r="G73" s="374" t="n">
        <f aca="false">E73/F73</f>
        <v>1.90476190476191E-005</v>
      </c>
      <c r="H73" s="54" t="str">
        <f aca="false">D24</f>
        <v>R$/unid.</v>
      </c>
      <c r="I73" s="375" t="n">
        <f aca="false">E24</f>
        <v>60</v>
      </c>
      <c r="J73" s="376" t="n">
        <f aca="false">IF(G73=0,0,I73*G73)</f>
        <v>0.00114285714285714</v>
      </c>
    </row>
    <row r="74" customFormat="false" ht="14.1" hidden="false" customHeight="true" outlineLevel="0" collapsed="false">
      <c r="A74" s="377" t="s">
        <v>167</v>
      </c>
      <c r="B74" s="123"/>
      <c r="C74" s="386" t="s">
        <v>350</v>
      </c>
      <c r="D74" s="65" t="str">
        <f aca="false">D73</f>
        <v>peça</v>
      </c>
      <c r="E74" s="389" t="n">
        <v>0</v>
      </c>
      <c r="F74" s="380" t="n">
        <v>105000</v>
      </c>
      <c r="G74" s="381" t="n">
        <f aca="false">E74/F74</f>
        <v>0</v>
      </c>
      <c r="H74" s="65" t="str">
        <f aca="false">D25</f>
        <v>R$/serv.</v>
      </c>
      <c r="I74" s="382" t="n">
        <f aca="false">E25</f>
        <v>0</v>
      </c>
      <c r="J74" s="383" t="n">
        <f aca="false">IF(G74=0,0,I74*G74)</f>
        <v>0</v>
      </c>
    </row>
    <row r="75" s="246" customFormat="true" ht="14.1" hidden="false" customHeight="true" outlineLevel="0" collapsed="false">
      <c r="A75" s="343" t="s">
        <v>262</v>
      </c>
      <c r="B75" s="344" t="s">
        <v>351</v>
      </c>
      <c r="C75" s="345"/>
      <c r="D75" s="346"/>
      <c r="E75" s="346"/>
      <c r="F75" s="347"/>
      <c r="G75" s="348"/>
      <c r="H75" s="349"/>
      <c r="I75" s="348"/>
      <c r="J75" s="350"/>
      <c r="K75" s="351"/>
      <c r="L75" s="351"/>
      <c r="M75" s="351"/>
      <c r="N75" s="351"/>
    </row>
    <row r="76" customFormat="false" ht="14.1" hidden="false" customHeight="true" outlineLevel="0" collapsed="false">
      <c r="A76" s="425" t="s">
        <v>162</v>
      </c>
      <c r="B76" s="268"/>
      <c r="C76" s="426" t="s">
        <v>351</v>
      </c>
      <c r="D76" s="54" t="s">
        <v>352</v>
      </c>
      <c r="E76" s="390" t="n">
        <v>0.005</v>
      </c>
      <c r="F76" s="391" t="s">
        <v>254</v>
      </c>
      <c r="G76" s="374" t="n">
        <f aca="false">IF(E39=0,0,E76/E39)</f>
        <v>1E-005</v>
      </c>
      <c r="H76" s="54" t="str">
        <f aca="false">D21</f>
        <v>R$/veíc.</v>
      </c>
      <c r="I76" s="375" t="n">
        <f aca="false">E21</f>
        <v>5790</v>
      </c>
      <c r="J76" s="376" t="n">
        <f aca="false">IF(G76=0,0,I76*G76)</f>
        <v>0.0579</v>
      </c>
    </row>
    <row r="77" s="246" customFormat="true" ht="14.1" hidden="false" customHeight="true" outlineLevel="0" collapsed="false">
      <c r="A77" s="427" t="s">
        <v>265</v>
      </c>
      <c r="B77" s="428" t="s">
        <v>353</v>
      </c>
      <c r="C77" s="429"/>
      <c r="D77" s="348"/>
      <c r="E77" s="348"/>
      <c r="F77" s="361"/>
      <c r="G77" s="348"/>
      <c r="H77" s="349"/>
      <c r="I77" s="348"/>
      <c r="J77" s="350"/>
      <c r="K77" s="351"/>
      <c r="L77" s="351"/>
      <c r="M77" s="351"/>
      <c r="N77" s="351"/>
    </row>
    <row r="78" customFormat="false" ht="14.1" hidden="false" customHeight="true" outlineLevel="0" collapsed="false">
      <c r="A78" s="425" t="s">
        <v>162</v>
      </c>
      <c r="B78" s="268"/>
      <c r="C78" s="426" t="s">
        <v>354</v>
      </c>
      <c r="D78" s="54" t="s">
        <v>355</v>
      </c>
      <c r="E78" s="388" t="n">
        <v>4</v>
      </c>
      <c r="F78" s="391" t="n">
        <f aca="false">E39</f>
        <v>500</v>
      </c>
      <c r="G78" s="374" t="n">
        <f aca="false">IF(F78=0,0,E78/F78)</f>
        <v>0.008</v>
      </c>
      <c r="H78" s="54" t="str">
        <f aca="false">D26</f>
        <v>R$/serv.</v>
      </c>
      <c r="I78" s="375" t="n">
        <f aca="false">E26</f>
        <v>10</v>
      </c>
      <c r="J78" s="376" t="n">
        <f aca="false">IF(G78=0,0,I78*G78)</f>
        <v>0.08</v>
      </c>
    </row>
    <row r="79" customFormat="false" ht="14.1" hidden="false" customHeight="true" outlineLevel="0" collapsed="false">
      <c r="A79" s="411" t="s">
        <v>325</v>
      </c>
      <c r="B79" s="411"/>
      <c r="C79" s="411"/>
      <c r="D79" s="411"/>
      <c r="E79" s="411"/>
      <c r="F79" s="411"/>
      <c r="G79" s="411"/>
      <c r="H79" s="411"/>
      <c r="I79" s="411"/>
      <c r="J79" s="324" t="n">
        <f aca="false">SUM(J61:J78)</f>
        <v>0.254078571428571</v>
      </c>
    </row>
    <row r="80" customFormat="false" ht="14.1" hidden="false" customHeight="true" outlineLevel="0" collapsed="false">
      <c r="A80" s="325"/>
      <c r="B80" s="326"/>
      <c r="C80" s="326"/>
      <c r="D80" s="326"/>
      <c r="E80" s="326"/>
      <c r="F80" s="326"/>
      <c r="G80" s="326"/>
      <c r="H80" s="326"/>
      <c r="I80" s="327" t="s">
        <v>310</v>
      </c>
      <c r="J80" s="392" t="n">
        <f aca="false">E39</f>
        <v>500</v>
      </c>
    </row>
    <row r="81" customFormat="false" ht="14.1" hidden="false" customHeight="true" outlineLevel="0" collapsed="false">
      <c r="A81" s="329" t="s">
        <v>356</v>
      </c>
      <c r="B81" s="329"/>
      <c r="C81" s="329"/>
      <c r="D81" s="329"/>
      <c r="E81" s="329"/>
      <c r="F81" s="329"/>
      <c r="G81" s="329"/>
      <c r="H81" s="329"/>
      <c r="I81" s="329"/>
      <c r="J81" s="330" t="n">
        <f aca="false">J79*J80</f>
        <v>127.039285714286</v>
      </c>
    </row>
    <row r="82" customFormat="false" ht="14.1" hidden="false" customHeight="true" outlineLevel="0" collapsed="false">
      <c r="A82" s="325"/>
      <c r="B82" s="326"/>
      <c r="C82" s="326"/>
      <c r="D82" s="326"/>
      <c r="E82" s="326"/>
      <c r="F82" s="326"/>
      <c r="G82" s="326"/>
      <c r="H82" s="326"/>
      <c r="I82" s="327" t="s">
        <v>327</v>
      </c>
      <c r="J82" s="393" t="n">
        <f aca="false">J53</f>
        <v>12</v>
      </c>
    </row>
    <row r="83" customFormat="false" ht="14.1" hidden="false" customHeight="true" outlineLevel="0" collapsed="false">
      <c r="A83" s="329"/>
      <c r="B83" s="332"/>
      <c r="C83" s="332"/>
      <c r="D83" s="332"/>
      <c r="E83" s="332"/>
      <c r="F83" s="332"/>
      <c r="G83" s="332"/>
      <c r="H83" s="332"/>
      <c r="I83" s="327" t="s">
        <v>328</v>
      </c>
      <c r="J83" s="392" t="n">
        <f aca="false">E7</f>
        <v>1</v>
      </c>
    </row>
    <row r="84" customFormat="false" ht="14.1" hidden="false" customHeight="true" outlineLevel="0" collapsed="false">
      <c r="A84" s="333"/>
      <c r="B84" s="334"/>
      <c r="C84" s="334"/>
      <c r="D84" s="334"/>
      <c r="E84" s="334"/>
      <c r="F84" s="334"/>
      <c r="G84" s="334"/>
      <c r="H84" s="334"/>
      <c r="I84" s="334" t="s">
        <v>357</v>
      </c>
      <c r="J84" s="335" t="n">
        <f aca="false">J81*J82*J83</f>
        <v>1524.47142857143</v>
      </c>
    </row>
    <row r="85" s="351" customFormat="true" ht="14.1" hidden="false" customHeight="true" outlineLevel="0" collapsed="false">
      <c r="A85" s="394" t="s">
        <v>358</v>
      </c>
      <c r="B85" s="395"/>
      <c r="C85" s="395"/>
      <c r="F85" s="73"/>
      <c r="G85" s="396"/>
      <c r="H85" s="396"/>
      <c r="I85" s="397"/>
      <c r="J85" s="398"/>
    </row>
    <row r="86" s="246" customFormat="true" ht="14.1" hidden="false" customHeight="true" outlineLevel="0" collapsed="false">
      <c r="A86" s="394" t="s">
        <v>359</v>
      </c>
      <c r="C86" s="71"/>
      <c r="D86" s="72"/>
      <c r="E86" s="40"/>
      <c r="F86" s="40"/>
      <c r="G86" s="399"/>
      <c r="H86" s="400"/>
    </row>
  </sheetData>
  <sheetProtection sheet="true" password="a861" objects="true" scenarios="true" selectLockedCells="true"/>
  <mergeCells count="72">
    <mergeCell ref="A1:J1"/>
    <mergeCell ref="A3:J3"/>
    <mergeCell ref="B6:C6"/>
    <mergeCell ref="E6:F6"/>
    <mergeCell ref="G6:J6"/>
    <mergeCell ref="E7:F7"/>
    <mergeCell ref="E8:F8"/>
    <mergeCell ref="E9:F9"/>
    <mergeCell ref="E10:F10"/>
    <mergeCell ref="E11:F11"/>
    <mergeCell ref="E12:F12"/>
    <mergeCell ref="E13:F13"/>
    <mergeCell ref="E14:F14"/>
    <mergeCell ref="B15:C15"/>
    <mergeCell ref="E15:F15"/>
    <mergeCell ref="B16:C16"/>
    <mergeCell ref="E16:F16"/>
    <mergeCell ref="B19:C19"/>
    <mergeCell ref="E19:F19"/>
    <mergeCell ref="G19:J19"/>
    <mergeCell ref="E20:F20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B38:C38"/>
    <mergeCell ref="E38:F38"/>
    <mergeCell ref="G38:J38"/>
    <mergeCell ref="E39:F39"/>
    <mergeCell ref="A41:J41"/>
    <mergeCell ref="A43:J43"/>
    <mergeCell ref="A44:A45"/>
    <mergeCell ref="B44:C45"/>
    <mergeCell ref="D44:D45"/>
    <mergeCell ref="E44:F44"/>
    <mergeCell ref="G44:G45"/>
    <mergeCell ref="H44:H45"/>
    <mergeCell ref="I44:I45"/>
    <mergeCell ref="J44:J45"/>
    <mergeCell ref="B46:C46"/>
    <mergeCell ref="B47:C47"/>
    <mergeCell ref="B48:C48"/>
    <mergeCell ref="B49:C49"/>
    <mergeCell ref="A50:I50"/>
    <mergeCell ref="A52:I52"/>
    <mergeCell ref="A57:J57"/>
    <mergeCell ref="A58:A59"/>
    <mergeCell ref="B58:C59"/>
    <mergeCell ref="D58:D59"/>
    <mergeCell ref="E58:E59"/>
    <mergeCell ref="F58:F59"/>
    <mergeCell ref="G58:G59"/>
    <mergeCell ref="H58:H59"/>
    <mergeCell ref="I58:I59"/>
    <mergeCell ref="J58:J59"/>
    <mergeCell ref="A79:I79"/>
    <mergeCell ref="A81:I81"/>
  </mergeCells>
  <printOptions headings="false" gridLines="false" gridLinesSet="true" horizontalCentered="true" verticalCentered="false"/>
  <pageMargins left="0.25" right="0.25" top="0.75" bottom="0.75" header="0.3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&amp;L&amp;"Calibri,Regular"&amp;9Estado de Santa Catarina
Município de Joinville
Edital de Concorrência N° 002/2017
Concessão do Serviço de Estacionamento Rotativo Público</oddHeader>
    <oddFooter>&amp;L&amp;"Calibri,Regular"&amp;9Planilha 9 - Composição da Despesa com Veículo - Motocicleta&amp;R&amp;"Calibri,Regular"&amp;9Pág.: &amp;P de &amp;N</oddFooter>
  </headerFooter>
  <rowBreaks count="1" manualBreakCount="1">
    <brk id="56" man="true" max="16383" min="0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0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1" outlineLevelRow="0" outlineLevelCol="0"/>
  <cols>
    <col collapsed="false" customWidth="true" hidden="false" outlineLevel="0" max="1" min="1" style="168" width="5.28"/>
    <col collapsed="false" customWidth="true" hidden="false" outlineLevel="0" max="2" min="2" style="430" width="8.42"/>
    <col collapsed="false" customWidth="true" hidden="false" outlineLevel="0" max="3" min="3" style="168" width="26.58"/>
    <col collapsed="false" customWidth="true" hidden="false" outlineLevel="0" max="4" min="4" style="168" width="11.29"/>
    <col collapsed="false" customWidth="true" hidden="false" outlineLevel="0" max="5" min="5" style="168" width="10.58"/>
    <col collapsed="false" customWidth="true" hidden="false" outlineLevel="0" max="6" min="6" style="169" width="10.42"/>
    <col collapsed="false" customWidth="true" hidden="false" outlineLevel="0" max="7" min="7" style="212" width="13.14"/>
    <col collapsed="false" customWidth="true" hidden="false" outlineLevel="0" max="8" min="8" style="168" width="13.14"/>
    <col collapsed="false" customWidth="true" hidden="false" outlineLevel="0" max="10" min="9" style="431" width="13.14"/>
    <col collapsed="false" customWidth="true" hidden="false" outlineLevel="0" max="11" min="11" style="431" width="9.71"/>
    <col collapsed="false" customWidth="true" hidden="false" outlineLevel="0" max="12" min="12" style="431" width="12.29"/>
    <col collapsed="false" customWidth="true" hidden="false" outlineLevel="0" max="254" min="13" style="431" width="9.14"/>
    <col collapsed="false" customWidth="true" hidden="false" outlineLevel="0" max="255" min="255" style="431" width="2.71"/>
    <col collapsed="false" customWidth="true" hidden="false" outlineLevel="0" max="256" min="256" style="431" width="6.01"/>
    <col collapsed="false" customWidth="true" hidden="false" outlineLevel="0" max="257" min="257" style="431" width="50.14"/>
    <col collapsed="false" customWidth="true" hidden="false" outlineLevel="0" max="258" min="258" style="431" width="9.14"/>
    <col collapsed="false" customWidth="true" hidden="false" outlineLevel="0" max="259" min="259" style="431" width="6.86"/>
    <col collapsed="false" customWidth="true" hidden="false" outlineLevel="0" max="260" min="260" style="431" width="10.42"/>
    <col collapsed="false" customWidth="true" hidden="false" outlineLevel="0" max="261" min="261" style="431" width="10.58"/>
    <col collapsed="false" customWidth="true" hidden="false" outlineLevel="0" max="262" min="262" style="431" width="11.29"/>
    <col collapsed="false" customWidth="true" hidden="false" outlineLevel="0" max="510" min="263" style="431" width="9.14"/>
    <col collapsed="false" customWidth="true" hidden="false" outlineLevel="0" max="511" min="511" style="431" width="2.71"/>
    <col collapsed="false" customWidth="true" hidden="false" outlineLevel="0" max="512" min="512" style="431" width="6.01"/>
    <col collapsed="false" customWidth="true" hidden="false" outlineLevel="0" max="513" min="513" style="431" width="50.14"/>
    <col collapsed="false" customWidth="true" hidden="false" outlineLevel="0" max="514" min="514" style="431" width="9.14"/>
    <col collapsed="false" customWidth="true" hidden="false" outlineLevel="0" max="515" min="515" style="431" width="6.86"/>
    <col collapsed="false" customWidth="true" hidden="false" outlineLevel="0" max="516" min="516" style="431" width="10.42"/>
    <col collapsed="false" customWidth="true" hidden="false" outlineLevel="0" max="517" min="517" style="431" width="10.58"/>
    <col collapsed="false" customWidth="true" hidden="false" outlineLevel="0" max="518" min="518" style="431" width="11.29"/>
    <col collapsed="false" customWidth="true" hidden="false" outlineLevel="0" max="766" min="519" style="431" width="9.14"/>
    <col collapsed="false" customWidth="true" hidden="false" outlineLevel="0" max="767" min="767" style="431" width="2.71"/>
    <col collapsed="false" customWidth="true" hidden="false" outlineLevel="0" max="768" min="768" style="431" width="6.01"/>
    <col collapsed="false" customWidth="true" hidden="false" outlineLevel="0" max="769" min="769" style="431" width="50.14"/>
    <col collapsed="false" customWidth="true" hidden="false" outlineLevel="0" max="770" min="770" style="431" width="9.14"/>
    <col collapsed="false" customWidth="true" hidden="false" outlineLevel="0" max="771" min="771" style="431" width="6.86"/>
    <col collapsed="false" customWidth="true" hidden="false" outlineLevel="0" max="772" min="772" style="431" width="10.42"/>
    <col collapsed="false" customWidth="true" hidden="false" outlineLevel="0" max="773" min="773" style="431" width="10.58"/>
    <col collapsed="false" customWidth="true" hidden="false" outlineLevel="0" max="774" min="774" style="431" width="11.29"/>
    <col collapsed="false" customWidth="true" hidden="false" outlineLevel="0" max="1022" min="775" style="431" width="9.14"/>
    <col collapsed="false" customWidth="true" hidden="false" outlineLevel="0" max="1023" min="1023" style="431" width="2.71"/>
    <col collapsed="false" customWidth="true" hidden="false" outlineLevel="0" max="1025" min="1024" style="431" width="6.01"/>
  </cols>
  <sheetData>
    <row r="1" customFormat="false" ht="21.95" hidden="false" customHeight="true" outlineLevel="0" collapsed="false">
      <c r="A1" s="102" t="s">
        <v>362</v>
      </c>
      <c r="B1" s="102"/>
      <c r="C1" s="102"/>
      <c r="D1" s="102"/>
      <c r="E1" s="102"/>
      <c r="F1" s="102"/>
      <c r="G1" s="102"/>
      <c r="H1" s="102"/>
      <c r="I1" s="102"/>
      <c r="J1" s="102"/>
    </row>
    <row r="2" customFormat="false" ht="14.1" hidden="false" customHeight="true" outlineLevel="0" collapsed="false">
      <c r="A2" s="172"/>
      <c r="B2" s="432"/>
      <c r="C2" s="174"/>
      <c r="D2" s="172"/>
      <c r="E2" s="172"/>
      <c r="F2" s="173"/>
      <c r="G2" s="213"/>
      <c r="H2" s="172"/>
    </row>
    <row r="3" s="246" customFormat="true" ht="14.1" hidden="false" customHeight="true" outlineLevel="0" collapsed="false">
      <c r="A3" s="245" t="s">
        <v>248</v>
      </c>
      <c r="B3" s="245"/>
      <c r="C3" s="245"/>
      <c r="D3" s="245"/>
      <c r="E3" s="245"/>
      <c r="F3" s="245"/>
      <c r="G3" s="245"/>
      <c r="H3" s="245"/>
      <c r="I3" s="245"/>
      <c r="J3" s="245"/>
    </row>
    <row r="4" customFormat="false" ht="14.1" hidden="false" customHeight="true" outlineLevel="0" collapsed="false">
      <c r="A4" s="247"/>
      <c r="B4" s="248"/>
      <c r="C4" s="248"/>
      <c r="D4" s="248"/>
      <c r="E4" s="248"/>
      <c r="F4" s="248"/>
      <c r="G4" s="248"/>
      <c r="H4" s="248"/>
    </row>
    <row r="5" s="433" customFormat="true" ht="13.5" hidden="false" customHeight="true" outlineLevel="0" collapsed="false">
      <c r="A5" s="249" t="s">
        <v>37</v>
      </c>
      <c r="B5" s="250" t="s">
        <v>363</v>
      </c>
      <c r="C5" s="250"/>
      <c r="D5" s="250"/>
      <c r="E5" s="250"/>
      <c r="F5" s="250"/>
      <c r="G5" s="250"/>
      <c r="H5" s="250"/>
      <c r="I5" s="250"/>
      <c r="J5" s="251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</row>
    <row r="6" s="246" customFormat="true" ht="14.1" hidden="false" customHeight="true" outlineLevel="0" collapsed="false">
      <c r="A6" s="253" t="s">
        <v>158</v>
      </c>
      <c r="B6" s="253" t="s">
        <v>30</v>
      </c>
      <c r="C6" s="253"/>
      <c r="D6" s="253"/>
      <c r="E6" s="253"/>
      <c r="F6" s="253" t="s">
        <v>315</v>
      </c>
      <c r="G6" s="253" t="s">
        <v>364</v>
      </c>
      <c r="H6" s="253" t="s">
        <v>365</v>
      </c>
      <c r="I6" s="254" t="s">
        <v>316</v>
      </c>
      <c r="J6" s="254"/>
    </row>
    <row r="7" customFormat="false" ht="14.1" hidden="false" customHeight="true" outlineLevel="0" collapsed="false">
      <c r="A7" s="253"/>
      <c r="B7" s="253"/>
      <c r="C7" s="253"/>
      <c r="D7" s="253"/>
      <c r="E7" s="253"/>
      <c r="F7" s="253"/>
      <c r="G7" s="253"/>
      <c r="H7" s="253"/>
      <c r="I7" s="253" t="s">
        <v>321</v>
      </c>
      <c r="J7" s="253" t="s">
        <v>198</v>
      </c>
    </row>
    <row r="8" customFormat="false" ht="14.1" hidden="false" customHeight="true" outlineLevel="0" collapsed="false">
      <c r="A8" s="434" t="s">
        <v>251</v>
      </c>
      <c r="B8" s="435" t="s">
        <v>366</v>
      </c>
      <c r="C8" s="435"/>
      <c r="D8" s="435"/>
      <c r="E8" s="435"/>
      <c r="F8" s="436" t="s">
        <v>367</v>
      </c>
      <c r="G8" s="437" t="n">
        <v>15</v>
      </c>
      <c r="H8" s="438" t="n">
        <v>0.1</v>
      </c>
      <c r="I8" s="439" t="n">
        <f aca="false">(1-H8)/G8</f>
        <v>0.06</v>
      </c>
      <c r="J8" s="440" t="n">
        <f aca="false">I8/12</f>
        <v>0.005</v>
      </c>
    </row>
    <row r="9" s="240" customFormat="true" ht="14.1" hidden="false" customHeight="true" outlineLevel="0" collapsed="false">
      <c r="A9" s="441" t="s">
        <v>255</v>
      </c>
      <c r="B9" s="442" t="s">
        <v>368</v>
      </c>
      <c r="C9" s="442"/>
      <c r="D9" s="262"/>
      <c r="E9" s="262"/>
      <c r="F9" s="52" t="s">
        <v>367</v>
      </c>
      <c r="G9" s="443" t="n">
        <v>10</v>
      </c>
      <c r="H9" s="444" t="s">
        <v>254</v>
      </c>
      <c r="I9" s="445" t="n">
        <f aca="false">1/G9</f>
        <v>0.1</v>
      </c>
      <c r="J9" s="446" t="n">
        <f aca="false">I9/12</f>
        <v>0.00833333333333333</v>
      </c>
    </row>
    <row r="10" customFormat="false" ht="14.1" hidden="false" customHeight="true" outlineLevel="0" collapsed="false">
      <c r="A10" s="447" t="s">
        <v>258</v>
      </c>
      <c r="B10" s="448" t="s">
        <v>369</v>
      </c>
      <c r="C10" s="448"/>
      <c r="D10" s="277"/>
      <c r="E10" s="277"/>
      <c r="F10" s="63" t="s">
        <v>367</v>
      </c>
      <c r="G10" s="449" t="n">
        <v>5</v>
      </c>
      <c r="H10" s="450" t="s">
        <v>254</v>
      </c>
      <c r="I10" s="451" t="n">
        <f aca="false">1/G10</f>
        <v>0.2</v>
      </c>
      <c r="J10" s="452" t="n">
        <f aca="false">I10/12</f>
        <v>0.0166666666666667</v>
      </c>
      <c r="L10" s="246"/>
      <c r="M10" s="246"/>
      <c r="N10" s="246"/>
      <c r="O10" s="246"/>
      <c r="P10" s="246"/>
      <c r="Q10" s="246"/>
      <c r="R10" s="246"/>
      <c r="S10" s="246"/>
    </row>
    <row r="11" customFormat="false" ht="14.1" hidden="false" customHeight="true" outlineLevel="0" collapsed="false">
      <c r="E11" s="101"/>
      <c r="L11" s="246"/>
      <c r="M11" s="246"/>
      <c r="N11" s="246"/>
      <c r="O11" s="246"/>
      <c r="P11" s="246"/>
      <c r="Q11" s="246"/>
      <c r="R11" s="246"/>
      <c r="S11" s="246"/>
    </row>
    <row r="12" s="433" customFormat="true" ht="13.5" hidden="false" customHeight="true" outlineLevel="0" collapsed="false">
      <c r="A12" s="249" t="s">
        <v>46</v>
      </c>
      <c r="B12" s="250" t="s">
        <v>370</v>
      </c>
      <c r="C12" s="250"/>
      <c r="D12" s="250"/>
      <c r="E12" s="250"/>
      <c r="F12" s="250"/>
      <c r="G12" s="250"/>
      <c r="H12" s="250"/>
      <c r="I12" s="250"/>
      <c r="J12" s="251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</row>
    <row r="13" s="246" customFormat="true" ht="14.1" hidden="false" customHeight="true" outlineLevel="0" collapsed="false">
      <c r="A13" s="253" t="s">
        <v>158</v>
      </c>
      <c r="B13" s="253" t="s">
        <v>30</v>
      </c>
      <c r="C13" s="253"/>
      <c r="D13" s="253"/>
      <c r="E13" s="253"/>
      <c r="F13" s="253"/>
      <c r="G13" s="253"/>
      <c r="H13" s="253" t="s">
        <v>31</v>
      </c>
      <c r="I13" s="253" t="s">
        <v>371</v>
      </c>
      <c r="J13" s="253"/>
    </row>
    <row r="14" customFormat="false" ht="14.1" hidden="false" customHeight="true" outlineLevel="0" collapsed="false">
      <c r="A14" s="253"/>
      <c r="B14" s="253"/>
      <c r="C14" s="253"/>
      <c r="D14" s="253"/>
      <c r="E14" s="253"/>
      <c r="F14" s="253"/>
      <c r="G14" s="253"/>
      <c r="H14" s="253"/>
      <c r="I14" s="253"/>
      <c r="J14" s="253"/>
    </row>
    <row r="15" customFormat="false" ht="14.1" hidden="false" customHeight="true" outlineLevel="0" collapsed="false">
      <c r="A15" s="453" t="s">
        <v>251</v>
      </c>
      <c r="B15" s="454" t="s">
        <v>163</v>
      </c>
      <c r="C15" s="454"/>
      <c r="D15" s="455"/>
      <c r="E15" s="455"/>
      <c r="F15" s="455"/>
      <c r="G15" s="455"/>
      <c r="H15" s="364" t="s">
        <v>372</v>
      </c>
      <c r="I15" s="456" t="n">
        <f aca="false">'(7)Comp.Veic.Pas'!E39</f>
        <v>2000</v>
      </c>
      <c r="J15" s="456"/>
    </row>
    <row r="16" s="240" customFormat="true" ht="14.1" hidden="false" customHeight="true" outlineLevel="0" collapsed="false">
      <c r="A16" s="457" t="s">
        <v>255</v>
      </c>
      <c r="B16" s="458" t="s">
        <v>166</v>
      </c>
      <c r="C16" s="458"/>
      <c r="D16" s="459"/>
      <c r="E16" s="459"/>
      <c r="F16" s="460"/>
      <c r="G16" s="460"/>
      <c r="H16" s="54" t="s">
        <v>372</v>
      </c>
      <c r="I16" s="461" t="n">
        <f aca="false">'(8)Comp.Veic.Util.'!E39</f>
        <v>2000</v>
      </c>
      <c r="J16" s="461"/>
      <c r="K16" s="246"/>
      <c r="L16" s="246"/>
      <c r="M16" s="246"/>
      <c r="N16" s="246"/>
      <c r="O16" s="246"/>
      <c r="P16" s="246"/>
      <c r="Q16" s="246"/>
      <c r="R16" s="246"/>
      <c r="S16" s="246"/>
    </row>
    <row r="17" customFormat="false" ht="14.1" hidden="false" customHeight="true" outlineLevel="0" collapsed="false">
      <c r="A17" s="462" t="s">
        <v>258</v>
      </c>
      <c r="B17" s="463" t="s">
        <v>168</v>
      </c>
      <c r="C17" s="463"/>
      <c r="D17" s="464"/>
      <c r="E17" s="464"/>
      <c r="F17" s="465"/>
      <c r="G17" s="465"/>
      <c r="H17" s="65" t="s">
        <v>372</v>
      </c>
      <c r="I17" s="466" t="n">
        <f aca="false">'(9)Comp.Motoc.'!E39</f>
        <v>500</v>
      </c>
      <c r="J17" s="466"/>
      <c r="K17" s="246"/>
      <c r="L17" s="246"/>
      <c r="M17" s="246"/>
      <c r="N17" s="246"/>
      <c r="O17" s="246"/>
      <c r="P17" s="246"/>
      <c r="Q17" s="246"/>
      <c r="R17" s="246"/>
      <c r="S17" s="246"/>
    </row>
    <row r="18" customFormat="false" ht="14.1" hidden="false" customHeight="true" outlineLevel="0" collapsed="false">
      <c r="E18" s="101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</row>
    <row r="19" s="246" customFormat="true" ht="14.1" hidden="false" customHeight="true" outlineLevel="0" collapsed="false">
      <c r="A19" s="245" t="s">
        <v>313</v>
      </c>
      <c r="B19" s="245"/>
      <c r="C19" s="245"/>
      <c r="D19" s="245"/>
      <c r="E19" s="245"/>
      <c r="F19" s="245"/>
      <c r="G19" s="245"/>
      <c r="H19" s="245"/>
      <c r="I19" s="245"/>
      <c r="J19" s="245"/>
    </row>
    <row r="20" s="240" customFormat="true" ht="14.1" hidden="false" customHeight="true" outlineLevel="0" collapsed="false">
      <c r="E20" s="101"/>
      <c r="L20" s="246"/>
      <c r="M20" s="246"/>
      <c r="N20" s="246"/>
      <c r="O20" s="246"/>
      <c r="P20" s="246"/>
      <c r="Q20" s="246"/>
      <c r="R20" s="246"/>
      <c r="S20" s="246"/>
    </row>
    <row r="21" s="433" customFormat="true" ht="13.5" hidden="false" customHeight="true" outlineLevel="0" collapsed="false">
      <c r="A21" s="249" t="s">
        <v>37</v>
      </c>
      <c r="B21" s="250" t="s">
        <v>373</v>
      </c>
      <c r="C21" s="250"/>
      <c r="D21" s="250"/>
      <c r="E21" s="250"/>
      <c r="F21" s="250"/>
      <c r="G21" s="250"/>
      <c r="H21" s="250"/>
      <c r="I21" s="250"/>
      <c r="J21" s="251"/>
      <c r="L21" s="246"/>
      <c r="M21" s="246"/>
      <c r="N21" s="246"/>
      <c r="O21" s="246"/>
      <c r="P21" s="246"/>
      <c r="Q21" s="246"/>
      <c r="R21" s="246"/>
      <c r="S21" s="246"/>
      <c r="T21" s="246"/>
      <c r="U21" s="246"/>
    </row>
    <row r="22" customFormat="false" ht="14.1" hidden="false" customHeight="true" outlineLevel="0" collapsed="false">
      <c r="L22" s="246"/>
      <c r="M22" s="246"/>
      <c r="N22" s="246"/>
      <c r="O22" s="246"/>
      <c r="P22" s="246"/>
      <c r="Q22" s="246"/>
      <c r="R22" s="246"/>
      <c r="S22" s="246"/>
    </row>
    <row r="23" customFormat="false" ht="14.1" hidden="false" customHeight="true" outlineLevel="0" collapsed="false">
      <c r="A23" s="467" t="s">
        <v>374</v>
      </c>
      <c r="B23" s="468" t="str">
        <f aca="false">B15</f>
        <v>Veículo - Passeio de uso Administrativo</v>
      </c>
      <c r="L23" s="246"/>
      <c r="M23" s="246"/>
      <c r="N23" s="246"/>
      <c r="O23" s="246"/>
      <c r="P23" s="246"/>
      <c r="Q23" s="246"/>
      <c r="R23" s="246"/>
      <c r="S23" s="246"/>
    </row>
    <row r="24" s="240" customFormat="true" ht="14.1" hidden="false" customHeight="true" outlineLevel="0" collapsed="false">
      <c r="A24" s="341" t="s">
        <v>158</v>
      </c>
      <c r="B24" s="341" t="s">
        <v>8</v>
      </c>
      <c r="C24" s="341"/>
      <c r="D24" s="341"/>
      <c r="E24" s="341"/>
      <c r="F24" s="301" t="s">
        <v>316</v>
      </c>
      <c r="G24" s="301"/>
      <c r="H24" s="341" t="s">
        <v>375</v>
      </c>
      <c r="I24" s="341" t="s">
        <v>319</v>
      </c>
      <c r="J24" s="341" t="s">
        <v>320</v>
      </c>
      <c r="K24" s="246" t="s">
        <v>376</v>
      </c>
      <c r="L24" s="246"/>
      <c r="M24" s="246"/>
      <c r="N24" s="246"/>
      <c r="O24" s="246"/>
      <c r="P24" s="246"/>
      <c r="Q24" s="246"/>
      <c r="R24" s="246"/>
      <c r="S24" s="246"/>
    </row>
    <row r="25" customFormat="false" ht="14.1" hidden="false" customHeight="true" outlineLevel="0" collapsed="false">
      <c r="A25" s="341"/>
      <c r="B25" s="341"/>
      <c r="C25" s="341"/>
      <c r="D25" s="341"/>
      <c r="E25" s="341"/>
      <c r="F25" s="299" t="s">
        <v>321</v>
      </c>
      <c r="G25" s="299" t="s">
        <v>198</v>
      </c>
      <c r="H25" s="341"/>
      <c r="I25" s="341"/>
      <c r="J25" s="341"/>
      <c r="L25" s="246"/>
      <c r="M25" s="246"/>
      <c r="N25" s="246"/>
      <c r="O25" s="246"/>
      <c r="P25" s="246"/>
      <c r="Q25" s="246"/>
      <c r="R25" s="246"/>
      <c r="S25" s="246"/>
    </row>
    <row r="26" customFormat="false" ht="14.1" hidden="false" customHeight="true" outlineLevel="0" collapsed="false">
      <c r="A26" s="469" t="s">
        <v>251</v>
      </c>
      <c r="B26" s="470" t="str">
        <f aca="false">B15</f>
        <v>Veículo - Passeio de uso Administrativo</v>
      </c>
      <c r="C26" s="353"/>
      <c r="D26" s="471"/>
      <c r="E26" s="472"/>
      <c r="F26" s="473" t="n">
        <f aca="false">I8</f>
        <v>0.06</v>
      </c>
      <c r="G26" s="474" t="n">
        <f aca="false">J8</f>
        <v>0.005</v>
      </c>
      <c r="H26" s="475" t="n">
        <f aca="false">'(7)Comp.Veic.Pas'!E20</f>
        <v>35000</v>
      </c>
      <c r="I26" s="475" t="n">
        <f aca="false">H26*G26</f>
        <v>175</v>
      </c>
      <c r="J26" s="476" t="n">
        <f aca="false">IF(I15=0,0,I26/I15)</f>
        <v>0.0875</v>
      </c>
      <c r="L26" s="246"/>
      <c r="M26" s="246"/>
      <c r="N26" s="246"/>
      <c r="O26" s="246"/>
      <c r="P26" s="246"/>
      <c r="Q26" s="246"/>
      <c r="R26" s="246"/>
      <c r="S26" s="246"/>
    </row>
    <row r="27" customFormat="false" ht="14.1" hidden="false" customHeight="true" outlineLevel="0" collapsed="false">
      <c r="A27" s="477"/>
      <c r="B27" s="478"/>
      <c r="C27" s="478"/>
      <c r="D27" s="478"/>
      <c r="E27" s="478"/>
      <c r="F27" s="478"/>
      <c r="G27" s="478"/>
      <c r="H27" s="478"/>
      <c r="I27" s="479" t="s">
        <v>327</v>
      </c>
      <c r="J27" s="305" t="n">
        <v>12</v>
      </c>
    </row>
    <row r="28" customFormat="false" ht="14.1" hidden="false" customHeight="true" outlineLevel="0" collapsed="false">
      <c r="A28" s="325"/>
      <c r="B28" s="326"/>
      <c r="C28" s="326"/>
      <c r="D28" s="326"/>
      <c r="E28" s="326"/>
      <c r="F28" s="326"/>
      <c r="G28" s="326"/>
      <c r="H28" s="326"/>
      <c r="I28" s="327" t="s">
        <v>310</v>
      </c>
      <c r="J28" s="480" t="n">
        <f aca="false">I15</f>
        <v>2000</v>
      </c>
    </row>
    <row r="29" customFormat="false" ht="14.1" hidden="false" customHeight="true" outlineLevel="0" collapsed="false">
      <c r="A29" s="329" t="s">
        <v>377</v>
      </c>
      <c r="B29" s="329"/>
      <c r="C29" s="329"/>
      <c r="D29" s="329"/>
      <c r="E29" s="329"/>
      <c r="F29" s="329"/>
      <c r="G29" s="329"/>
      <c r="H29" s="329"/>
      <c r="I29" s="329"/>
      <c r="J29" s="481" t="n">
        <f aca="false">(J26*J27)*J28</f>
        <v>2100</v>
      </c>
    </row>
    <row r="30" customFormat="false" ht="14.1" hidden="false" customHeight="true" outlineLevel="0" collapsed="false">
      <c r="A30" s="329"/>
      <c r="B30" s="332"/>
      <c r="C30" s="332"/>
      <c r="D30" s="332"/>
      <c r="E30" s="332"/>
      <c r="F30" s="332"/>
      <c r="G30" s="332"/>
      <c r="H30" s="332"/>
      <c r="I30" s="332" t="s">
        <v>328</v>
      </c>
      <c r="J30" s="482" t="n">
        <f aca="false">'(7)Comp.Veic.Pas'!E7</f>
        <v>1</v>
      </c>
    </row>
    <row r="31" customFormat="false" ht="14.1" hidden="false" customHeight="true" outlineLevel="0" collapsed="false">
      <c r="A31" s="333"/>
      <c r="B31" s="334"/>
      <c r="C31" s="334"/>
      <c r="D31" s="334"/>
      <c r="E31" s="334"/>
      <c r="F31" s="334"/>
      <c r="G31" s="334"/>
      <c r="H31" s="334"/>
      <c r="I31" s="334" t="s">
        <v>329</v>
      </c>
      <c r="J31" s="483" t="n">
        <f aca="false">J29*J30</f>
        <v>2100</v>
      </c>
    </row>
    <row r="33" customFormat="false" ht="14.1" hidden="false" customHeight="true" outlineLevel="0" collapsed="false">
      <c r="A33" s="467" t="s">
        <v>378</v>
      </c>
      <c r="B33" s="468" t="str">
        <f aca="false">B16</f>
        <v>Veículo - Utilitário</v>
      </c>
    </row>
    <row r="34" s="240" customFormat="true" ht="14.1" hidden="false" customHeight="true" outlineLevel="0" collapsed="false">
      <c r="A34" s="299" t="s">
        <v>158</v>
      </c>
      <c r="B34" s="341" t="s">
        <v>8</v>
      </c>
      <c r="C34" s="341"/>
      <c r="D34" s="341"/>
      <c r="E34" s="341"/>
      <c r="F34" s="301" t="s">
        <v>316</v>
      </c>
      <c r="G34" s="301"/>
      <c r="H34" s="299" t="s">
        <v>375</v>
      </c>
      <c r="I34" s="299" t="s">
        <v>319</v>
      </c>
      <c r="J34" s="299" t="s">
        <v>320</v>
      </c>
      <c r="K34" s="246" t="s">
        <v>376</v>
      </c>
    </row>
    <row r="35" customFormat="false" ht="14.1" hidden="false" customHeight="true" outlineLevel="0" collapsed="false">
      <c r="A35" s="299"/>
      <c r="B35" s="341"/>
      <c r="C35" s="341"/>
      <c r="D35" s="341"/>
      <c r="E35" s="341"/>
      <c r="F35" s="299" t="s">
        <v>321</v>
      </c>
      <c r="G35" s="299" t="s">
        <v>198</v>
      </c>
      <c r="H35" s="299"/>
      <c r="I35" s="299"/>
      <c r="J35" s="299"/>
    </row>
    <row r="36" customFormat="false" ht="14.1" hidden="false" customHeight="true" outlineLevel="0" collapsed="false">
      <c r="A36" s="469" t="s">
        <v>251</v>
      </c>
      <c r="B36" s="470" t="str">
        <f aca="false">B16</f>
        <v>Veículo - Utilitário</v>
      </c>
      <c r="C36" s="353"/>
      <c r="D36" s="471"/>
      <c r="E36" s="472"/>
      <c r="F36" s="473" t="n">
        <f aca="false">F26</f>
        <v>0.06</v>
      </c>
      <c r="G36" s="474" t="n">
        <f aca="false">G26</f>
        <v>0.005</v>
      </c>
      <c r="H36" s="475" t="n">
        <f aca="false">'(8)Comp.Veic.Util.'!E20</f>
        <v>35000</v>
      </c>
      <c r="I36" s="475" t="n">
        <f aca="false">H36*G36</f>
        <v>175</v>
      </c>
      <c r="J36" s="476" t="n">
        <f aca="false">IF(I16=0,0,I36/I16)</f>
        <v>0.0875</v>
      </c>
    </row>
    <row r="37" s="240" customFormat="true" ht="14.1" hidden="false" customHeight="true" outlineLevel="0" collapsed="false">
      <c r="A37" s="477"/>
      <c r="B37" s="478"/>
      <c r="C37" s="478"/>
      <c r="D37" s="478"/>
      <c r="E37" s="478"/>
      <c r="F37" s="478"/>
      <c r="G37" s="484"/>
      <c r="H37" s="478"/>
      <c r="I37" s="479" t="s">
        <v>327</v>
      </c>
      <c r="J37" s="305" t="n">
        <v>12</v>
      </c>
    </row>
    <row r="38" customFormat="false" ht="14.1" hidden="false" customHeight="true" outlineLevel="0" collapsed="false">
      <c r="A38" s="325"/>
      <c r="B38" s="326"/>
      <c r="C38" s="326"/>
      <c r="D38" s="326"/>
      <c r="E38" s="326"/>
      <c r="F38" s="326"/>
      <c r="G38" s="326"/>
      <c r="H38" s="326"/>
      <c r="I38" s="327" t="s">
        <v>310</v>
      </c>
      <c r="J38" s="480" t="n">
        <f aca="false">I16</f>
        <v>2000</v>
      </c>
    </row>
    <row r="39" customFormat="false" ht="14.1" hidden="false" customHeight="true" outlineLevel="0" collapsed="false">
      <c r="A39" s="329" t="s">
        <v>377</v>
      </c>
      <c r="B39" s="329"/>
      <c r="C39" s="329"/>
      <c r="D39" s="329"/>
      <c r="E39" s="329"/>
      <c r="F39" s="329"/>
      <c r="G39" s="329"/>
      <c r="H39" s="329"/>
      <c r="I39" s="329"/>
      <c r="J39" s="481" t="n">
        <f aca="false">(J36*J37)*J38</f>
        <v>2100</v>
      </c>
    </row>
    <row r="40" customFormat="false" ht="14.1" hidden="false" customHeight="true" outlineLevel="0" collapsed="false">
      <c r="A40" s="329"/>
      <c r="B40" s="332"/>
      <c r="C40" s="332"/>
      <c r="D40" s="332"/>
      <c r="E40" s="332"/>
      <c r="F40" s="332"/>
      <c r="G40" s="332"/>
      <c r="H40" s="332"/>
      <c r="I40" s="332" t="s">
        <v>328</v>
      </c>
      <c r="J40" s="482" t="n">
        <f aca="false">'(8)Comp.Veic.Util.'!E7</f>
        <v>2</v>
      </c>
    </row>
    <row r="41" customFormat="false" ht="14.1" hidden="false" customHeight="true" outlineLevel="0" collapsed="false">
      <c r="A41" s="333"/>
      <c r="B41" s="334"/>
      <c r="C41" s="334"/>
      <c r="D41" s="334"/>
      <c r="E41" s="334"/>
      <c r="F41" s="334"/>
      <c r="G41" s="334"/>
      <c r="H41" s="334"/>
      <c r="I41" s="334" t="s">
        <v>329</v>
      </c>
      <c r="J41" s="483" t="n">
        <f aca="false">J39*J40</f>
        <v>4200</v>
      </c>
    </row>
    <row r="43" customFormat="false" ht="14.1" hidden="false" customHeight="true" outlineLevel="0" collapsed="false">
      <c r="A43" s="467" t="s">
        <v>379</v>
      </c>
      <c r="B43" s="468" t="str">
        <f aca="false">B17</f>
        <v>Veículo - Motocicleta</v>
      </c>
    </row>
    <row r="44" s="240" customFormat="true" ht="14.1" hidden="false" customHeight="true" outlineLevel="0" collapsed="false">
      <c r="A44" s="299" t="s">
        <v>158</v>
      </c>
      <c r="B44" s="341" t="s">
        <v>8</v>
      </c>
      <c r="C44" s="341"/>
      <c r="D44" s="341"/>
      <c r="E44" s="341"/>
      <c r="F44" s="301" t="s">
        <v>316</v>
      </c>
      <c r="G44" s="301"/>
      <c r="H44" s="299" t="s">
        <v>375</v>
      </c>
      <c r="I44" s="299" t="s">
        <v>319</v>
      </c>
      <c r="J44" s="299" t="s">
        <v>320</v>
      </c>
      <c r="K44" s="246" t="s">
        <v>376</v>
      </c>
    </row>
    <row r="45" customFormat="false" ht="14.1" hidden="false" customHeight="true" outlineLevel="0" collapsed="false">
      <c r="A45" s="299"/>
      <c r="B45" s="341"/>
      <c r="C45" s="341"/>
      <c r="D45" s="341"/>
      <c r="E45" s="341"/>
      <c r="F45" s="299" t="s">
        <v>321</v>
      </c>
      <c r="G45" s="299" t="s">
        <v>198</v>
      </c>
      <c r="H45" s="299"/>
      <c r="I45" s="299"/>
      <c r="J45" s="299"/>
    </row>
    <row r="46" customFormat="false" ht="14.1" hidden="false" customHeight="true" outlineLevel="0" collapsed="false">
      <c r="A46" s="469" t="s">
        <v>251</v>
      </c>
      <c r="B46" s="470" t="str">
        <f aca="false">B17</f>
        <v>Veículo - Motocicleta</v>
      </c>
      <c r="C46" s="353"/>
      <c r="D46" s="471"/>
      <c r="E46" s="472"/>
      <c r="F46" s="473" t="n">
        <f aca="false">F36</f>
        <v>0.06</v>
      </c>
      <c r="G46" s="474" t="n">
        <f aca="false">G36</f>
        <v>0.005</v>
      </c>
      <c r="H46" s="475" t="n">
        <f aca="false">'(9)Comp.Motoc.'!E20</f>
        <v>6000</v>
      </c>
      <c r="I46" s="475" t="n">
        <f aca="false">H46*G46</f>
        <v>30</v>
      </c>
      <c r="J46" s="476" t="n">
        <f aca="false">IF(I17=0,0,I46/I17)</f>
        <v>0.06</v>
      </c>
    </row>
    <row r="47" s="240" customFormat="true" ht="14.1" hidden="false" customHeight="true" outlineLevel="0" collapsed="false">
      <c r="A47" s="477"/>
      <c r="B47" s="478"/>
      <c r="C47" s="478"/>
      <c r="D47" s="478"/>
      <c r="E47" s="478"/>
      <c r="F47" s="478"/>
      <c r="G47" s="478"/>
      <c r="H47" s="478"/>
      <c r="I47" s="479" t="s">
        <v>327</v>
      </c>
      <c r="J47" s="305" t="n">
        <v>12</v>
      </c>
    </row>
    <row r="48" customFormat="false" ht="14.1" hidden="false" customHeight="true" outlineLevel="0" collapsed="false">
      <c r="A48" s="325"/>
      <c r="B48" s="326"/>
      <c r="C48" s="326"/>
      <c r="D48" s="326"/>
      <c r="E48" s="326"/>
      <c r="F48" s="326"/>
      <c r="G48" s="326"/>
      <c r="H48" s="326"/>
      <c r="I48" s="327" t="s">
        <v>310</v>
      </c>
      <c r="J48" s="480" t="n">
        <f aca="false">I17</f>
        <v>500</v>
      </c>
    </row>
    <row r="49" customFormat="false" ht="14.1" hidden="false" customHeight="true" outlineLevel="0" collapsed="false">
      <c r="A49" s="329" t="s">
        <v>377</v>
      </c>
      <c r="B49" s="329"/>
      <c r="C49" s="329"/>
      <c r="D49" s="329"/>
      <c r="E49" s="329"/>
      <c r="F49" s="329"/>
      <c r="G49" s="329"/>
      <c r="H49" s="329"/>
      <c r="I49" s="329"/>
      <c r="J49" s="481" t="n">
        <f aca="false">(J46*J47)*J48</f>
        <v>360</v>
      </c>
    </row>
    <row r="50" customFormat="false" ht="14.1" hidden="false" customHeight="true" outlineLevel="0" collapsed="false">
      <c r="A50" s="329"/>
      <c r="B50" s="332"/>
      <c r="C50" s="332"/>
      <c r="D50" s="332"/>
      <c r="E50" s="332"/>
      <c r="F50" s="332"/>
      <c r="G50" s="332"/>
      <c r="H50" s="332"/>
      <c r="I50" s="332" t="s">
        <v>328</v>
      </c>
      <c r="J50" s="482" t="n">
        <f aca="false">'(9)Comp.Motoc.'!E7</f>
        <v>1</v>
      </c>
    </row>
    <row r="51" customFormat="false" ht="14.1" hidden="false" customHeight="true" outlineLevel="0" collapsed="false">
      <c r="A51" s="333"/>
      <c r="B51" s="334"/>
      <c r="C51" s="334"/>
      <c r="D51" s="334"/>
      <c r="E51" s="334"/>
      <c r="F51" s="334"/>
      <c r="G51" s="334"/>
      <c r="H51" s="334"/>
      <c r="I51" s="334" t="s">
        <v>329</v>
      </c>
      <c r="J51" s="483" t="n">
        <f aca="false">J49*J50</f>
        <v>360</v>
      </c>
    </row>
    <row r="53" s="433" customFormat="true" ht="13.5" hidden="false" customHeight="true" outlineLevel="0" collapsed="false">
      <c r="A53" s="249" t="s">
        <v>46</v>
      </c>
      <c r="B53" s="250" t="s">
        <v>380</v>
      </c>
      <c r="C53" s="250"/>
      <c r="D53" s="250"/>
      <c r="E53" s="250"/>
      <c r="F53" s="250"/>
      <c r="G53" s="250"/>
      <c r="H53" s="250"/>
      <c r="I53" s="250"/>
      <c r="J53" s="251"/>
      <c r="K53" s="246" t="s">
        <v>381</v>
      </c>
      <c r="L53" s="431"/>
      <c r="M53" s="431"/>
      <c r="N53" s="431"/>
      <c r="O53" s="431"/>
      <c r="P53" s="431"/>
      <c r="Q53" s="246"/>
      <c r="R53" s="246"/>
      <c r="S53" s="246"/>
      <c r="T53" s="246"/>
      <c r="U53" s="246"/>
    </row>
    <row r="54" customFormat="false" ht="13.5" hidden="false" customHeight="true" outlineLevel="0" collapsed="false">
      <c r="A54" s="341" t="s">
        <v>158</v>
      </c>
      <c r="B54" s="341" t="s">
        <v>8</v>
      </c>
      <c r="C54" s="341"/>
      <c r="D54" s="341"/>
      <c r="E54" s="485" t="s">
        <v>316</v>
      </c>
      <c r="F54" s="485"/>
      <c r="G54" s="486" t="s">
        <v>35</v>
      </c>
      <c r="H54" s="486"/>
      <c r="I54" s="486" t="s">
        <v>36</v>
      </c>
      <c r="J54" s="486"/>
      <c r="K54" s="246"/>
      <c r="Q54" s="246"/>
      <c r="R54" s="246"/>
      <c r="S54" s="246"/>
      <c r="T54" s="246"/>
      <c r="U54" s="246"/>
    </row>
    <row r="55" s="240" customFormat="true" ht="14.1" hidden="false" customHeight="true" outlineLevel="0" collapsed="false">
      <c r="A55" s="341"/>
      <c r="B55" s="341"/>
      <c r="C55" s="341"/>
      <c r="D55" s="341"/>
      <c r="E55" s="485"/>
      <c r="F55" s="485"/>
      <c r="G55" s="341" t="s">
        <v>382</v>
      </c>
      <c r="H55" s="341" t="s">
        <v>383</v>
      </c>
      <c r="I55" s="341" t="s">
        <v>382</v>
      </c>
      <c r="J55" s="341" t="s">
        <v>383</v>
      </c>
      <c r="L55" s="431"/>
      <c r="M55" s="431"/>
      <c r="N55" s="431"/>
      <c r="O55" s="431"/>
      <c r="P55" s="431"/>
    </row>
    <row r="56" customFormat="false" ht="14.1" hidden="false" customHeight="true" outlineLevel="0" collapsed="false">
      <c r="A56" s="341"/>
      <c r="B56" s="341"/>
      <c r="C56" s="341"/>
      <c r="D56" s="341"/>
      <c r="E56" s="341" t="s">
        <v>321</v>
      </c>
      <c r="F56" s="341" t="s">
        <v>198</v>
      </c>
      <c r="G56" s="341"/>
      <c r="H56" s="341"/>
      <c r="I56" s="341"/>
      <c r="J56" s="341"/>
    </row>
    <row r="57" customFormat="false" ht="14.1" hidden="false" customHeight="true" outlineLevel="0" collapsed="false">
      <c r="A57" s="302" t="s">
        <v>251</v>
      </c>
      <c r="B57" s="487" t="str">
        <f aca="false">'(3)Invest.'!B31</f>
        <v>Controlador Eletrônico de Vagas Especiais</v>
      </c>
      <c r="C57" s="256"/>
      <c r="D57" s="257"/>
      <c r="E57" s="488" t="n">
        <f aca="false">I9</f>
        <v>0.1</v>
      </c>
      <c r="F57" s="489" t="n">
        <f aca="false">J9</f>
        <v>0.00833333333333333</v>
      </c>
      <c r="G57" s="306" t="n">
        <f aca="false">'(3)Invest.'!F31</f>
        <v>1222500</v>
      </c>
      <c r="H57" s="306" t="n">
        <f aca="false">G57*F57</f>
        <v>10187.5</v>
      </c>
      <c r="I57" s="306" t="n">
        <f aca="false">'(3)Invest.'!G31</f>
        <v>675000</v>
      </c>
      <c r="J57" s="306" t="n">
        <f aca="false">I57*F57</f>
        <v>5625</v>
      </c>
      <c r="L57" s="240"/>
    </row>
    <row r="58" customFormat="false" ht="14.1" hidden="false" customHeight="true" outlineLevel="0" collapsed="false">
      <c r="A58" s="308" t="s">
        <v>255</v>
      </c>
      <c r="B58" s="490" t="str">
        <f aca="false">'(3)Invest.'!B13</f>
        <v>Geladeira 320L</v>
      </c>
      <c r="C58" s="262"/>
      <c r="D58" s="263"/>
      <c r="E58" s="491" t="n">
        <f aca="false">E57</f>
        <v>0.1</v>
      </c>
      <c r="F58" s="492" t="n">
        <f aca="false">F57</f>
        <v>0.00833333333333333</v>
      </c>
      <c r="G58" s="312" t="n">
        <f aca="false">'(3)Invest.'!F13</f>
        <v>1299</v>
      </c>
      <c r="H58" s="312" t="n">
        <f aca="false">G58*F58</f>
        <v>10.825</v>
      </c>
      <c r="I58" s="312" t="n">
        <f aca="false">'(3)Invest.'!G13</f>
        <v>0</v>
      </c>
      <c r="J58" s="312" t="n">
        <f aca="false">I58*F58</f>
        <v>0</v>
      </c>
      <c r="L58" s="240"/>
    </row>
    <row r="59" customFormat="false" ht="14.1" hidden="false" customHeight="true" outlineLevel="0" collapsed="false">
      <c r="A59" s="308" t="s">
        <v>258</v>
      </c>
      <c r="B59" s="490" t="str">
        <f aca="false">'(3)Invest.'!B14</f>
        <v>Forno Microondas 30L</v>
      </c>
      <c r="C59" s="262"/>
      <c r="D59" s="263"/>
      <c r="E59" s="491" t="n">
        <f aca="false">E58</f>
        <v>0.1</v>
      </c>
      <c r="F59" s="492" t="n">
        <f aca="false">F58</f>
        <v>0.00833333333333333</v>
      </c>
      <c r="G59" s="312" t="n">
        <f aca="false">'(3)Invest.'!F14</f>
        <v>518.67</v>
      </c>
      <c r="H59" s="312" t="n">
        <f aca="false">G59*F59</f>
        <v>4.32225</v>
      </c>
      <c r="I59" s="312" t="n">
        <f aca="false">'(3)Invest.'!G14</f>
        <v>0</v>
      </c>
      <c r="J59" s="312" t="n">
        <f aca="false">I59*F59</f>
        <v>0</v>
      </c>
    </row>
    <row r="60" customFormat="false" ht="14.1" hidden="false" customHeight="true" outlineLevel="0" collapsed="false">
      <c r="A60" s="308" t="s">
        <v>260</v>
      </c>
      <c r="B60" s="490" t="str">
        <f aca="false">'(3)Invest.'!B15</f>
        <v>Balcão para pia 120cm</v>
      </c>
      <c r="C60" s="262"/>
      <c r="D60" s="263"/>
      <c r="E60" s="491" t="n">
        <f aca="false">E59</f>
        <v>0.1</v>
      </c>
      <c r="F60" s="492" t="n">
        <f aca="false">F59</f>
        <v>0.00833333333333333</v>
      </c>
      <c r="G60" s="312" t="n">
        <f aca="false">'(3)Invest.'!F15</f>
        <v>268.9</v>
      </c>
      <c r="H60" s="312" t="n">
        <f aca="false">G60*F60</f>
        <v>2.24083333333333</v>
      </c>
      <c r="I60" s="312" t="n">
        <f aca="false">'(3)Invest.'!G15</f>
        <v>0</v>
      </c>
      <c r="J60" s="312" t="n">
        <f aca="false">I60*F60</f>
        <v>0</v>
      </c>
    </row>
    <row r="61" customFormat="false" ht="14.1" hidden="false" customHeight="true" outlineLevel="0" collapsed="false">
      <c r="A61" s="308" t="s">
        <v>262</v>
      </c>
      <c r="B61" s="490" t="str">
        <f aca="false">'(3)Invest.'!B16</f>
        <v>Pia inox com um cuba</v>
      </c>
      <c r="C61" s="262"/>
      <c r="D61" s="263"/>
      <c r="E61" s="491" t="n">
        <f aca="false">E60</f>
        <v>0.1</v>
      </c>
      <c r="F61" s="492" t="n">
        <f aca="false">F60</f>
        <v>0.00833333333333333</v>
      </c>
      <c r="G61" s="312" t="n">
        <f aca="false">'(3)Invest.'!F16</f>
        <v>545</v>
      </c>
      <c r="H61" s="312" t="n">
        <f aca="false">G61*F61</f>
        <v>4.54166666666667</v>
      </c>
      <c r="I61" s="312" t="n">
        <f aca="false">'(3)Invest.'!G16</f>
        <v>0</v>
      </c>
      <c r="J61" s="312" t="n">
        <f aca="false">I61*F61</f>
        <v>0</v>
      </c>
    </row>
    <row r="62" customFormat="false" ht="14.1" hidden="false" customHeight="true" outlineLevel="0" collapsed="false">
      <c r="A62" s="308" t="s">
        <v>265</v>
      </c>
      <c r="B62" s="490" t="str">
        <f aca="false">'(3)Invest.'!B17</f>
        <v>Bebedouro</v>
      </c>
      <c r="C62" s="262"/>
      <c r="D62" s="263"/>
      <c r="E62" s="491" t="n">
        <f aca="false">E61</f>
        <v>0.1</v>
      </c>
      <c r="F62" s="492" t="n">
        <f aca="false">F61</f>
        <v>0.00833333333333333</v>
      </c>
      <c r="G62" s="312" t="n">
        <f aca="false">'(3)Invest.'!F17</f>
        <v>2120</v>
      </c>
      <c r="H62" s="312" t="n">
        <f aca="false">G62*F62</f>
        <v>17.6666666666667</v>
      </c>
      <c r="I62" s="312" t="n">
        <f aca="false">'(3)Invest.'!G17</f>
        <v>0</v>
      </c>
      <c r="J62" s="312" t="n">
        <f aca="false">I62*F62</f>
        <v>0</v>
      </c>
    </row>
    <row r="63" customFormat="false" ht="14.1" hidden="false" customHeight="true" outlineLevel="0" collapsed="false">
      <c r="A63" s="308" t="s">
        <v>267</v>
      </c>
      <c r="B63" s="490" t="str">
        <f aca="false">'(3)Invest.'!B18</f>
        <v>Armário para vestiário (8 portas)</v>
      </c>
      <c r="C63" s="262"/>
      <c r="D63" s="263"/>
      <c r="E63" s="491" t="n">
        <f aca="false">E62</f>
        <v>0.1</v>
      </c>
      <c r="F63" s="492" t="n">
        <f aca="false">F62</f>
        <v>0.00833333333333333</v>
      </c>
      <c r="G63" s="312" t="n">
        <f aca="false">'(3)Invest.'!F18</f>
        <v>7410</v>
      </c>
      <c r="H63" s="312" t="n">
        <f aca="false">G63*F63</f>
        <v>61.75</v>
      </c>
      <c r="I63" s="312" t="n">
        <f aca="false">'(3)Invest.'!G18</f>
        <v>3952</v>
      </c>
      <c r="J63" s="312" t="n">
        <f aca="false">I63*F63</f>
        <v>32.9333333333333</v>
      </c>
    </row>
    <row r="64" customFormat="false" ht="14.1" hidden="false" customHeight="true" outlineLevel="0" collapsed="false">
      <c r="A64" s="308" t="s">
        <v>270</v>
      </c>
      <c r="B64" s="490" t="str">
        <f aca="false">'(3)Invest.'!B19</f>
        <v>Armários com 4 prateleiras e 2 portas</v>
      </c>
      <c r="C64" s="262"/>
      <c r="D64" s="263"/>
      <c r="E64" s="491" t="n">
        <f aca="false">E63</f>
        <v>0.1</v>
      </c>
      <c r="F64" s="492" t="n">
        <f aca="false">F63</f>
        <v>0.00833333333333333</v>
      </c>
      <c r="G64" s="312" t="n">
        <f aca="false">'(3)Invest.'!F19</f>
        <v>6495</v>
      </c>
      <c r="H64" s="312" t="n">
        <f aca="false">G64*F64</f>
        <v>54.125</v>
      </c>
      <c r="I64" s="312" t="n">
        <f aca="false">'(3)Invest.'!G19</f>
        <v>3464</v>
      </c>
      <c r="J64" s="312" t="n">
        <f aca="false">I64*F64</f>
        <v>28.8666666666667</v>
      </c>
    </row>
    <row r="65" customFormat="false" ht="14.1" hidden="false" customHeight="true" outlineLevel="0" collapsed="false">
      <c r="A65" s="308" t="s">
        <v>273</v>
      </c>
      <c r="B65" s="490" t="str">
        <f aca="false">'(3)Invest.'!B20</f>
        <v>Mesa plástica com 4 cadeiras</v>
      </c>
      <c r="C65" s="262"/>
      <c r="D65" s="263"/>
      <c r="E65" s="491" t="n">
        <f aca="false">E64</f>
        <v>0.1</v>
      </c>
      <c r="F65" s="492" t="n">
        <f aca="false">F64</f>
        <v>0.00833333333333333</v>
      </c>
      <c r="G65" s="312" t="n">
        <f aca="false">'(3)Invest.'!F20</f>
        <v>6750</v>
      </c>
      <c r="H65" s="312" t="n">
        <f aca="false">G65*F65</f>
        <v>56.25</v>
      </c>
      <c r="I65" s="312" t="n">
        <f aca="false">'(3)Invest.'!G20</f>
        <v>3600</v>
      </c>
      <c r="J65" s="312" t="n">
        <f aca="false">I65*F65</f>
        <v>30</v>
      </c>
    </row>
    <row r="66" customFormat="false" ht="14.1" hidden="false" customHeight="true" outlineLevel="0" collapsed="false">
      <c r="A66" s="308" t="s">
        <v>275</v>
      </c>
      <c r="B66" s="490" t="str">
        <f aca="false">'(3)Invest.'!B21</f>
        <v>Cadeira giratório com apoio de braço</v>
      </c>
      <c r="C66" s="262"/>
      <c r="D66" s="263"/>
      <c r="E66" s="491" t="n">
        <f aca="false">E65</f>
        <v>0.1</v>
      </c>
      <c r="F66" s="492" t="n">
        <f aca="false">F65</f>
        <v>0.00833333333333333</v>
      </c>
      <c r="G66" s="312" t="n">
        <f aca="false">'(3)Invest.'!F21</f>
        <v>6860</v>
      </c>
      <c r="H66" s="312" t="n">
        <f aca="false">G66*F66</f>
        <v>57.1666666666667</v>
      </c>
      <c r="I66" s="312" t="n">
        <f aca="false">'(3)Invest.'!G21</f>
        <v>3087</v>
      </c>
      <c r="J66" s="312" t="n">
        <f aca="false">I66*F66</f>
        <v>25.725</v>
      </c>
    </row>
    <row r="67" customFormat="false" ht="14.1" hidden="false" customHeight="true" outlineLevel="0" collapsed="false">
      <c r="A67" s="308" t="s">
        <v>295</v>
      </c>
      <c r="B67" s="490" t="str">
        <f aca="false">'(3)Invest.'!B22</f>
        <v>Ar condicionado split 12.000 BTUs - frio - Classe “A”</v>
      </c>
      <c r="C67" s="262"/>
      <c r="D67" s="263"/>
      <c r="E67" s="491" t="n">
        <f aca="false">E66</f>
        <v>0.1</v>
      </c>
      <c r="F67" s="492" t="n">
        <f aca="false">F66</f>
        <v>0.00833333333333333</v>
      </c>
      <c r="G67" s="312" t="n">
        <f aca="false">'(3)Invest.'!F22</f>
        <v>12000</v>
      </c>
      <c r="H67" s="312" t="n">
        <f aca="false">G67*F67</f>
        <v>100</v>
      </c>
      <c r="I67" s="312" t="n">
        <f aca="false">'(3)Invest.'!G22</f>
        <v>0</v>
      </c>
      <c r="J67" s="312" t="n">
        <f aca="false">I67*F67</f>
        <v>0</v>
      </c>
    </row>
    <row r="68" customFormat="false" ht="14.1" hidden="false" customHeight="true" outlineLevel="0" collapsed="false">
      <c r="A68" s="308" t="s">
        <v>297</v>
      </c>
      <c r="B68" s="490" t="str">
        <f aca="false">'(3)Invest.'!B23</f>
        <v>Tanque</v>
      </c>
      <c r="C68" s="262"/>
      <c r="D68" s="263"/>
      <c r="E68" s="491" t="n">
        <f aca="false">E67</f>
        <v>0.1</v>
      </c>
      <c r="F68" s="492" t="n">
        <f aca="false">F67</f>
        <v>0.00833333333333333</v>
      </c>
      <c r="G68" s="312" t="n">
        <f aca="false">'(3)Invest.'!F23</f>
        <v>218</v>
      </c>
      <c r="H68" s="312" t="n">
        <f aca="false">G68*F68</f>
        <v>1.81666666666667</v>
      </c>
      <c r="I68" s="312" t="n">
        <f aca="false">'(3)Invest.'!G23</f>
        <v>0</v>
      </c>
      <c r="J68" s="312" t="n">
        <f aca="false">I68*F68</f>
        <v>0</v>
      </c>
    </row>
    <row r="69" customFormat="false" ht="14.1" hidden="false" customHeight="true" outlineLevel="0" collapsed="false">
      <c r="A69" s="308" t="s">
        <v>299</v>
      </c>
      <c r="B69" s="490" t="str">
        <f aca="false">'(3)Invest.'!B24</f>
        <v>Cadeiras plásticas</v>
      </c>
      <c r="C69" s="262"/>
      <c r="D69" s="263"/>
      <c r="E69" s="491" t="n">
        <f aca="false">E68</f>
        <v>0.1</v>
      </c>
      <c r="F69" s="492" t="n">
        <f aca="false">F68</f>
        <v>0.00833333333333333</v>
      </c>
      <c r="G69" s="312" t="n">
        <f aca="false">'(3)Invest.'!F24</f>
        <v>1500</v>
      </c>
      <c r="H69" s="312" t="n">
        <f aca="false">G69*F69</f>
        <v>12.5</v>
      </c>
      <c r="I69" s="312" t="n">
        <f aca="false">'(3)Invest.'!G24</f>
        <v>0</v>
      </c>
      <c r="J69" s="312" t="n">
        <f aca="false">I69*F69</f>
        <v>0</v>
      </c>
    </row>
    <row r="70" customFormat="false" ht="14.1" hidden="false" customHeight="true" outlineLevel="0" collapsed="false">
      <c r="A70" s="308" t="s">
        <v>301</v>
      </c>
      <c r="B70" s="490" t="str">
        <f aca="false">'(3)Invest.'!B25</f>
        <v>Maquina de separação de Moedas</v>
      </c>
      <c r="C70" s="262"/>
      <c r="D70" s="263"/>
      <c r="E70" s="491" t="n">
        <f aca="false">E69</f>
        <v>0.1</v>
      </c>
      <c r="F70" s="492" t="n">
        <f aca="false">F69</f>
        <v>0.00833333333333333</v>
      </c>
      <c r="G70" s="312" t="n">
        <f aca="false">'(3)Invest.'!F25</f>
        <v>8900</v>
      </c>
      <c r="H70" s="312" t="n">
        <f aca="false">G70*F70</f>
        <v>74.1666666666667</v>
      </c>
      <c r="I70" s="312" t="n">
        <f aca="false">'(3)Invest.'!G25</f>
        <v>0</v>
      </c>
      <c r="J70" s="312" t="n">
        <f aca="false">I70*F70</f>
        <v>0</v>
      </c>
    </row>
    <row r="71" customFormat="false" ht="14.1" hidden="false" customHeight="true" outlineLevel="0" collapsed="false">
      <c r="A71" s="308" t="s">
        <v>303</v>
      </c>
      <c r="B71" s="490" t="str">
        <f aca="false">'(3)Invest.'!B26</f>
        <v>Máquina de Contagem de Cédulas</v>
      </c>
      <c r="C71" s="262"/>
      <c r="D71" s="263"/>
      <c r="E71" s="491" t="n">
        <f aca="false">E70</f>
        <v>0.1</v>
      </c>
      <c r="F71" s="492" t="n">
        <f aca="false">F70</f>
        <v>0.00833333333333333</v>
      </c>
      <c r="G71" s="312" t="n">
        <f aca="false">'(3)Invest.'!F26</f>
        <v>3799</v>
      </c>
      <c r="H71" s="312" t="n">
        <f aca="false">G71*F71</f>
        <v>31.6583333333333</v>
      </c>
      <c r="I71" s="312" t="n">
        <f aca="false">'(3)Invest.'!G26</f>
        <v>0</v>
      </c>
      <c r="J71" s="312" t="n">
        <f aca="false">I71*F71</f>
        <v>0</v>
      </c>
    </row>
    <row r="72" customFormat="false" ht="14.1" hidden="false" customHeight="true" outlineLevel="0" collapsed="false">
      <c r="A72" s="308" t="s">
        <v>307</v>
      </c>
      <c r="B72" s="490" t="str">
        <f aca="false">'(3)Invest.'!B54</f>
        <v>Paraciclo metálico tubular 1,80m X 0,70m (galvanizado 2")</v>
      </c>
      <c r="C72" s="262"/>
      <c r="D72" s="263"/>
      <c r="E72" s="491" t="n">
        <f aca="false">E71</f>
        <v>0.1</v>
      </c>
      <c r="F72" s="492" t="n">
        <f aca="false">F71</f>
        <v>0.00833333333333333</v>
      </c>
      <c r="G72" s="312" t="n">
        <f aca="false">'(3)Invest.'!F54</f>
        <v>38400</v>
      </c>
      <c r="H72" s="312" t="n">
        <f aca="false">G72*F72</f>
        <v>320</v>
      </c>
      <c r="I72" s="312" t="n">
        <f aca="false">'(3)Invest.'!G54</f>
        <v>0</v>
      </c>
      <c r="J72" s="312" t="n">
        <f aca="false">I72*F72</f>
        <v>0</v>
      </c>
    </row>
    <row r="73" customFormat="false" ht="14.1" hidden="false" customHeight="true" outlineLevel="0" collapsed="false">
      <c r="A73" s="316" t="s">
        <v>384</v>
      </c>
      <c r="B73" s="493" t="str">
        <f aca="false">'(3)Invest.'!B47</f>
        <v>Sinalização Vertical 60 x 80 - Placas</v>
      </c>
      <c r="C73" s="277"/>
      <c r="D73" s="274"/>
      <c r="E73" s="494" t="n">
        <f aca="false">E72</f>
        <v>0.1</v>
      </c>
      <c r="F73" s="495" t="n">
        <f aca="false">F72</f>
        <v>0.00833333333333333</v>
      </c>
      <c r="G73" s="321" t="n">
        <f aca="false">'(3)Invest.'!F47</f>
        <v>368000</v>
      </c>
      <c r="H73" s="321" t="n">
        <f aca="false">G73*F73</f>
        <v>3066.66666666667</v>
      </c>
      <c r="I73" s="321" t="n">
        <f aca="false">'(3)Invest.'!G47</f>
        <v>190400</v>
      </c>
      <c r="J73" s="321" t="n">
        <f aca="false">I73*F73</f>
        <v>1586.66666666667</v>
      </c>
    </row>
    <row r="74" customFormat="false" ht="14.1" hidden="false" customHeight="true" outlineLevel="0" collapsed="false">
      <c r="A74" s="180"/>
      <c r="B74" s="496"/>
      <c r="C74" s="496"/>
      <c r="D74" s="496"/>
      <c r="E74" s="496"/>
      <c r="F74" s="497" t="s">
        <v>169</v>
      </c>
      <c r="G74" s="498" t="n">
        <f aca="false">SUM(G57:G73)</f>
        <v>1687583.57</v>
      </c>
      <c r="H74" s="498" t="n">
        <f aca="false">SUM(H57:H73)</f>
        <v>14063.1964166667</v>
      </c>
      <c r="I74" s="498" t="n">
        <f aca="false">SUM(I57:I73)</f>
        <v>879503</v>
      </c>
      <c r="J74" s="499" t="n">
        <f aca="false">SUM(J57:J73)</f>
        <v>7329.19166666667</v>
      </c>
    </row>
    <row r="75" s="240" customFormat="true" ht="14.1" hidden="false" customHeight="true" outlineLevel="0" collapsed="false">
      <c r="A75" s="325"/>
      <c r="B75" s="326"/>
      <c r="C75" s="326"/>
      <c r="D75" s="326"/>
      <c r="E75" s="244"/>
      <c r="F75" s="327" t="s">
        <v>327</v>
      </c>
      <c r="G75" s="500"/>
      <c r="H75" s="501" t="n">
        <v>12</v>
      </c>
      <c r="I75" s="327"/>
      <c r="J75" s="502" t="n">
        <f aca="false">H75</f>
        <v>12</v>
      </c>
      <c r="M75" s="431"/>
    </row>
    <row r="76" customFormat="false" ht="14.1" hidden="false" customHeight="true" outlineLevel="0" collapsed="false">
      <c r="A76" s="503"/>
      <c r="B76" s="504"/>
      <c r="C76" s="504"/>
      <c r="D76" s="504"/>
      <c r="E76" s="296"/>
      <c r="F76" s="334" t="s">
        <v>329</v>
      </c>
      <c r="G76" s="296"/>
      <c r="H76" s="505" t="n">
        <f aca="false">H74*H75</f>
        <v>168758.357</v>
      </c>
      <c r="I76" s="334"/>
      <c r="J76" s="335" t="n">
        <f aca="false">J74*J75</f>
        <v>87950.3</v>
      </c>
    </row>
    <row r="77" customFormat="false" ht="14.1" hidden="false" customHeight="true" outlineLevel="0" collapsed="false">
      <c r="M77" s="240"/>
      <c r="N77" s="240"/>
      <c r="O77" s="240"/>
      <c r="P77" s="240"/>
    </row>
    <row r="78" s="433" customFormat="true" ht="13.5" hidden="false" customHeight="true" outlineLevel="0" collapsed="false">
      <c r="A78" s="249" t="s">
        <v>63</v>
      </c>
      <c r="B78" s="250" t="s">
        <v>369</v>
      </c>
      <c r="C78" s="250"/>
      <c r="D78" s="250"/>
      <c r="E78" s="250"/>
      <c r="F78" s="250"/>
      <c r="G78" s="250"/>
      <c r="H78" s="250"/>
      <c r="I78" s="250"/>
      <c r="J78" s="251"/>
      <c r="K78" s="246" t="s">
        <v>385</v>
      </c>
      <c r="L78" s="246"/>
      <c r="M78" s="240"/>
      <c r="N78" s="240"/>
      <c r="O78" s="240"/>
      <c r="P78" s="240"/>
      <c r="Q78" s="246"/>
      <c r="R78" s="246"/>
      <c r="S78" s="246"/>
      <c r="T78" s="246"/>
      <c r="U78" s="246"/>
    </row>
    <row r="79" customFormat="false" ht="13.5" hidden="false" customHeight="true" outlineLevel="0" collapsed="false">
      <c r="A79" s="341" t="s">
        <v>158</v>
      </c>
      <c r="B79" s="341" t="s">
        <v>8</v>
      </c>
      <c r="C79" s="341"/>
      <c r="D79" s="341"/>
      <c r="E79" s="485" t="s">
        <v>316</v>
      </c>
      <c r="F79" s="485"/>
      <c r="G79" s="486" t="s">
        <v>35</v>
      </c>
      <c r="H79" s="486"/>
      <c r="I79" s="486" t="s">
        <v>36</v>
      </c>
      <c r="J79" s="486"/>
      <c r="K79" s="246"/>
      <c r="Q79" s="246"/>
      <c r="R79" s="246"/>
      <c r="S79" s="246"/>
      <c r="T79" s="246"/>
      <c r="U79" s="246"/>
    </row>
    <row r="80" s="240" customFormat="true" ht="14.1" hidden="false" customHeight="true" outlineLevel="0" collapsed="false">
      <c r="A80" s="341"/>
      <c r="B80" s="341"/>
      <c r="C80" s="341"/>
      <c r="D80" s="341"/>
      <c r="E80" s="485"/>
      <c r="F80" s="485"/>
      <c r="G80" s="341" t="s">
        <v>382</v>
      </c>
      <c r="H80" s="341" t="s">
        <v>383</v>
      </c>
      <c r="I80" s="341" t="s">
        <v>382</v>
      </c>
      <c r="J80" s="341" t="s">
        <v>383</v>
      </c>
      <c r="L80" s="431"/>
      <c r="M80" s="431"/>
      <c r="N80" s="431"/>
      <c r="O80" s="431"/>
      <c r="P80" s="431"/>
    </row>
    <row r="81" customFormat="false" ht="14.1" hidden="false" customHeight="true" outlineLevel="0" collapsed="false">
      <c r="A81" s="341"/>
      <c r="B81" s="341"/>
      <c r="C81" s="341"/>
      <c r="D81" s="341"/>
      <c r="E81" s="341" t="s">
        <v>321</v>
      </c>
      <c r="F81" s="341" t="s">
        <v>198</v>
      </c>
      <c r="G81" s="341"/>
      <c r="H81" s="341"/>
      <c r="I81" s="341"/>
      <c r="J81" s="341"/>
    </row>
    <row r="82" customFormat="false" ht="14.1" hidden="false" customHeight="true" outlineLevel="0" collapsed="false">
      <c r="A82" s="308" t="s">
        <v>251</v>
      </c>
      <c r="B82" s="303" t="str">
        <f aca="false">'(3)Invest.'!B30</f>
        <v>Parquímetro</v>
      </c>
      <c r="C82" s="303"/>
      <c r="D82" s="303"/>
      <c r="E82" s="491" t="n">
        <f aca="false">I10</f>
        <v>0.2</v>
      </c>
      <c r="F82" s="492" t="n">
        <f aca="false">J10</f>
        <v>0.0166666666666667</v>
      </c>
      <c r="G82" s="312" t="n">
        <f aca="false">'(3)Invest.'!F30</f>
        <v>1507500</v>
      </c>
      <c r="H82" s="312" t="n">
        <f aca="false">G82*F82</f>
        <v>25125</v>
      </c>
      <c r="I82" s="312" t="n">
        <f aca="false">'(3)Invest.'!G30</f>
        <v>630000</v>
      </c>
      <c r="J82" s="312" t="n">
        <f aca="false">I82*F82</f>
        <v>10500</v>
      </c>
    </row>
    <row r="83" customFormat="false" ht="14.1" hidden="false" customHeight="true" outlineLevel="0" collapsed="false">
      <c r="A83" s="308" t="s">
        <v>255</v>
      </c>
      <c r="B83" s="309" t="str">
        <f aca="false">'(3)Invest.'!B32</f>
        <v>P.O.S. Móvel</v>
      </c>
      <c r="C83" s="309"/>
      <c r="D83" s="309"/>
      <c r="E83" s="491" t="n">
        <f aca="false">I10</f>
        <v>0.2</v>
      </c>
      <c r="F83" s="492" t="n">
        <f aca="false">J10</f>
        <v>0.0166666666666667</v>
      </c>
      <c r="G83" s="312" t="n">
        <f aca="false">'(3)Invest.'!F32</f>
        <v>192000</v>
      </c>
      <c r="H83" s="312" t="n">
        <f aca="false">G83*F83</f>
        <v>3200</v>
      </c>
      <c r="I83" s="312" t="n">
        <f aca="false">'(3)Invest.'!G32</f>
        <v>105000</v>
      </c>
      <c r="J83" s="312" t="n">
        <f aca="false">I83*F83</f>
        <v>1750</v>
      </c>
      <c r="M83" s="240"/>
    </row>
    <row r="84" customFormat="false" ht="14.1" hidden="false" customHeight="true" outlineLevel="0" collapsed="false">
      <c r="A84" s="308" t="s">
        <v>258</v>
      </c>
      <c r="B84" s="309" t="str">
        <f aca="false">'(3)Invest.'!B33</f>
        <v>P.O.S. Fixo</v>
      </c>
      <c r="C84" s="309"/>
      <c r="D84" s="309"/>
      <c r="E84" s="491" t="n">
        <f aca="false">E83</f>
        <v>0.2</v>
      </c>
      <c r="F84" s="492" t="n">
        <f aca="false">F83</f>
        <v>0.0166666666666667</v>
      </c>
      <c r="G84" s="312" t="n">
        <f aca="false">'(3)Invest.'!F33</f>
        <v>186000</v>
      </c>
      <c r="H84" s="312" t="n">
        <f aca="false">G84*F84</f>
        <v>3100</v>
      </c>
      <c r="I84" s="312" t="n">
        <f aca="false">'(3)Invest.'!G33</f>
        <v>105000</v>
      </c>
      <c r="J84" s="312" t="n">
        <f aca="false">I84*F84</f>
        <v>1750</v>
      </c>
      <c r="M84" s="240"/>
    </row>
    <row r="85" customFormat="false" ht="14.1" hidden="false" customHeight="true" outlineLevel="0" collapsed="false">
      <c r="A85" s="308" t="s">
        <v>260</v>
      </c>
      <c r="B85" s="309" t="str">
        <f aca="false">'(3)Invest.'!B34</f>
        <v>P.D.A. </v>
      </c>
      <c r="C85" s="309"/>
      <c r="D85" s="309"/>
      <c r="E85" s="491" t="n">
        <f aca="false">E84</f>
        <v>0.2</v>
      </c>
      <c r="F85" s="492" t="n">
        <f aca="false">F84</f>
        <v>0.0166666666666667</v>
      </c>
      <c r="G85" s="312" t="n">
        <f aca="false">'(3)Invest.'!F34</f>
        <v>35000</v>
      </c>
      <c r="H85" s="312" t="n">
        <f aca="false">G85*F85</f>
        <v>583.333333333333</v>
      </c>
      <c r="I85" s="312" t="n">
        <f aca="false">'(3)Invest.'!G34</f>
        <v>21000</v>
      </c>
      <c r="J85" s="312" t="n">
        <f aca="false">I85*F85</f>
        <v>350</v>
      </c>
      <c r="M85" s="240"/>
    </row>
    <row r="86" customFormat="false" ht="14.1" hidden="false" customHeight="true" outlineLevel="0" collapsed="false">
      <c r="A86" s="308" t="s">
        <v>262</v>
      </c>
      <c r="B86" s="309" t="str">
        <f aca="false">'(3)Invest.'!B35</f>
        <v>Gerador de Energia 55 Kva/380/220V 75 - Trifásico</v>
      </c>
      <c r="C86" s="309"/>
      <c r="D86" s="309"/>
      <c r="E86" s="491" t="n">
        <f aca="false">E85</f>
        <v>0.2</v>
      </c>
      <c r="F86" s="492" t="n">
        <f aca="false">F85</f>
        <v>0.0166666666666667</v>
      </c>
      <c r="G86" s="312" t="n">
        <f aca="false">'(3)Invest.'!F35</f>
        <v>45000</v>
      </c>
      <c r="H86" s="312" t="n">
        <f aca="false">G86*F86</f>
        <v>750</v>
      </c>
      <c r="I86" s="312" t="n">
        <f aca="false">'(3)Invest.'!G35</f>
        <v>0</v>
      </c>
      <c r="J86" s="312" t="n">
        <f aca="false">I86*F86</f>
        <v>0</v>
      </c>
      <c r="M86" s="240"/>
    </row>
    <row r="87" customFormat="false" ht="14.1" hidden="false" customHeight="true" outlineLevel="0" collapsed="false">
      <c r="A87" s="308" t="s">
        <v>265</v>
      </c>
      <c r="B87" s="309" t="str">
        <f aca="false">'(3)Invest.'!B36</f>
        <v>Impressora Portátil</v>
      </c>
      <c r="C87" s="309"/>
      <c r="D87" s="309"/>
      <c r="E87" s="491" t="n">
        <f aca="false">E86</f>
        <v>0.2</v>
      </c>
      <c r="F87" s="492" t="n">
        <f aca="false">F86</f>
        <v>0.0166666666666667</v>
      </c>
      <c r="G87" s="312" t="n">
        <f aca="false">'(3)Invest.'!F36</f>
        <v>327500</v>
      </c>
      <c r="H87" s="312" t="n">
        <f aca="false">G87*F87</f>
        <v>5458.33333333333</v>
      </c>
      <c r="I87" s="312" t="n">
        <f aca="false">'(3)Invest.'!G36</f>
        <v>182500</v>
      </c>
      <c r="J87" s="312" t="n">
        <f aca="false">I87*F87</f>
        <v>3041.66666666667</v>
      </c>
      <c r="M87" s="240"/>
    </row>
    <row r="88" customFormat="false" ht="14.1" hidden="false" customHeight="true" outlineLevel="0" collapsed="false">
      <c r="A88" s="308" t="s">
        <v>267</v>
      </c>
      <c r="B88" s="309" t="str">
        <f aca="false">'(3)Invest.'!B37</f>
        <v>Computador (teclado + mouse + tela 21,5")</v>
      </c>
      <c r="C88" s="309"/>
      <c r="D88" s="309"/>
      <c r="E88" s="491" t="n">
        <f aca="false">E87</f>
        <v>0.2</v>
      </c>
      <c r="F88" s="492" t="n">
        <f aca="false">F87</f>
        <v>0.0166666666666667</v>
      </c>
      <c r="G88" s="312" t="n">
        <f aca="false">'(3)Invest.'!F37</f>
        <v>49379</v>
      </c>
      <c r="H88" s="312" t="n">
        <f aca="false">G88*F88</f>
        <v>822.983333333333</v>
      </c>
      <c r="I88" s="312" t="n">
        <f aca="false">'(3)Invest.'!G37</f>
        <v>8978</v>
      </c>
      <c r="J88" s="312" t="n">
        <f aca="false">I88*F88</f>
        <v>149.633333333333</v>
      </c>
      <c r="M88" s="240"/>
    </row>
    <row r="89" customFormat="false" ht="14.1" hidden="false" customHeight="true" outlineLevel="0" collapsed="false">
      <c r="A89" s="308" t="s">
        <v>270</v>
      </c>
      <c r="B89" s="309" t="str">
        <f aca="false">'(3)Invest.'!B38</f>
        <v>Nobreak 1500VA</v>
      </c>
      <c r="C89" s="309"/>
      <c r="D89" s="309"/>
      <c r="E89" s="491" t="n">
        <f aca="false">E88</f>
        <v>0.2</v>
      </c>
      <c r="F89" s="492" t="n">
        <f aca="false">F88</f>
        <v>0.0166666666666667</v>
      </c>
      <c r="G89" s="312" t="n">
        <f aca="false">'(3)Invest.'!F38</f>
        <v>1500</v>
      </c>
      <c r="H89" s="312" t="n">
        <f aca="false">G89*F89</f>
        <v>25</v>
      </c>
      <c r="I89" s="312" t="n">
        <f aca="false">'(3)Invest.'!G38</f>
        <v>0</v>
      </c>
      <c r="J89" s="312" t="n">
        <f aca="false">I89*F89</f>
        <v>0</v>
      </c>
      <c r="M89" s="240"/>
    </row>
    <row r="90" customFormat="false" ht="14.1" hidden="false" customHeight="true" outlineLevel="0" collapsed="false">
      <c r="A90" s="308" t="s">
        <v>273</v>
      </c>
      <c r="B90" s="309" t="str">
        <f aca="false">'(3)Invest.'!B39</f>
        <v>Estabilizador 600VA</v>
      </c>
      <c r="C90" s="309"/>
      <c r="D90" s="309"/>
      <c r="E90" s="491" t="n">
        <f aca="false">E89</f>
        <v>0.2</v>
      </c>
      <c r="F90" s="492" t="n">
        <f aca="false">F89</f>
        <v>0.0166666666666667</v>
      </c>
      <c r="G90" s="312" t="n">
        <f aca="false">'(3)Invest.'!F39</f>
        <v>6600</v>
      </c>
      <c r="H90" s="312" t="n">
        <f aca="false">G90*F90</f>
        <v>110</v>
      </c>
      <c r="I90" s="312" t="n">
        <f aca="false">'(3)Invest.'!G39</f>
        <v>1200</v>
      </c>
      <c r="J90" s="312" t="n">
        <f aca="false">I90*F90</f>
        <v>20</v>
      </c>
      <c r="M90" s="240"/>
    </row>
    <row r="91" customFormat="false" ht="14.1" hidden="false" customHeight="true" outlineLevel="0" collapsed="false">
      <c r="A91" s="308" t="s">
        <v>275</v>
      </c>
      <c r="B91" s="309" t="str">
        <f aca="false">'(3)Invest.'!B40</f>
        <v>Impressora Multifuncional</v>
      </c>
      <c r="C91" s="309"/>
      <c r="D91" s="309"/>
      <c r="E91" s="491" t="n">
        <f aca="false">E90</f>
        <v>0.2</v>
      </c>
      <c r="F91" s="492" t="n">
        <f aca="false">F90</f>
        <v>0.0166666666666667</v>
      </c>
      <c r="G91" s="312" t="n">
        <f aca="false">'(3)Invest.'!F40</f>
        <v>12000</v>
      </c>
      <c r="H91" s="312" t="n">
        <f aca="false">G91*F91</f>
        <v>200</v>
      </c>
      <c r="I91" s="312" t="n">
        <f aca="false">'(3)Invest.'!G40</f>
        <v>0</v>
      </c>
      <c r="J91" s="312" t="n">
        <f aca="false">I91*F91</f>
        <v>0</v>
      </c>
      <c r="M91" s="240"/>
    </row>
    <row r="92" customFormat="false" ht="14.1" hidden="false" customHeight="true" outlineLevel="0" collapsed="false">
      <c r="A92" s="308" t="s">
        <v>295</v>
      </c>
      <c r="B92" s="309" t="str">
        <f aca="false">'(3)Invest.'!B41</f>
        <v>Licença de Softwares</v>
      </c>
      <c r="C92" s="309"/>
      <c r="D92" s="309"/>
      <c r="E92" s="491" t="n">
        <f aca="false">E91</f>
        <v>0.2</v>
      </c>
      <c r="F92" s="492" t="n">
        <f aca="false">F91</f>
        <v>0.0166666666666667</v>
      </c>
      <c r="G92" s="312" t="n">
        <f aca="false">'(3)Invest.'!F41</f>
        <v>180000</v>
      </c>
      <c r="H92" s="312" t="n">
        <f aca="false">G92*F92</f>
        <v>3000</v>
      </c>
      <c r="I92" s="312" t="n">
        <f aca="false">'(3)Invest.'!G41</f>
        <v>0</v>
      </c>
      <c r="J92" s="312" t="n">
        <f aca="false">I92*F92</f>
        <v>0</v>
      </c>
      <c r="M92" s="240"/>
    </row>
    <row r="93" customFormat="false" ht="14.1" hidden="false" customHeight="true" outlineLevel="0" collapsed="false">
      <c r="A93" s="308" t="s">
        <v>297</v>
      </c>
      <c r="B93" s="309" t="str">
        <f aca="false">'(3)Invest.'!B42</f>
        <v>Servidor - CPU</v>
      </c>
      <c r="C93" s="309"/>
      <c r="D93" s="309"/>
      <c r="E93" s="491" t="n">
        <f aca="false">E92</f>
        <v>0.2</v>
      </c>
      <c r="F93" s="492" t="n">
        <f aca="false">F92</f>
        <v>0.0166666666666667</v>
      </c>
      <c r="G93" s="312" t="n">
        <f aca="false">'(3)Invest.'!F42</f>
        <v>12000</v>
      </c>
      <c r="H93" s="312" t="n">
        <f aca="false">G93*F93</f>
        <v>200</v>
      </c>
      <c r="I93" s="312" t="n">
        <f aca="false">'(3)Invest.'!G42</f>
        <v>0</v>
      </c>
      <c r="J93" s="312" t="n">
        <f aca="false">I93*F93</f>
        <v>0</v>
      </c>
      <c r="M93" s="240"/>
    </row>
    <row r="94" customFormat="false" ht="14.1" hidden="false" customHeight="true" outlineLevel="0" collapsed="false">
      <c r="A94" s="308" t="s">
        <v>299</v>
      </c>
      <c r="B94" s="309" t="str">
        <f aca="false">'(3)Invest.'!B43</f>
        <v>Central telefônica com gravação (ouvidoria)</v>
      </c>
      <c r="C94" s="309"/>
      <c r="D94" s="309"/>
      <c r="E94" s="491" t="n">
        <f aca="false">E93</f>
        <v>0.2</v>
      </c>
      <c r="F94" s="492" t="n">
        <f aca="false">F93</f>
        <v>0.0166666666666667</v>
      </c>
      <c r="G94" s="312" t="n">
        <f aca="false">'(3)Invest.'!F43</f>
        <v>8000</v>
      </c>
      <c r="H94" s="312" t="n">
        <f aca="false">G94*F94</f>
        <v>133.333333333333</v>
      </c>
      <c r="I94" s="312" t="n">
        <f aca="false">'(3)Invest.'!G43</f>
        <v>0</v>
      </c>
      <c r="J94" s="312" t="n">
        <f aca="false">I94*F94</f>
        <v>0</v>
      </c>
      <c r="M94" s="240"/>
    </row>
    <row r="95" customFormat="false" ht="14.1" hidden="false" customHeight="true" outlineLevel="0" collapsed="false">
      <c r="A95" s="308" t="s">
        <v>301</v>
      </c>
      <c r="B95" s="309" t="str">
        <f aca="false">'(3)Invest.'!B50</f>
        <v>Cavalete</v>
      </c>
      <c r="C95" s="309"/>
      <c r="D95" s="309"/>
      <c r="E95" s="491" t="n">
        <f aca="false">E94</f>
        <v>0.2</v>
      </c>
      <c r="F95" s="492" t="n">
        <f aca="false">F94</f>
        <v>0.0166666666666667</v>
      </c>
      <c r="G95" s="312" t="n">
        <f aca="false">'(3)Invest.'!F50</f>
        <v>2100</v>
      </c>
      <c r="H95" s="312" t="n">
        <f aca="false">G95*F95</f>
        <v>35</v>
      </c>
      <c r="I95" s="312" t="n">
        <f aca="false">'(3)Invest.'!G50</f>
        <v>0</v>
      </c>
      <c r="J95" s="312" t="n">
        <f aca="false">I95*F95</f>
        <v>0</v>
      </c>
      <c r="M95" s="240"/>
    </row>
    <row r="96" customFormat="false" ht="14.1" hidden="false" customHeight="true" outlineLevel="0" collapsed="false">
      <c r="A96" s="308" t="s">
        <v>303</v>
      </c>
      <c r="B96" s="309" t="str">
        <f aca="false">'(3)Invest.'!B51</f>
        <v>Pedestal de Sinalização</v>
      </c>
      <c r="C96" s="309"/>
      <c r="D96" s="309"/>
      <c r="E96" s="491" t="n">
        <f aca="false">E95</f>
        <v>0.2</v>
      </c>
      <c r="F96" s="492" t="n">
        <f aca="false">F95</f>
        <v>0.0166666666666667</v>
      </c>
      <c r="G96" s="312" t="n">
        <f aca="false">'(3)Invest.'!F51</f>
        <v>1350</v>
      </c>
      <c r="H96" s="312" t="n">
        <f aca="false">G96*F96</f>
        <v>22.5</v>
      </c>
      <c r="I96" s="312" t="n">
        <f aca="false">'(3)Invest.'!G51</f>
        <v>0</v>
      </c>
      <c r="J96" s="312" t="n">
        <f aca="false">I96*F96</f>
        <v>0</v>
      </c>
      <c r="M96" s="240"/>
    </row>
    <row r="97" customFormat="false" ht="14.1" hidden="false" customHeight="true" outlineLevel="0" collapsed="false">
      <c r="A97" s="308" t="s">
        <v>307</v>
      </c>
      <c r="B97" s="309" t="str">
        <f aca="false">'(3)Invest.'!B52</f>
        <v>Cone de Sinalização</v>
      </c>
      <c r="C97" s="309"/>
      <c r="D97" s="309"/>
      <c r="E97" s="491" t="n">
        <f aca="false">E96</f>
        <v>0.2</v>
      </c>
      <c r="F97" s="492" t="n">
        <f aca="false">F96</f>
        <v>0.0166666666666667</v>
      </c>
      <c r="G97" s="312" t="n">
        <f aca="false">'(3)Invest.'!F52</f>
        <v>4000</v>
      </c>
      <c r="H97" s="312" t="n">
        <f aca="false">G97*F97</f>
        <v>66.6666666666667</v>
      </c>
      <c r="I97" s="312" t="n">
        <f aca="false">'(3)Invest.'!G52</f>
        <v>0</v>
      </c>
      <c r="J97" s="312" t="n">
        <f aca="false">I97*F97</f>
        <v>0</v>
      </c>
      <c r="M97" s="240"/>
    </row>
    <row r="98" customFormat="false" ht="14.1" hidden="false" customHeight="true" outlineLevel="0" collapsed="false">
      <c r="A98" s="308" t="s">
        <v>384</v>
      </c>
      <c r="B98" s="309" t="str">
        <f aca="false">'(3)Invest.'!B53</f>
        <v>Giroflex Led</v>
      </c>
      <c r="C98" s="309"/>
      <c r="D98" s="309"/>
      <c r="E98" s="491" t="n">
        <f aca="false">E97</f>
        <v>0.2</v>
      </c>
      <c r="F98" s="492" t="n">
        <f aca="false">F97</f>
        <v>0.0166666666666667</v>
      </c>
      <c r="G98" s="312" t="n">
        <f aca="false">'(3)Invest.'!F53</f>
        <v>624</v>
      </c>
      <c r="H98" s="312" t="n">
        <f aca="false">G98*F98</f>
        <v>10.4</v>
      </c>
      <c r="I98" s="312" t="n">
        <f aca="false">'(3)Invest.'!G53</f>
        <v>0</v>
      </c>
      <c r="J98" s="312" t="n">
        <f aca="false">I98*F98</f>
        <v>0</v>
      </c>
      <c r="M98" s="240"/>
    </row>
    <row r="99" customFormat="false" ht="14.1" hidden="false" customHeight="true" outlineLevel="0" collapsed="false">
      <c r="A99" s="308" t="s">
        <v>386</v>
      </c>
      <c r="B99" s="317" t="str">
        <f aca="false">'(3)Invest.'!B55</f>
        <v>Bicicleta</v>
      </c>
      <c r="C99" s="317"/>
      <c r="D99" s="317"/>
      <c r="E99" s="491" t="n">
        <f aca="false">E98</f>
        <v>0.2</v>
      </c>
      <c r="F99" s="492" t="n">
        <f aca="false">F98</f>
        <v>0.0166666666666667</v>
      </c>
      <c r="G99" s="312" t="n">
        <f aca="false">'(3)Invest.'!F55</f>
        <v>2000</v>
      </c>
      <c r="H99" s="312" t="n">
        <f aca="false">G99*F99</f>
        <v>33.3333333333333</v>
      </c>
      <c r="I99" s="312" t="n">
        <f aca="false">'(3)Invest.'!G55</f>
        <v>2000</v>
      </c>
      <c r="J99" s="312" t="n">
        <f aca="false">I99*F99</f>
        <v>33.3333333333333</v>
      </c>
      <c r="M99" s="240"/>
    </row>
    <row r="100" customFormat="false" ht="14.1" hidden="false" customHeight="true" outlineLevel="0" collapsed="false">
      <c r="A100" s="323"/>
      <c r="B100" s="497"/>
      <c r="C100" s="497"/>
      <c r="D100" s="497"/>
      <c r="E100" s="497"/>
      <c r="F100" s="497" t="s">
        <v>169</v>
      </c>
      <c r="G100" s="498" t="n">
        <f aca="false">SUM(G82:G99)</f>
        <v>2572553</v>
      </c>
      <c r="H100" s="498" t="n">
        <f aca="false">SUM(H82:H99)</f>
        <v>42875.8833333333</v>
      </c>
      <c r="I100" s="498" t="n">
        <f aca="false">SUM(I82:I99)</f>
        <v>1055678</v>
      </c>
      <c r="J100" s="499" t="n">
        <f aca="false">SUM(J82:J99)</f>
        <v>17594.6333333333</v>
      </c>
      <c r="M100" s="240"/>
    </row>
    <row r="101" s="240" customFormat="true" ht="14.1" hidden="false" customHeight="true" outlineLevel="0" collapsed="false">
      <c r="A101" s="506"/>
      <c r="B101" s="327"/>
      <c r="C101" s="327"/>
      <c r="D101" s="327"/>
      <c r="E101" s="327"/>
      <c r="F101" s="327" t="s">
        <v>327</v>
      </c>
      <c r="G101" s="327"/>
      <c r="H101" s="501" t="n">
        <v>12</v>
      </c>
      <c r="I101" s="327"/>
      <c r="J101" s="502" t="n">
        <f aca="false">H101</f>
        <v>12</v>
      </c>
      <c r="M101" s="431"/>
      <c r="N101" s="431"/>
    </row>
    <row r="102" customFormat="false" ht="14.1" hidden="false" customHeight="true" outlineLevel="0" collapsed="false">
      <c r="A102" s="333"/>
      <c r="B102" s="334"/>
      <c r="C102" s="334"/>
      <c r="D102" s="334"/>
      <c r="E102" s="334"/>
      <c r="F102" s="334" t="s">
        <v>329</v>
      </c>
      <c r="G102" s="334"/>
      <c r="H102" s="505" t="n">
        <f aca="false">H100*H101</f>
        <v>514510.6</v>
      </c>
      <c r="I102" s="334"/>
      <c r="J102" s="335" t="n">
        <f aca="false">J100*J101</f>
        <v>211135.6</v>
      </c>
    </row>
  </sheetData>
  <sheetProtection sheet="true" objects="true" scenarios="true" selectLockedCells="true"/>
  <mergeCells count="76">
    <mergeCell ref="A1:J1"/>
    <mergeCell ref="A3:J3"/>
    <mergeCell ref="A6:A7"/>
    <mergeCell ref="B6:E7"/>
    <mergeCell ref="F6:F7"/>
    <mergeCell ref="G6:G7"/>
    <mergeCell ref="H6:H7"/>
    <mergeCell ref="I6:J6"/>
    <mergeCell ref="A13:A14"/>
    <mergeCell ref="B13:G14"/>
    <mergeCell ref="H13:H14"/>
    <mergeCell ref="I13:J14"/>
    <mergeCell ref="B15:C15"/>
    <mergeCell ref="I15:J15"/>
    <mergeCell ref="B16:C16"/>
    <mergeCell ref="I16:J16"/>
    <mergeCell ref="B17:C17"/>
    <mergeCell ref="I17:J17"/>
    <mergeCell ref="A19:J19"/>
    <mergeCell ref="A24:A25"/>
    <mergeCell ref="B24:E25"/>
    <mergeCell ref="F24:G24"/>
    <mergeCell ref="H24:H25"/>
    <mergeCell ref="I24:I25"/>
    <mergeCell ref="J24:J25"/>
    <mergeCell ref="A29:I29"/>
    <mergeCell ref="A34:A35"/>
    <mergeCell ref="B34:E35"/>
    <mergeCell ref="F34:G34"/>
    <mergeCell ref="H34:H35"/>
    <mergeCell ref="I34:I35"/>
    <mergeCell ref="J34:J35"/>
    <mergeCell ref="A39:I39"/>
    <mergeCell ref="A44:A45"/>
    <mergeCell ref="B44:E45"/>
    <mergeCell ref="F44:G44"/>
    <mergeCell ref="H44:H45"/>
    <mergeCell ref="I44:I45"/>
    <mergeCell ref="J44:J45"/>
    <mergeCell ref="A49:I49"/>
    <mergeCell ref="A54:A56"/>
    <mergeCell ref="B54:D56"/>
    <mergeCell ref="E54:F55"/>
    <mergeCell ref="G54:H54"/>
    <mergeCell ref="I54:J54"/>
    <mergeCell ref="G55:G56"/>
    <mergeCell ref="H55:H56"/>
    <mergeCell ref="I55:I56"/>
    <mergeCell ref="J55:J56"/>
    <mergeCell ref="A79:A81"/>
    <mergeCell ref="B79:D81"/>
    <mergeCell ref="E79:F80"/>
    <mergeCell ref="G79:H79"/>
    <mergeCell ref="I79:J79"/>
    <mergeCell ref="G80:G81"/>
    <mergeCell ref="H80:H81"/>
    <mergeCell ref="I80:I81"/>
    <mergeCell ref="J80:J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</mergeCells>
  <printOptions headings="false" gridLines="false" gridLinesSet="true" horizontalCentered="true" verticalCentered="false"/>
  <pageMargins left="0.25" right="0.25" top="0.75" bottom="0.75" header="0.3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&amp;L&amp;"Calibri,Regular"&amp;9Estado de Santa Catarina
Município de Joinville
Edital de Concorrência N° 002/2017
Concessão do Serviço de Estacionamento Rotativo Público</oddHeader>
    <oddFooter>&amp;L&amp;"Calibri,Regular"&amp;9Planilha 10 - Composição da Depreciação de Veículo, Máquina e Equipamento&amp;R&amp;"Calibri,Regular"&amp;9Pág.: &amp;P de &amp;N</oddFooter>
  </headerFooter>
  <rowBreaks count="1" manualBreakCount="1">
    <brk id="77" man="true" max="16383" min="0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10" workbookViewId="0">
      <selection pane="topLeft" activeCell="A1" activeCellId="0" sqref="A1"/>
    </sheetView>
  </sheetViews>
  <sheetFormatPr defaultRowHeight="14.1" outlineLevelRow="0" outlineLevelCol="0"/>
  <cols>
    <col collapsed="false" customWidth="true" hidden="false" outlineLevel="0" max="1" min="1" style="507" width="9.14"/>
    <col collapsed="false" customWidth="true" hidden="false" outlineLevel="0" max="2" min="2" style="507" width="47.28"/>
    <col collapsed="false" customWidth="false" hidden="true" outlineLevel="0" max="3" min="3" style="507" width="11.52"/>
    <col collapsed="false" customWidth="true" hidden="false" outlineLevel="0" max="4" min="4" style="507" width="9.58"/>
    <col collapsed="false" customWidth="true" hidden="false" outlineLevel="0" max="5" min="5" style="507" width="2"/>
    <col collapsed="false" customWidth="true" hidden="false" outlineLevel="0" max="6" min="6" style="507" width="20.71"/>
    <col collapsed="false" customWidth="true" hidden="false" outlineLevel="0" max="7" min="7" style="508" width="7"/>
    <col collapsed="false" customWidth="true" hidden="false" outlineLevel="0" max="10" min="8" style="507" width="7"/>
    <col collapsed="false" customWidth="true" hidden="false" outlineLevel="0" max="11" min="11" style="508" width="7"/>
    <col collapsed="false" customWidth="true" hidden="false" outlineLevel="0" max="12" min="12" style="507" width="7"/>
    <col collapsed="false" customWidth="true" hidden="false" outlineLevel="0" max="1025" min="13" style="507" width="9.14"/>
  </cols>
  <sheetData>
    <row r="1" s="509" customFormat="true" ht="21.95" hidden="false" customHeight="true" outlineLevel="0" collapsed="false">
      <c r="A1" s="222" t="s">
        <v>387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3" customFormat="false" ht="14.1" hidden="false" customHeight="true" outlineLevel="0" collapsed="false">
      <c r="A3" s="510" t="s">
        <v>388</v>
      </c>
      <c r="B3" s="510"/>
      <c r="C3" s="510"/>
      <c r="D3" s="510"/>
      <c r="E3" s="511"/>
      <c r="F3" s="512" t="s">
        <v>389</v>
      </c>
      <c r="G3" s="512"/>
      <c r="H3" s="512"/>
      <c r="I3" s="512"/>
      <c r="J3" s="512"/>
      <c r="K3" s="512"/>
      <c r="L3" s="512"/>
    </row>
    <row r="4" customFormat="false" ht="14.1" hidden="false" customHeight="true" outlineLevel="0" collapsed="false">
      <c r="A4" s="513" t="s">
        <v>390</v>
      </c>
      <c r="B4" s="513"/>
      <c r="C4" s="513"/>
      <c r="D4" s="513"/>
      <c r="E4" s="511"/>
      <c r="F4" s="514"/>
      <c r="G4" s="515"/>
      <c r="H4" s="516" t="s">
        <v>391</v>
      </c>
      <c r="I4" s="516"/>
      <c r="J4" s="516" t="s">
        <v>392</v>
      </c>
      <c r="K4" s="516"/>
      <c r="L4" s="517" t="s">
        <v>391</v>
      </c>
    </row>
    <row r="5" customFormat="false" ht="14.1" hidden="false" customHeight="true" outlineLevel="0" collapsed="false">
      <c r="A5" s="518"/>
      <c r="B5" s="518"/>
      <c r="C5" s="518"/>
      <c r="D5" s="518"/>
      <c r="E5" s="511"/>
      <c r="F5" s="519" t="s">
        <v>391</v>
      </c>
      <c r="G5" s="520"/>
      <c r="H5" s="521" t="n">
        <v>365</v>
      </c>
      <c r="I5" s="520"/>
      <c r="J5" s="522"/>
      <c r="K5" s="520" t="s">
        <v>393</v>
      </c>
      <c r="L5" s="523" t="n">
        <v>365</v>
      </c>
    </row>
    <row r="6" customFormat="false" ht="24" hidden="false" customHeight="false" outlineLevel="0" collapsed="false">
      <c r="A6" s="510" t="s">
        <v>394</v>
      </c>
      <c r="B6" s="510" t="s">
        <v>395</v>
      </c>
      <c r="C6" s="510" t="s">
        <v>396</v>
      </c>
      <c r="D6" s="510" t="s">
        <v>397</v>
      </c>
      <c r="E6" s="511"/>
      <c r="F6" s="519" t="s">
        <v>398</v>
      </c>
      <c r="G6" s="520" t="s">
        <v>393</v>
      </c>
      <c r="H6" s="521" t="n">
        <v>52</v>
      </c>
      <c r="I6" s="520" t="s">
        <v>399</v>
      </c>
      <c r="J6" s="520" t="n">
        <v>1</v>
      </c>
      <c r="K6" s="520" t="s">
        <v>393</v>
      </c>
      <c r="L6" s="523" t="n">
        <f aca="false">H6*J6</f>
        <v>52</v>
      </c>
    </row>
    <row r="7" customFormat="false" ht="14.1" hidden="false" customHeight="true" outlineLevel="0" collapsed="false">
      <c r="A7" s="510" t="s">
        <v>400</v>
      </c>
      <c r="B7" s="510"/>
      <c r="C7" s="510" t="s">
        <v>401</v>
      </c>
      <c r="D7" s="510" t="s">
        <v>401</v>
      </c>
      <c r="E7" s="511"/>
      <c r="F7" s="519" t="s">
        <v>402</v>
      </c>
      <c r="G7" s="520" t="s">
        <v>393</v>
      </c>
      <c r="H7" s="521" t="n">
        <v>11</v>
      </c>
      <c r="I7" s="520" t="s">
        <v>399</v>
      </c>
      <c r="J7" s="520" t="n">
        <v>1</v>
      </c>
      <c r="K7" s="520" t="s">
        <v>393</v>
      </c>
      <c r="L7" s="523" t="n">
        <f aca="false">H7*J7</f>
        <v>11</v>
      </c>
    </row>
    <row r="8" customFormat="false" ht="14.1" hidden="false" customHeight="true" outlineLevel="0" collapsed="false">
      <c r="A8" s="524" t="n">
        <v>1</v>
      </c>
      <c r="B8" s="525" t="s">
        <v>403</v>
      </c>
      <c r="C8" s="526" t="n">
        <v>0.2</v>
      </c>
      <c r="D8" s="527" t="n">
        <v>0</v>
      </c>
      <c r="E8" s="511"/>
      <c r="F8" s="528" t="s">
        <v>404</v>
      </c>
      <c r="G8" s="529"/>
      <c r="H8" s="529"/>
      <c r="I8" s="529"/>
      <c r="J8" s="530"/>
      <c r="K8" s="529" t="s">
        <v>393</v>
      </c>
      <c r="L8" s="531" t="n">
        <f aca="false">L5-L6-L7</f>
        <v>302</v>
      </c>
    </row>
    <row r="9" customFormat="false" ht="14.1" hidden="false" customHeight="true" outlineLevel="0" collapsed="false">
      <c r="A9" s="532" t="n">
        <v>2</v>
      </c>
      <c r="B9" s="533" t="s">
        <v>405</v>
      </c>
      <c r="C9" s="534" t="n">
        <v>0.015</v>
      </c>
      <c r="D9" s="535" t="n">
        <v>0.015</v>
      </c>
      <c r="E9" s="511"/>
      <c r="F9" s="536" t="s">
        <v>406</v>
      </c>
    </row>
    <row r="10" customFormat="false" ht="14.1" hidden="false" customHeight="true" outlineLevel="0" collapsed="false">
      <c r="A10" s="532" t="n">
        <v>3</v>
      </c>
      <c r="B10" s="533" t="s">
        <v>407</v>
      </c>
      <c r="C10" s="534" t="n">
        <v>0.01</v>
      </c>
      <c r="D10" s="535" t="n">
        <v>0.01</v>
      </c>
      <c r="E10" s="511"/>
      <c r="I10" s="508"/>
    </row>
    <row r="11" customFormat="false" ht="14.1" hidden="false" customHeight="true" outlineLevel="0" collapsed="false">
      <c r="A11" s="532" t="n">
        <v>4</v>
      </c>
      <c r="B11" s="533" t="s">
        <v>408</v>
      </c>
      <c r="C11" s="534" t="n">
        <v>0.002</v>
      </c>
      <c r="D11" s="535" t="n">
        <v>0.002</v>
      </c>
      <c r="E11" s="511"/>
      <c r="F11" s="512" t="s">
        <v>409</v>
      </c>
      <c r="G11" s="512"/>
      <c r="H11" s="512"/>
      <c r="I11" s="512"/>
      <c r="J11" s="512"/>
      <c r="K11" s="512"/>
      <c r="L11" s="512"/>
    </row>
    <row r="12" customFormat="false" ht="14.1" hidden="false" customHeight="true" outlineLevel="0" collapsed="false">
      <c r="A12" s="532" t="n">
        <v>5</v>
      </c>
      <c r="B12" s="533" t="s">
        <v>410</v>
      </c>
      <c r="C12" s="534" t="n">
        <v>0.006</v>
      </c>
      <c r="D12" s="535" t="n">
        <v>0.006</v>
      </c>
      <c r="E12" s="511"/>
      <c r="F12" s="537"/>
      <c r="G12" s="538"/>
      <c r="H12" s="538" t="s">
        <v>391</v>
      </c>
      <c r="I12" s="538"/>
      <c r="J12" s="538" t="s">
        <v>392</v>
      </c>
      <c r="K12" s="538"/>
      <c r="L12" s="539" t="s">
        <v>391</v>
      </c>
    </row>
    <row r="13" customFormat="false" ht="14.1" hidden="false" customHeight="true" outlineLevel="0" collapsed="false">
      <c r="A13" s="532" t="n">
        <v>6</v>
      </c>
      <c r="B13" s="533" t="s">
        <v>411</v>
      </c>
      <c r="C13" s="534" t="n">
        <v>0.025</v>
      </c>
      <c r="D13" s="535" t="n">
        <v>0.025</v>
      </c>
      <c r="E13" s="511"/>
      <c r="F13" s="540" t="s">
        <v>391</v>
      </c>
      <c r="G13" s="521"/>
      <c r="H13" s="521" t="n">
        <f aca="false">H5</f>
        <v>365</v>
      </c>
      <c r="I13" s="521"/>
      <c r="J13" s="541"/>
      <c r="K13" s="521" t="s">
        <v>393</v>
      </c>
      <c r="L13" s="542" t="n">
        <v>365</v>
      </c>
    </row>
    <row r="14" customFormat="false" ht="14.1" hidden="false" customHeight="true" outlineLevel="0" collapsed="false">
      <c r="A14" s="532" t="n">
        <v>7</v>
      </c>
      <c r="B14" s="533" t="s">
        <v>412</v>
      </c>
      <c r="C14" s="534" t="n">
        <v>0.03</v>
      </c>
      <c r="D14" s="535" t="n">
        <v>0.03</v>
      </c>
      <c r="E14" s="511"/>
      <c r="F14" s="540" t="s">
        <v>398</v>
      </c>
      <c r="G14" s="521" t="s">
        <v>393</v>
      </c>
      <c r="H14" s="521" t="n">
        <f aca="false">H6</f>
        <v>52</v>
      </c>
      <c r="I14" s="521" t="s">
        <v>399</v>
      </c>
      <c r="J14" s="521" t="n">
        <v>1</v>
      </c>
      <c r="K14" s="521" t="s">
        <v>393</v>
      </c>
      <c r="L14" s="542" t="n">
        <f aca="false">H14*J14</f>
        <v>52</v>
      </c>
    </row>
    <row r="15" customFormat="false" ht="14.1" hidden="false" customHeight="true" outlineLevel="0" collapsed="false">
      <c r="A15" s="543" t="n">
        <v>8</v>
      </c>
      <c r="B15" s="544" t="s">
        <v>413</v>
      </c>
      <c r="C15" s="545" t="n">
        <v>0.085</v>
      </c>
      <c r="D15" s="546" t="n">
        <v>0.08</v>
      </c>
      <c r="E15" s="511"/>
      <c r="F15" s="540" t="s">
        <v>402</v>
      </c>
      <c r="G15" s="521" t="s">
        <v>393</v>
      </c>
      <c r="H15" s="521" t="n">
        <f aca="false">H7</f>
        <v>11</v>
      </c>
      <c r="I15" s="521" t="s">
        <v>399</v>
      </c>
      <c r="J15" s="521" t="n">
        <v>1</v>
      </c>
      <c r="K15" s="521" t="s">
        <v>393</v>
      </c>
      <c r="L15" s="542" t="n">
        <f aca="false">H15*J15</f>
        <v>11</v>
      </c>
    </row>
    <row r="16" customFormat="false" ht="14.1" hidden="false" customHeight="true" outlineLevel="0" collapsed="false">
      <c r="A16" s="510" t="s">
        <v>414</v>
      </c>
      <c r="B16" s="510"/>
      <c r="C16" s="547" t="n">
        <f aca="false">SUM(C8:C15)</f>
        <v>0.373</v>
      </c>
      <c r="D16" s="547" t="n">
        <f aca="false">SUM(D8:D15)</f>
        <v>0.168</v>
      </c>
      <c r="E16" s="511"/>
      <c r="F16" s="540" t="s">
        <v>415</v>
      </c>
      <c r="G16" s="521" t="s">
        <v>393</v>
      </c>
      <c r="H16" s="521" t="n">
        <v>30</v>
      </c>
      <c r="I16" s="521" t="s">
        <v>254</v>
      </c>
      <c r="J16" s="521" t="n">
        <v>4</v>
      </c>
      <c r="K16" s="521" t="s">
        <v>393</v>
      </c>
      <c r="L16" s="542" t="n">
        <f aca="false">H16-J16</f>
        <v>26</v>
      </c>
    </row>
    <row r="17" customFormat="false" ht="14.1" hidden="false" customHeight="true" outlineLevel="0" collapsed="false">
      <c r="A17" s="548"/>
      <c r="B17" s="548"/>
      <c r="C17" s="548"/>
      <c r="D17" s="548"/>
      <c r="E17" s="511"/>
      <c r="F17" s="549" t="s">
        <v>416</v>
      </c>
      <c r="G17" s="550"/>
      <c r="H17" s="550"/>
      <c r="I17" s="550"/>
      <c r="J17" s="551"/>
      <c r="K17" s="550" t="s">
        <v>393</v>
      </c>
      <c r="L17" s="552" t="n">
        <f aca="false">L13-L14-L15-L16</f>
        <v>276</v>
      </c>
    </row>
    <row r="18" customFormat="false" ht="14.1" hidden="false" customHeight="true" outlineLevel="0" collapsed="false">
      <c r="A18" s="510" t="s">
        <v>417</v>
      </c>
      <c r="B18" s="510" t="s">
        <v>418</v>
      </c>
      <c r="C18" s="510" t="s">
        <v>396</v>
      </c>
      <c r="D18" s="510" t="s">
        <v>397</v>
      </c>
      <c r="E18" s="511"/>
    </row>
    <row r="19" customFormat="false" ht="14.1" hidden="false" customHeight="true" outlineLevel="0" collapsed="false">
      <c r="A19" s="510"/>
      <c r="B19" s="510"/>
      <c r="C19" s="553"/>
      <c r="D19" s="510"/>
      <c r="E19" s="511"/>
      <c r="F19" s="512" t="s">
        <v>419</v>
      </c>
      <c r="G19" s="512"/>
      <c r="H19" s="512"/>
      <c r="I19" s="512"/>
      <c r="J19" s="512"/>
      <c r="K19" s="512"/>
      <c r="L19" s="512"/>
    </row>
    <row r="20" customFormat="false" ht="14.1" hidden="false" customHeight="true" outlineLevel="0" collapsed="false">
      <c r="A20" s="554" t="s">
        <v>420</v>
      </c>
      <c r="B20" s="554"/>
      <c r="C20" s="554" t="s">
        <v>401</v>
      </c>
      <c r="D20" s="554" t="s">
        <v>401</v>
      </c>
      <c r="E20" s="511"/>
      <c r="F20" s="540" t="s">
        <v>421</v>
      </c>
      <c r="G20" s="521" t="s">
        <v>393</v>
      </c>
      <c r="H20" s="521" t="n">
        <f aca="false">J16</f>
        <v>4</v>
      </c>
      <c r="I20" s="521"/>
      <c r="J20" s="541"/>
      <c r="K20" s="521" t="s">
        <v>393</v>
      </c>
      <c r="L20" s="542" t="n">
        <v>4</v>
      </c>
    </row>
    <row r="21" customFormat="false" ht="24" hidden="false" customHeight="true" outlineLevel="0" collapsed="false">
      <c r="A21" s="524" t="n">
        <v>9</v>
      </c>
      <c r="B21" s="525" t="s">
        <v>422</v>
      </c>
      <c r="C21" s="526" t="n">
        <f aca="false">H14/L17</f>
        <v>0.188405797101449</v>
      </c>
      <c r="D21" s="527" t="n">
        <v>0</v>
      </c>
      <c r="E21" s="511"/>
      <c r="F21" s="540" t="s">
        <v>423</v>
      </c>
      <c r="G21" s="521" t="s">
        <v>393</v>
      </c>
      <c r="H21" s="521" t="n">
        <f aca="false">H14</f>
        <v>52</v>
      </c>
      <c r="I21" s="521" t="s">
        <v>254</v>
      </c>
      <c r="J21" s="521" t="n">
        <f aca="false">J16</f>
        <v>4</v>
      </c>
      <c r="K21" s="521" t="s">
        <v>393</v>
      </c>
      <c r="L21" s="542" t="n">
        <f aca="false">H21-J21</f>
        <v>48</v>
      </c>
    </row>
    <row r="22" customFormat="false" ht="24" hidden="false" customHeight="true" outlineLevel="0" collapsed="false">
      <c r="A22" s="532" t="n">
        <v>10</v>
      </c>
      <c r="B22" s="533" t="s">
        <v>424</v>
      </c>
      <c r="C22" s="534" t="n">
        <f aca="false">L16/L17</f>
        <v>0.0942028985507247</v>
      </c>
      <c r="D22" s="555" t="n">
        <f aca="false">H24/H23</f>
        <v>0.0909090909090909</v>
      </c>
      <c r="E22" s="511"/>
      <c r="F22" s="540" t="s">
        <v>425</v>
      </c>
      <c r="G22" s="521" t="s">
        <v>393</v>
      </c>
      <c r="H22" s="541" t="n">
        <v>1</v>
      </c>
      <c r="I22" s="521" t="s">
        <v>426</v>
      </c>
      <c r="J22" s="556" t="n">
        <v>3</v>
      </c>
      <c r="K22" s="521"/>
      <c r="L22" s="557"/>
    </row>
    <row r="23" customFormat="false" ht="24" hidden="false" customHeight="true" outlineLevel="0" collapsed="false">
      <c r="A23" s="532" t="n">
        <v>11</v>
      </c>
      <c r="B23" s="533" t="s">
        <v>427</v>
      </c>
      <c r="C23" s="534" t="n">
        <f aca="false">H16/(L17*J22)</f>
        <v>0.036231884057971</v>
      </c>
      <c r="D23" s="535" t="n">
        <f aca="false">D22/3</f>
        <v>0.0303030303030303</v>
      </c>
      <c r="E23" s="511"/>
      <c r="F23" s="540" t="s">
        <v>428</v>
      </c>
      <c r="G23" s="521" t="s">
        <v>393</v>
      </c>
      <c r="H23" s="521" t="n">
        <v>11</v>
      </c>
      <c r="I23" s="521" t="s">
        <v>429</v>
      </c>
      <c r="J23" s="541" t="s">
        <v>430</v>
      </c>
      <c r="K23" s="521"/>
      <c r="L23" s="557"/>
    </row>
    <row r="24" customFormat="false" ht="24" hidden="false" customHeight="true" outlineLevel="0" collapsed="false">
      <c r="A24" s="532" t="n">
        <v>12</v>
      </c>
      <c r="B24" s="533" t="s">
        <v>431</v>
      </c>
      <c r="C24" s="534" t="n">
        <f aca="false">H15/L17</f>
        <v>0.0398550724637681</v>
      </c>
      <c r="D24" s="535" t="n">
        <v>0</v>
      </c>
      <c r="E24" s="511"/>
      <c r="F24" s="540" t="s">
        <v>432</v>
      </c>
      <c r="G24" s="521" t="s">
        <v>393</v>
      </c>
      <c r="H24" s="521" t="n">
        <v>1</v>
      </c>
      <c r="I24" s="521" t="s">
        <v>429</v>
      </c>
      <c r="J24" s="541" t="s">
        <v>433</v>
      </c>
      <c r="K24" s="521"/>
      <c r="L24" s="557"/>
    </row>
    <row r="25" customFormat="false" ht="24" hidden="false" customHeight="true" outlineLevel="0" collapsed="false">
      <c r="A25" s="532" t="n">
        <v>13</v>
      </c>
      <c r="B25" s="533" t="s">
        <v>434</v>
      </c>
      <c r="C25" s="558" t="n">
        <f aca="false">(L16/L17)*H30*H32</f>
        <v>0.00166173913043478</v>
      </c>
      <c r="D25" s="535" t="n">
        <f aca="false">H25/(L17+H21+J21)*H39</f>
        <v>0.00384036144578313</v>
      </c>
      <c r="E25" s="511"/>
      <c r="F25" s="540" t="s">
        <v>435</v>
      </c>
      <c r="G25" s="521" t="s">
        <v>393</v>
      </c>
      <c r="H25" s="559" t="n">
        <v>15</v>
      </c>
      <c r="I25" s="521" t="s">
        <v>436</v>
      </c>
      <c r="J25" s="521"/>
      <c r="K25" s="521"/>
      <c r="L25" s="542"/>
    </row>
    <row r="26" customFormat="false" ht="24" hidden="false" customHeight="true" outlineLevel="0" collapsed="false">
      <c r="A26" s="532" t="n">
        <v>14</v>
      </c>
      <c r="B26" s="533" t="s">
        <v>437</v>
      </c>
      <c r="C26" s="558" t="n">
        <f aca="false">(H28*L16/(L27*L17))*H29</f>
        <v>0.000128458498023715</v>
      </c>
      <c r="D26" s="555" t="n">
        <f aca="false">1/12</f>
        <v>0.0833333333333333</v>
      </c>
      <c r="E26" s="511"/>
      <c r="F26" s="540" t="s">
        <v>438</v>
      </c>
      <c r="G26" s="521" t="s">
        <v>393</v>
      </c>
      <c r="H26" s="521" t="n">
        <v>44</v>
      </c>
      <c r="I26" s="521" t="s">
        <v>439</v>
      </c>
      <c r="J26" s="541"/>
      <c r="K26" s="521"/>
      <c r="L26" s="557"/>
    </row>
    <row r="27" customFormat="false" ht="24" hidden="false" customHeight="true" outlineLevel="0" collapsed="false">
      <c r="A27" s="532" t="n">
        <v>15</v>
      </c>
      <c r="B27" s="533" t="s">
        <v>440</v>
      </c>
      <c r="C27" s="534" t="e">
        <f aca="false">H25/L17*#REF!</f>
        <v>#REF!</v>
      </c>
      <c r="D27" s="534" t="n">
        <f aca="false">H35/(J35*L17)</f>
        <v>0.0036231884057971</v>
      </c>
      <c r="E27" s="511"/>
      <c r="F27" s="540" t="s">
        <v>441</v>
      </c>
      <c r="G27" s="521" t="s">
        <v>393</v>
      </c>
      <c r="H27" s="521" t="n">
        <f aca="false">H26</f>
        <v>44</v>
      </c>
      <c r="I27" s="521" t="s">
        <v>426</v>
      </c>
      <c r="J27" s="521" t="n">
        <v>6</v>
      </c>
      <c r="K27" s="521" t="s">
        <v>393</v>
      </c>
      <c r="L27" s="560" t="n">
        <f aca="false">H27/J27</f>
        <v>7.33333333333333</v>
      </c>
    </row>
    <row r="28" customFormat="false" ht="24" hidden="false" customHeight="true" outlineLevel="0" collapsed="false">
      <c r="A28" s="532" t="n">
        <v>16</v>
      </c>
      <c r="B28" s="533" t="s">
        <v>442</v>
      </c>
      <c r="C28" s="534" t="n">
        <f aca="false">(H31/L27)/L17</f>
        <v>0.108695652173913</v>
      </c>
      <c r="D28" s="534" t="n">
        <f aca="false">H34/(J34*L17)</f>
        <v>0.00452898550724638</v>
      </c>
      <c r="E28" s="511"/>
      <c r="F28" s="540" t="s">
        <v>443</v>
      </c>
      <c r="G28" s="521" t="s">
        <v>393</v>
      </c>
      <c r="H28" s="521" t="n">
        <v>0.5</v>
      </c>
      <c r="I28" s="521" t="s">
        <v>444</v>
      </c>
      <c r="J28" s="521"/>
      <c r="K28" s="521"/>
      <c r="L28" s="557"/>
    </row>
    <row r="29" customFormat="false" ht="24" hidden="false" customHeight="true" outlineLevel="0" collapsed="false">
      <c r="A29" s="532" t="n">
        <v>17</v>
      </c>
      <c r="B29" s="533" t="s">
        <v>445</v>
      </c>
      <c r="C29" s="534"/>
      <c r="D29" s="534" t="n">
        <v>0</v>
      </c>
      <c r="E29" s="511"/>
      <c r="F29" s="540" t="s">
        <v>446</v>
      </c>
      <c r="G29" s="521" t="s">
        <v>393</v>
      </c>
      <c r="H29" s="561" t="n">
        <v>0.02</v>
      </c>
      <c r="I29" s="556" t="s">
        <v>447</v>
      </c>
      <c r="J29" s="521"/>
      <c r="K29" s="521"/>
      <c r="L29" s="557"/>
    </row>
    <row r="30" customFormat="false" ht="14.1" hidden="false" customHeight="true" outlineLevel="0" collapsed="false">
      <c r="A30" s="510" t="s">
        <v>414</v>
      </c>
      <c r="B30" s="510"/>
      <c r="C30" s="547" t="e">
        <f aca="false">SUM(C21:C29)</f>
        <v>#REF!</v>
      </c>
      <c r="D30" s="547" t="n">
        <f aca="false">SUM(D21:D29)</f>
        <v>0.216537989904281</v>
      </c>
      <c r="E30" s="511"/>
      <c r="F30" s="540" t="s">
        <v>448</v>
      </c>
      <c r="G30" s="521" t="s">
        <v>393</v>
      </c>
      <c r="H30" s="561" t="n">
        <v>0.98</v>
      </c>
      <c r="I30" s="556" t="s">
        <v>447</v>
      </c>
      <c r="J30" s="541"/>
      <c r="K30" s="521"/>
      <c r="L30" s="557"/>
    </row>
    <row r="31" customFormat="false" ht="14.1" hidden="false" customHeight="true" outlineLevel="0" collapsed="false">
      <c r="A31" s="562"/>
      <c r="B31" s="563"/>
      <c r="C31" s="563"/>
      <c r="D31" s="564"/>
      <c r="E31" s="511"/>
      <c r="F31" s="540" t="s">
        <v>396</v>
      </c>
      <c r="G31" s="521" t="s">
        <v>393</v>
      </c>
      <c r="H31" s="521" t="n">
        <v>220</v>
      </c>
      <c r="I31" s="521" t="s">
        <v>449</v>
      </c>
      <c r="J31" s="521"/>
      <c r="K31" s="521"/>
      <c r="L31" s="557"/>
    </row>
    <row r="32" customFormat="false" ht="12" hidden="false" customHeight="true" outlineLevel="0" collapsed="false">
      <c r="A32" s="513" t="s">
        <v>450</v>
      </c>
      <c r="B32" s="513"/>
      <c r="C32" s="513"/>
      <c r="D32" s="513"/>
      <c r="E32" s="511"/>
      <c r="F32" s="540" t="s">
        <v>451</v>
      </c>
      <c r="G32" s="521" t="s">
        <v>393</v>
      </c>
      <c r="H32" s="565" t="n">
        <v>0.018</v>
      </c>
      <c r="I32" s="521"/>
      <c r="J32" s="541"/>
      <c r="K32" s="521"/>
      <c r="L32" s="557"/>
    </row>
    <row r="33" customFormat="false" ht="14.1" hidden="false" customHeight="true" outlineLevel="0" collapsed="false">
      <c r="A33" s="566"/>
      <c r="B33" s="567"/>
      <c r="C33" s="567"/>
      <c r="D33" s="568"/>
      <c r="E33" s="511"/>
      <c r="F33" s="540" t="s">
        <v>397</v>
      </c>
      <c r="G33" s="521" t="s">
        <v>393</v>
      </c>
      <c r="H33" s="521" t="n">
        <v>1</v>
      </c>
      <c r="I33" s="521"/>
      <c r="J33" s="521" t="s">
        <v>429</v>
      </c>
      <c r="K33" s="521"/>
      <c r="L33" s="557"/>
    </row>
    <row r="34" customFormat="false" ht="24" hidden="false" customHeight="false" outlineLevel="0" collapsed="false">
      <c r="A34" s="510" t="s">
        <v>452</v>
      </c>
      <c r="B34" s="510" t="s">
        <v>453</v>
      </c>
      <c r="C34" s="510" t="s">
        <v>396</v>
      </c>
      <c r="D34" s="510" t="s">
        <v>397</v>
      </c>
      <c r="E34" s="511"/>
      <c r="F34" s="540" t="s">
        <v>454</v>
      </c>
      <c r="G34" s="521" t="s">
        <v>393</v>
      </c>
      <c r="H34" s="521" t="n">
        <v>5</v>
      </c>
      <c r="I34" s="521" t="s">
        <v>455</v>
      </c>
      <c r="J34" s="521" t="n">
        <v>4</v>
      </c>
      <c r="K34" s="521" t="s">
        <v>456</v>
      </c>
      <c r="L34" s="557"/>
    </row>
    <row r="35" customFormat="false" ht="14.1" hidden="false" customHeight="true" outlineLevel="0" collapsed="false">
      <c r="A35" s="510" t="s">
        <v>457</v>
      </c>
      <c r="B35" s="510"/>
      <c r="C35" s="510" t="s">
        <v>401</v>
      </c>
      <c r="D35" s="510" t="s">
        <v>401</v>
      </c>
      <c r="E35" s="511"/>
      <c r="F35" s="540" t="s">
        <v>458</v>
      </c>
      <c r="G35" s="521"/>
      <c r="H35" s="521" t="n">
        <v>4</v>
      </c>
      <c r="I35" s="521" t="s">
        <v>455</v>
      </c>
      <c r="J35" s="521" t="n">
        <v>4</v>
      </c>
      <c r="K35" s="521" t="s">
        <v>456</v>
      </c>
      <c r="L35" s="557"/>
    </row>
    <row r="36" customFormat="false" ht="24" hidden="false" customHeight="true" outlineLevel="0" collapsed="false">
      <c r="A36" s="532" t="n">
        <v>18</v>
      </c>
      <c r="B36" s="533" t="s">
        <v>459</v>
      </c>
      <c r="C36" s="534"/>
      <c r="D36" s="569" t="n">
        <f aca="false">(H28*25)/(L27*L17)*H29</f>
        <v>0.000123517786561265</v>
      </c>
      <c r="E36" s="511"/>
      <c r="F36" s="540" t="s">
        <v>460</v>
      </c>
      <c r="G36" s="521" t="s">
        <v>393</v>
      </c>
      <c r="H36" s="561" t="n">
        <v>0.95</v>
      </c>
      <c r="I36" s="521"/>
      <c r="J36" s="541"/>
      <c r="K36" s="521"/>
      <c r="L36" s="557"/>
    </row>
    <row r="37" customFormat="false" ht="24" hidden="false" customHeight="true" outlineLevel="0" collapsed="false">
      <c r="A37" s="532" t="n">
        <v>19</v>
      </c>
      <c r="B37" s="533" t="s">
        <v>461</v>
      </c>
      <c r="C37" s="534"/>
      <c r="D37" s="569" t="n">
        <f aca="false">(25)/L17*H30</f>
        <v>0.088768115942029</v>
      </c>
      <c r="E37" s="511"/>
      <c r="F37" s="540" t="s">
        <v>413</v>
      </c>
      <c r="G37" s="521" t="s">
        <v>393</v>
      </c>
      <c r="H37" s="565" t="n">
        <v>0.08</v>
      </c>
      <c r="I37" s="521"/>
      <c r="J37" s="541"/>
      <c r="K37" s="521"/>
      <c r="L37" s="557"/>
    </row>
    <row r="38" customFormat="false" ht="24" hidden="false" customHeight="true" outlineLevel="0" collapsed="false">
      <c r="A38" s="532" t="n">
        <v>20</v>
      </c>
      <c r="B38" s="533" t="s">
        <v>462</v>
      </c>
      <c r="C38" s="534"/>
      <c r="D38" s="534" t="n">
        <f aca="false">D37+D36</f>
        <v>0.0888916337285902</v>
      </c>
      <c r="E38" s="511"/>
      <c r="F38" s="540" t="s">
        <v>463</v>
      </c>
      <c r="G38" s="521" t="s">
        <v>393</v>
      </c>
      <c r="H38" s="570" t="n">
        <v>0.5</v>
      </c>
      <c r="I38" s="521"/>
      <c r="J38" s="541"/>
      <c r="K38" s="521"/>
      <c r="L38" s="557"/>
    </row>
    <row r="39" customFormat="false" ht="24" hidden="false" customHeight="true" outlineLevel="0" collapsed="false">
      <c r="A39" s="532" t="n">
        <v>21</v>
      </c>
      <c r="B39" s="533" t="s">
        <v>464</v>
      </c>
      <c r="C39" s="534" t="e">
        <f aca="false">H38*H37*H36*(1+C30)</f>
        <v>#REF!</v>
      </c>
      <c r="D39" s="534" t="n">
        <v>0.0486</v>
      </c>
      <c r="E39" s="511"/>
      <c r="F39" s="540" t="s">
        <v>465</v>
      </c>
      <c r="G39" s="521" t="s">
        <v>393</v>
      </c>
      <c r="H39" s="565" t="n">
        <v>0.085</v>
      </c>
      <c r="I39" s="556" t="s">
        <v>466</v>
      </c>
      <c r="J39" s="541"/>
      <c r="K39" s="521"/>
      <c r="L39" s="557"/>
    </row>
    <row r="40" customFormat="false" ht="24" hidden="false" customHeight="true" outlineLevel="0" collapsed="false">
      <c r="A40" s="532" t="n">
        <v>22</v>
      </c>
      <c r="B40" s="533" t="s">
        <v>467</v>
      </c>
      <c r="C40" s="534" t="n">
        <f aca="false">H37*(C25+C26)</f>
        <v>0.00014321581027668</v>
      </c>
      <c r="D40" s="534" t="n">
        <f aca="false">H37*(D38)</f>
        <v>0.00711133069828722</v>
      </c>
      <c r="E40" s="511"/>
      <c r="F40" s="540" t="s">
        <v>468</v>
      </c>
      <c r="G40" s="521" t="s">
        <v>393</v>
      </c>
      <c r="H40" s="571" t="n">
        <v>0.025</v>
      </c>
      <c r="I40" s="521" t="s">
        <v>469</v>
      </c>
      <c r="J40" s="541"/>
      <c r="K40" s="572" t="n">
        <f aca="false">H40*H41/12</f>
        <v>9.375E-005</v>
      </c>
      <c r="L40" s="542" t="s">
        <v>429</v>
      </c>
    </row>
    <row r="41" customFormat="false" ht="24" hidden="false" customHeight="true" outlineLevel="0" collapsed="false">
      <c r="A41" s="532" t="n">
        <v>23</v>
      </c>
      <c r="B41" s="533" t="s">
        <v>470</v>
      </c>
      <c r="C41" s="534" t="n">
        <v>0</v>
      </c>
      <c r="D41" s="573" t="n">
        <v>0</v>
      </c>
      <c r="E41" s="511"/>
      <c r="F41" s="540" t="s">
        <v>471</v>
      </c>
      <c r="G41" s="521" t="s">
        <v>393</v>
      </c>
      <c r="H41" s="565" t="n">
        <v>0.045</v>
      </c>
      <c r="I41" s="521" t="s">
        <v>469</v>
      </c>
      <c r="J41" s="541"/>
      <c r="K41" s="521"/>
      <c r="L41" s="557"/>
    </row>
    <row r="42" customFormat="false" ht="24" hidden="false" customHeight="true" outlineLevel="0" collapsed="false">
      <c r="A42" s="532" t="n">
        <v>24</v>
      </c>
      <c r="B42" s="533" t="s">
        <v>472</v>
      </c>
      <c r="C42" s="534" t="n">
        <v>0</v>
      </c>
      <c r="D42" s="534" t="n">
        <v>0</v>
      </c>
      <c r="E42" s="511"/>
      <c r="F42" s="540" t="s">
        <v>473</v>
      </c>
      <c r="G42" s="521" t="s">
        <v>393</v>
      </c>
      <c r="H42" s="521" t="n">
        <v>120</v>
      </c>
      <c r="I42" s="521" t="s">
        <v>436</v>
      </c>
      <c r="J42" s="521" t="n">
        <v>4</v>
      </c>
      <c r="K42" s="521" t="s">
        <v>456</v>
      </c>
      <c r="L42" s="557"/>
    </row>
    <row r="43" customFormat="false" ht="24" hidden="false" customHeight="true" outlineLevel="0" collapsed="false">
      <c r="A43" s="532" t="n">
        <v>25</v>
      </c>
      <c r="B43" s="533" t="s">
        <v>474</v>
      </c>
      <c r="C43" s="534" t="n">
        <v>0</v>
      </c>
      <c r="D43" s="534" t="n">
        <v>0</v>
      </c>
      <c r="E43" s="511"/>
      <c r="F43" s="549" t="s">
        <v>475</v>
      </c>
      <c r="G43" s="550" t="s">
        <v>393</v>
      </c>
      <c r="H43" s="574" t="n">
        <v>0.03</v>
      </c>
      <c r="I43" s="575" t="s">
        <v>447</v>
      </c>
      <c r="J43" s="551"/>
      <c r="K43" s="550"/>
      <c r="L43" s="576"/>
    </row>
    <row r="44" customFormat="false" ht="24" hidden="false" customHeight="true" outlineLevel="0" collapsed="false">
      <c r="A44" s="532" t="n">
        <v>26</v>
      </c>
      <c r="B44" s="533" t="s">
        <v>476</v>
      </c>
      <c r="C44" s="534" t="n">
        <v>0</v>
      </c>
      <c r="D44" s="534" t="n">
        <v>0</v>
      </c>
      <c r="E44" s="511"/>
      <c r="F44" s="577" t="s">
        <v>477</v>
      </c>
      <c r="G44" s="578"/>
      <c r="H44" s="511"/>
      <c r="I44" s="511"/>
      <c r="J44" s="511"/>
      <c r="K44" s="578"/>
      <c r="L44" s="511"/>
    </row>
    <row r="45" customFormat="false" ht="24" hidden="false" customHeight="true" outlineLevel="0" collapsed="false">
      <c r="A45" s="579" t="n">
        <v>27</v>
      </c>
      <c r="B45" s="580" t="s">
        <v>478</v>
      </c>
      <c r="C45" s="581" t="n">
        <v>0</v>
      </c>
      <c r="D45" s="581" t="n">
        <v>0</v>
      </c>
      <c r="E45" s="511"/>
    </row>
    <row r="46" customFormat="false" ht="14.1" hidden="false" customHeight="true" outlineLevel="0" collapsed="false">
      <c r="A46" s="510" t="s">
        <v>414</v>
      </c>
      <c r="B46" s="510"/>
      <c r="C46" s="547" t="e">
        <f aca="false">SUM(C39:C45)</f>
        <v>#REF!</v>
      </c>
      <c r="D46" s="547" t="n">
        <f aca="false">SUM(D38:D45)</f>
        <v>0.144602964426877</v>
      </c>
      <c r="E46" s="511"/>
      <c r="F46" s="511"/>
      <c r="G46" s="578"/>
      <c r="H46" s="511"/>
      <c r="I46" s="511"/>
      <c r="J46" s="511"/>
      <c r="K46" s="578"/>
      <c r="L46" s="511"/>
    </row>
    <row r="47" customFormat="false" ht="14.1" hidden="false" customHeight="true" outlineLevel="0" collapsed="false">
      <c r="A47" s="567"/>
      <c r="B47" s="582"/>
      <c r="C47" s="582"/>
      <c r="D47" s="582"/>
      <c r="E47" s="511"/>
      <c r="F47" s="511"/>
      <c r="G47" s="578"/>
      <c r="H47" s="511"/>
      <c r="I47" s="511"/>
      <c r="J47" s="511"/>
      <c r="K47" s="578"/>
      <c r="L47" s="511"/>
    </row>
    <row r="48" customFormat="false" ht="14.1" hidden="false" customHeight="true" outlineLevel="0" collapsed="false">
      <c r="A48" s="510" t="s">
        <v>479</v>
      </c>
      <c r="B48" s="510" t="s">
        <v>480</v>
      </c>
      <c r="C48" s="510" t="s">
        <v>401</v>
      </c>
      <c r="D48" s="510" t="s">
        <v>401</v>
      </c>
      <c r="E48" s="511"/>
      <c r="F48" s="511"/>
      <c r="G48" s="578"/>
      <c r="H48" s="511"/>
      <c r="I48" s="511"/>
      <c r="J48" s="511"/>
      <c r="K48" s="578"/>
      <c r="L48" s="511"/>
    </row>
    <row r="49" customFormat="false" ht="14.1" hidden="false" customHeight="true" outlineLevel="0" collapsed="false">
      <c r="A49" s="583" t="n">
        <v>28</v>
      </c>
      <c r="B49" s="518" t="s">
        <v>480</v>
      </c>
      <c r="C49" s="584" t="e">
        <f aca="false">C16*C30</f>
        <v>#REF!</v>
      </c>
      <c r="D49" s="547" t="n">
        <f aca="false">D16*D30</f>
        <v>0.0363783823039192</v>
      </c>
      <c r="E49" s="585"/>
      <c r="F49" s="511"/>
      <c r="G49" s="578"/>
      <c r="H49" s="511"/>
      <c r="I49" s="511"/>
      <c r="J49" s="511"/>
      <c r="K49" s="578"/>
      <c r="L49" s="511"/>
    </row>
    <row r="50" customFormat="false" ht="14.1" hidden="false" customHeight="true" outlineLevel="0" collapsed="false">
      <c r="A50" s="567"/>
      <c r="B50" s="567"/>
      <c r="C50" s="567"/>
      <c r="D50" s="567"/>
      <c r="E50" s="585"/>
      <c r="F50" s="511"/>
      <c r="G50" s="578"/>
      <c r="H50" s="511"/>
      <c r="I50" s="511"/>
      <c r="J50" s="511"/>
      <c r="K50" s="578"/>
      <c r="L50" s="511"/>
    </row>
    <row r="51" customFormat="false" ht="14.1" hidden="false" customHeight="true" outlineLevel="0" collapsed="false">
      <c r="A51" s="513" t="s">
        <v>481</v>
      </c>
      <c r="B51" s="513"/>
      <c r="C51" s="586" t="e">
        <f aca="false">(C16+C30+C46+C49)</f>
        <v>#REF!</v>
      </c>
      <c r="D51" s="587" t="n">
        <f aca="false">(D16+D30+D46+D49)</f>
        <v>0.565519336635078</v>
      </c>
      <c r="E51" s="585"/>
      <c r="F51" s="511"/>
    </row>
    <row r="52" customFormat="false" ht="14.1" hidden="false" customHeight="true" outlineLevel="0" collapsed="false">
      <c r="A52" s="588" t="s">
        <v>482</v>
      </c>
      <c r="B52" s="588"/>
      <c r="C52" s="588"/>
      <c r="D52" s="588"/>
      <c r="E52" s="585"/>
      <c r="F52" s="511"/>
    </row>
    <row r="53" customFormat="false" ht="14.1" hidden="false" customHeight="true" outlineLevel="0" collapsed="false">
      <c r="A53" s="589" t="s">
        <v>483</v>
      </c>
      <c r="B53" s="589"/>
      <c r="C53" s="589"/>
      <c r="D53" s="589"/>
    </row>
    <row r="54" customFormat="false" ht="14.1" hidden="false" customHeight="true" outlineLevel="0" collapsed="false">
      <c r="A54" s="590" t="s">
        <v>484</v>
      </c>
      <c r="B54" s="590"/>
      <c r="C54" s="590"/>
      <c r="D54" s="590"/>
    </row>
  </sheetData>
  <sheetProtection sheet="true" objects="true" scenarios="true" selectLockedCells="true"/>
  <mergeCells count="22">
    <mergeCell ref="A1:L1"/>
    <mergeCell ref="A3:D3"/>
    <mergeCell ref="F3:L3"/>
    <mergeCell ref="A4:D4"/>
    <mergeCell ref="A5:D5"/>
    <mergeCell ref="A7:B7"/>
    <mergeCell ref="F11:L11"/>
    <mergeCell ref="A16:B16"/>
    <mergeCell ref="A18:A19"/>
    <mergeCell ref="B18:B19"/>
    <mergeCell ref="D18:D19"/>
    <mergeCell ref="F19:L19"/>
    <mergeCell ref="A20:B20"/>
    <mergeCell ref="A30:B30"/>
    <mergeCell ref="A32:D32"/>
    <mergeCell ref="A35:B35"/>
    <mergeCell ref="A46:B46"/>
    <mergeCell ref="A50:D50"/>
    <mergeCell ref="A51:B51"/>
    <mergeCell ref="A52:D52"/>
    <mergeCell ref="A53:D53"/>
    <mergeCell ref="A54:D54"/>
  </mergeCells>
  <printOptions headings="false" gridLines="false" gridLinesSet="true" horizontalCentered="true" verticalCentered="false"/>
  <pageMargins left="0.25" right="0.25" top="0.75" bottom="0.75" header="0.3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&amp;L&amp;"Calibri,Regular"&amp;9Estado de Santa Catarina
Município de Joinville
Edital de Concorrência N° 002/2017
Concessão do Serviço de Estacionamento Rotativo Público</oddHeader>
    <oddFooter>&amp;L&amp;"Calibri,Regular"&amp;9Planilha 11 - Encargos Sociais&amp;R&amp;"Calibri,Regular"&amp;9Pág.: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70" workbookViewId="0">
      <selection pane="topLeft" activeCell="A1" activeCellId="0" sqref="A1"/>
    </sheetView>
  </sheetViews>
  <sheetFormatPr defaultRowHeight="14.1" outlineLevelRow="0" outlineLevelCol="0"/>
  <cols>
    <col collapsed="false" customWidth="true" hidden="false" outlineLevel="0" max="1" min="1" style="591" width="4.43"/>
    <col collapsed="false" customWidth="true" hidden="false" outlineLevel="0" max="2" min="2" style="170" width="3.57"/>
    <col collapsed="false" customWidth="true" hidden="false" outlineLevel="0" max="3" min="3" style="170" width="4.14"/>
    <col collapsed="false" customWidth="true" hidden="false" outlineLevel="0" max="4" min="4" style="210" width="10"/>
    <col collapsed="false" customWidth="true" hidden="false" outlineLevel="0" max="6" min="5" style="170" width="10"/>
    <col collapsed="false" customWidth="true" hidden="false" outlineLevel="0" max="7" min="7" style="210" width="10"/>
    <col collapsed="false" customWidth="true" hidden="false" outlineLevel="0" max="8" min="8" style="210" width="7.15"/>
    <col collapsed="false" customWidth="true" hidden="false" outlineLevel="0" max="9" min="9" style="170" width="12.29"/>
    <col collapsed="false" customWidth="true" hidden="false" outlineLevel="0" max="10" min="10" style="170" width="8.86"/>
    <col collapsed="false" customWidth="true" hidden="false" outlineLevel="0" max="11" min="11" style="210" width="6.71"/>
    <col collapsed="false" customWidth="true" hidden="false" outlineLevel="0" max="12" min="12" style="591" width="15.15"/>
    <col collapsed="false" customWidth="true" hidden="false" outlineLevel="0" max="13" min="13" style="592" width="12.71"/>
    <col collapsed="false" customWidth="true" hidden="false" outlineLevel="0" max="252" min="14" style="170" width="9.14"/>
    <col collapsed="false" customWidth="true" hidden="false" outlineLevel="0" max="253" min="253" style="170" width="10.14"/>
    <col collapsed="false" customWidth="true" hidden="false" outlineLevel="0" max="254" min="254" style="170" width="6.86"/>
    <col collapsed="false" customWidth="true" hidden="false" outlineLevel="0" max="255" min="255" style="170" width="32.71"/>
    <col collapsed="false" customWidth="true" hidden="false" outlineLevel="0" max="256" min="256" style="170" width="9.42"/>
    <col collapsed="false" customWidth="true" hidden="false" outlineLevel="0" max="257" min="257" style="170" width="6.71"/>
    <col collapsed="false" customWidth="true" hidden="false" outlineLevel="0" max="258" min="258" style="170" width="7.71"/>
    <col collapsed="false" customWidth="true" hidden="false" outlineLevel="0" max="259" min="259" style="170" width="36.85"/>
    <col collapsed="false" customWidth="true" hidden="false" outlineLevel="0" max="260" min="260" style="170" width="11.86"/>
    <col collapsed="false" customWidth="true" hidden="false" outlineLevel="0" max="261" min="261" style="170" width="10.58"/>
    <col collapsed="false" customWidth="true" hidden="false" outlineLevel="0" max="262" min="262" style="170" width="7.15"/>
    <col collapsed="false" customWidth="true" hidden="false" outlineLevel="0" max="263" min="263" style="170" width="6.86"/>
    <col collapsed="false" customWidth="true" hidden="false" outlineLevel="0" max="264" min="264" style="170" width="7.71"/>
    <col collapsed="false" customWidth="true" hidden="false" outlineLevel="0" max="265" min="265" style="170" width="13.29"/>
    <col collapsed="false" customWidth="true" hidden="false" outlineLevel="0" max="266" min="266" style="170" width="8.57"/>
    <col collapsed="false" customWidth="true" hidden="false" outlineLevel="0" max="267" min="267" style="170" width="7.29"/>
    <col collapsed="false" customWidth="true" hidden="false" outlineLevel="0" max="268" min="268" style="170" width="14.28"/>
    <col collapsed="false" customWidth="true" hidden="false" outlineLevel="0" max="508" min="269" style="170" width="9.14"/>
    <col collapsed="false" customWidth="true" hidden="false" outlineLevel="0" max="509" min="509" style="170" width="10.14"/>
    <col collapsed="false" customWidth="true" hidden="false" outlineLevel="0" max="510" min="510" style="170" width="6.86"/>
    <col collapsed="false" customWidth="true" hidden="false" outlineLevel="0" max="511" min="511" style="170" width="32.71"/>
    <col collapsed="false" customWidth="true" hidden="false" outlineLevel="0" max="512" min="512" style="170" width="9.42"/>
    <col collapsed="false" customWidth="true" hidden="false" outlineLevel="0" max="513" min="513" style="170" width="6.71"/>
    <col collapsed="false" customWidth="true" hidden="false" outlineLevel="0" max="514" min="514" style="170" width="7.71"/>
    <col collapsed="false" customWidth="true" hidden="false" outlineLevel="0" max="515" min="515" style="170" width="36.85"/>
    <col collapsed="false" customWidth="true" hidden="false" outlineLevel="0" max="516" min="516" style="170" width="11.86"/>
    <col collapsed="false" customWidth="true" hidden="false" outlineLevel="0" max="517" min="517" style="170" width="10.58"/>
    <col collapsed="false" customWidth="true" hidden="false" outlineLevel="0" max="518" min="518" style="170" width="7.15"/>
    <col collapsed="false" customWidth="true" hidden="false" outlineLevel="0" max="519" min="519" style="170" width="6.86"/>
    <col collapsed="false" customWidth="true" hidden="false" outlineLevel="0" max="520" min="520" style="170" width="7.71"/>
    <col collapsed="false" customWidth="true" hidden="false" outlineLevel="0" max="521" min="521" style="170" width="13.29"/>
    <col collapsed="false" customWidth="true" hidden="false" outlineLevel="0" max="522" min="522" style="170" width="8.57"/>
    <col collapsed="false" customWidth="true" hidden="false" outlineLevel="0" max="523" min="523" style="170" width="7.29"/>
    <col collapsed="false" customWidth="true" hidden="false" outlineLevel="0" max="524" min="524" style="170" width="14.28"/>
    <col collapsed="false" customWidth="true" hidden="false" outlineLevel="0" max="764" min="525" style="170" width="9.14"/>
    <col collapsed="false" customWidth="true" hidden="false" outlineLevel="0" max="765" min="765" style="170" width="10.14"/>
    <col collapsed="false" customWidth="true" hidden="false" outlineLevel="0" max="766" min="766" style="170" width="6.86"/>
    <col collapsed="false" customWidth="true" hidden="false" outlineLevel="0" max="767" min="767" style="170" width="32.71"/>
    <col collapsed="false" customWidth="true" hidden="false" outlineLevel="0" max="768" min="768" style="170" width="9.42"/>
    <col collapsed="false" customWidth="true" hidden="false" outlineLevel="0" max="769" min="769" style="170" width="6.71"/>
    <col collapsed="false" customWidth="true" hidden="false" outlineLevel="0" max="770" min="770" style="170" width="7.71"/>
    <col collapsed="false" customWidth="true" hidden="false" outlineLevel="0" max="771" min="771" style="170" width="36.85"/>
    <col collapsed="false" customWidth="true" hidden="false" outlineLevel="0" max="772" min="772" style="170" width="11.86"/>
    <col collapsed="false" customWidth="true" hidden="false" outlineLevel="0" max="773" min="773" style="170" width="10.58"/>
    <col collapsed="false" customWidth="true" hidden="false" outlineLevel="0" max="774" min="774" style="170" width="7.15"/>
    <col collapsed="false" customWidth="true" hidden="false" outlineLevel="0" max="775" min="775" style="170" width="6.86"/>
    <col collapsed="false" customWidth="true" hidden="false" outlineLevel="0" max="776" min="776" style="170" width="7.71"/>
    <col collapsed="false" customWidth="true" hidden="false" outlineLevel="0" max="777" min="777" style="170" width="13.29"/>
    <col collapsed="false" customWidth="true" hidden="false" outlineLevel="0" max="778" min="778" style="170" width="8.57"/>
    <col collapsed="false" customWidth="true" hidden="false" outlineLevel="0" max="779" min="779" style="170" width="7.29"/>
    <col collapsed="false" customWidth="true" hidden="false" outlineLevel="0" max="780" min="780" style="170" width="14.28"/>
    <col collapsed="false" customWidth="true" hidden="false" outlineLevel="0" max="1020" min="781" style="170" width="9.14"/>
    <col collapsed="false" customWidth="true" hidden="false" outlineLevel="0" max="1021" min="1021" style="170" width="10.14"/>
    <col collapsed="false" customWidth="true" hidden="false" outlineLevel="0" max="1022" min="1022" style="170" width="6.86"/>
    <col collapsed="false" customWidth="true" hidden="false" outlineLevel="0" max="1023" min="1023" style="170" width="32.71"/>
    <col collapsed="false" customWidth="true" hidden="false" outlineLevel="0" max="1025" min="1024" style="170" width="9.42"/>
  </cols>
  <sheetData>
    <row r="1" s="594" customFormat="true" ht="21.95" hidden="false" customHeight="true" outlineLevel="0" collapsed="false">
      <c r="A1" s="102" t="s">
        <v>485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593"/>
      <c r="O1" s="593"/>
      <c r="P1" s="593"/>
      <c r="Q1" s="593"/>
      <c r="R1" s="593"/>
      <c r="S1" s="593"/>
      <c r="T1" s="593"/>
    </row>
    <row r="2" s="601" customFormat="true" ht="14.1" hidden="false" customHeight="true" outlineLevel="0" collapsed="false">
      <c r="A2" s="595"/>
      <c r="B2" s="596"/>
      <c r="C2" s="596"/>
      <c r="D2" s="597"/>
      <c r="E2" s="598"/>
      <c r="F2" s="598"/>
      <c r="G2" s="597"/>
      <c r="H2" s="597"/>
      <c r="I2" s="598"/>
      <c r="J2" s="598"/>
      <c r="K2" s="597"/>
      <c r="L2" s="599"/>
      <c r="M2" s="600"/>
      <c r="O2" s="602"/>
    </row>
    <row r="3" customFormat="false" ht="14.1" hidden="false" customHeight="true" outlineLevel="0" collapsed="false">
      <c r="A3" s="603"/>
      <c r="B3" s="604" t="s">
        <v>486</v>
      </c>
      <c r="C3" s="605"/>
      <c r="D3" s="606"/>
      <c r="E3" s="604"/>
      <c r="F3" s="605"/>
      <c r="G3" s="606"/>
      <c r="H3" s="604"/>
      <c r="I3" s="607" t="s">
        <v>198</v>
      </c>
      <c r="J3" s="608" t="s">
        <v>487</v>
      </c>
      <c r="K3" s="609"/>
      <c r="L3" s="607" t="s">
        <v>321</v>
      </c>
      <c r="M3" s="610" t="s">
        <v>488</v>
      </c>
    </row>
    <row r="4" customFormat="false" ht="14.1" hidden="false" customHeight="true" outlineLevel="0" collapsed="false">
      <c r="A4" s="611" t="s">
        <v>37</v>
      </c>
      <c r="B4" s="612" t="s">
        <v>489</v>
      </c>
      <c r="C4" s="612"/>
      <c r="D4" s="612"/>
      <c r="E4" s="612"/>
      <c r="F4" s="612"/>
      <c r="G4" s="612"/>
      <c r="H4" s="613" t="s">
        <v>108</v>
      </c>
      <c r="I4" s="614" t="n">
        <f aca="false">I5+I8+I15</f>
        <v>302918.175832647</v>
      </c>
      <c r="J4" s="615" t="s">
        <v>490</v>
      </c>
      <c r="K4" s="616" t="s">
        <v>491</v>
      </c>
      <c r="L4" s="614" t="n">
        <f aca="false">L5+L8+L15</f>
        <v>3635018.10999176</v>
      </c>
      <c r="M4" s="617" t="n">
        <f aca="false">M5+M8+M15</f>
        <v>0.395754004499545</v>
      </c>
    </row>
    <row r="5" s="630" customFormat="true" ht="14.1" hidden="false" customHeight="true" outlineLevel="0" collapsed="false">
      <c r="A5" s="618"/>
      <c r="B5" s="619" t="s">
        <v>374</v>
      </c>
      <c r="C5" s="620" t="str">
        <f aca="false">'(4)Comp.Pessoal'!B3</f>
        <v>Pessoal Operacional</v>
      </c>
      <c r="D5" s="621"/>
      <c r="E5" s="622"/>
      <c r="F5" s="623"/>
      <c r="G5" s="624"/>
      <c r="H5" s="625" t="str">
        <f aca="false">H4</f>
        <v>R$/mês</v>
      </c>
      <c r="I5" s="626" t="n">
        <f aca="false">SUM(I6:I7)</f>
        <v>250137.192364183</v>
      </c>
      <c r="J5" s="627"/>
      <c r="K5" s="628" t="str">
        <f aca="false">K4</f>
        <v>R$/ano</v>
      </c>
      <c r="L5" s="626" t="n">
        <f aca="false">SUM(L6:L7)</f>
        <v>3001646.3083702</v>
      </c>
      <c r="M5" s="629" t="n">
        <f aca="false">SUM(M6:M7)</f>
        <v>0.326797146722186</v>
      </c>
      <c r="O5" s="631"/>
    </row>
    <row r="6" s="631" customFormat="true" ht="14.1" hidden="false" customHeight="true" outlineLevel="0" collapsed="false">
      <c r="A6" s="632"/>
      <c r="B6" s="633"/>
      <c r="C6" s="633"/>
      <c r="D6" s="634" t="str">
        <f aca="false">'(4)Comp.Pessoal'!C5</f>
        <v>Supervisor</v>
      </c>
      <c r="E6" s="635"/>
      <c r="F6" s="636"/>
      <c r="G6" s="637"/>
      <c r="H6" s="638" t="str">
        <f aca="false">H5</f>
        <v>R$/mês</v>
      </c>
      <c r="I6" s="639" t="n">
        <f aca="false">'(4)Comp.Pessoal'!H5</f>
        <v>33799.6094435314</v>
      </c>
      <c r="J6" s="640" t="n">
        <v>12</v>
      </c>
      <c r="K6" s="641" t="str">
        <f aca="false">K5</f>
        <v>R$/ano</v>
      </c>
      <c r="L6" s="639" t="n">
        <f aca="false">I6*J6</f>
        <v>405595.313322377</v>
      </c>
      <c r="M6" s="642" t="n">
        <f aca="false">L6/$L$95</f>
        <v>0.0441582310174356</v>
      </c>
    </row>
    <row r="7" customFormat="false" ht="14.1" hidden="false" customHeight="true" outlineLevel="0" collapsed="false">
      <c r="A7" s="643"/>
      <c r="B7" s="644"/>
      <c r="C7" s="644"/>
      <c r="D7" s="645" t="str">
        <f aca="false">'(4)Comp.Pessoal'!C6</f>
        <v>Monitor</v>
      </c>
      <c r="E7" s="646"/>
      <c r="F7" s="647"/>
      <c r="G7" s="648"/>
      <c r="H7" s="649" t="str">
        <f aca="false">H6</f>
        <v>R$/mês</v>
      </c>
      <c r="I7" s="650" t="n">
        <f aca="false">'(4)Comp.Pessoal'!H6</f>
        <v>216337.582920651</v>
      </c>
      <c r="J7" s="651" t="n">
        <f aca="false">J6</f>
        <v>12</v>
      </c>
      <c r="K7" s="652" t="str">
        <f aca="false">K6</f>
        <v>R$/ano</v>
      </c>
      <c r="L7" s="650" t="n">
        <f aca="false">I7*J7</f>
        <v>2596050.99504782</v>
      </c>
      <c r="M7" s="653" t="n">
        <f aca="false">L7/$L$95</f>
        <v>0.28263891570475</v>
      </c>
    </row>
    <row r="8" s="630" customFormat="true" ht="14.1" hidden="false" customHeight="true" outlineLevel="0" collapsed="false">
      <c r="A8" s="618"/>
      <c r="B8" s="619" t="s">
        <v>378</v>
      </c>
      <c r="C8" s="654" t="str">
        <f aca="false">'(4)Comp.Pessoal'!B11</f>
        <v>Pessoal Administrativo</v>
      </c>
      <c r="D8" s="620"/>
      <c r="E8" s="622"/>
      <c r="F8" s="655"/>
      <c r="G8" s="656"/>
      <c r="H8" s="625" t="str">
        <f aca="false">H7</f>
        <v>R$/mês</v>
      </c>
      <c r="I8" s="626" t="n">
        <f aca="false">SUM(I9:I14)</f>
        <v>36650.3888451572</v>
      </c>
      <c r="J8" s="657"/>
      <c r="K8" s="628" t="str">
        <f aca="false">K7</f>
        <v>R$/ano</v>
      </c>
      <c r="L8" s="626" t="n">
        <f aca="false">SUM(L9:L14)</f>
        <v>439804.666141886</v>
      </c>
      <c r="M8" s="629" t="n">
        <f aca="false">SUM(M9:M14)</f>
        <v>0.047882693443756</v>
      </c>
      <c r="O8" s="631"/>
    </row>
    <row r="9" s="660" customFormat="true" ht="14.1" hidden="false" customHeight="true" outlineLevel="0" collapsed="false">
      <c r="A9" s="658"/>
      <c r="B9" s="634"/>
      <c r="C9" s="634"/>
      <c r="D9" s="634" t="str">
        <f aca="false">'(4)Comp.Pessoal'!C13</f>
        <v>Diretoria</v>
      </c>
      <c r="E9" s="639"/>
      <c r="F9" s="659"/>
      <c r="G9" s="637"/>
      <c r="H9" s="638" t="str">
        <f aca="false">H8</f>
        <v>R$/mês</v>
      </c>
      <c r="I9" s="639" t="n">
        <f aca="false">'(4)Comp.Pessoal'!H13</f>
        <v>18786.2320396209</v>
      </c>
      <c r="J9" s="640" t="n">
        <f aca="false">J7</f>
        <v>12</v>
      </c>
      <c r="K9" s="641" t="str">
        <f aca="false">K8</f>
        <v>R$/ano</v>
      </c>
      <c r="L9" s="639" t="n">
        <f aca="false">I9*J9</f>
        <v>225434.784475451</v>
      </c>
      <c r="M9" s="642" t="n">
        <f aca="false">L9/$L$95</f>
        <v>0.0245436792912853</v>
      </c>
    </row>
    <row r="10" s="660" customFormat="true" ht="14.1" hidden="false" customHeight="true" outlineLevel="0" collapsed="false">
      <c r="A10" s="658"/>
      <c r="B10" s="634"/>
      <c r="C10" s="634"/>
      <c r="D10" s="634" t="str">
        <f aca="false">'(4)Comp.Pessoal'!C15</f>
        <v>Assistente Administrativo - Financeiro</v>
      </c>
      <c r="E10" s="639"/>
      <c r="F10" s="659"/>
      <c r="G10" s="637"/>
      <c r="H10" s="638" t="str">
        <f aca="false">H9</f>
        <v>R$/mês</v>
      </c>
      <c r="I10" s="639" t="n">
        <f aca="false">'(4)Comp.Pessoal'!H15</f>
        <v>4696.55800990523</v>
      </c>
      <c r="J10" s="640" t="n">
        <f aca="false">J9</f>
        <v>12</v>
      </c>
      <c r="K10" s="641" t="str">
        <f aca="false">K9</f>
        <v>R$/ano</v>
      </c>
      <c r="L10" s="639" t="n">
        <f aca="false">I10*J10</f>
        <v>56358.6961188628</v>
      </c>
      <c r="M10" s="642" t="n">
        <f aca="false">L10/$L$95</f>
        <v>0.00613591982282132</v>
      </c>
    </row>
    <row r="11" s="660" customFormat="true" ht="14.1" hidden="false" customHeight="true" outlineLevel="0" collapsed="false">
      <c r="A11" s="658"/>
      <c r="B11" s="634"/>
      <c r="C11" s="634"/>
      <c r="D11" s="634" t="str">
        <f aca="false">'(4)Comp.Pessoal'!C16</f>
        <v>Assistente Administrativo - Comercial</v>
      </c>
      <c r="E11" s="639"/>
      <c r="F11" s="659"/>
      <c r="G11" s="637"/>
      <c r="H11" s="638" t="str">
        <f aca="false">H10</f>
        <v>R$/mês</v>
      </c>
      <c r="I11" s="639" t="n">
        <f aca="false">'(4)Comp.Pessoal'!H16</f>
        <v>4696.55800990523</v>
      </c>
      <c r="J11" s="640" t="n">
        <f aca="false">J10</f>
        <v>12</v>
      </c>
      <c r="K11" s="641" t="str">
        <f aca="false">K10</f>
        <v>R$/ano</v>
      </c>
      <c r="L11" s="639" t="n">
        <f aca="false">I11*J11</f>
        <v>56358.6961188628</v>
      </c>
      <c r="M11" s="642" t="n">
        <f aca="false">L11/$L$95</f>
        <v>0.00613591982282132</v>
      </c>
    </row>
    <row r="12" customFormat="false" ht="14.1" hidden="false" customHeight="true" outlineLevel="0" collapsed="false">
      <c r="A12" s="658"/>
      <c r="B12" s="634"/>
      <c r="C12" s="634"/>
      <c r="D12" s="634" t="str">
        <f aca="false">'(4)Comp.Pessoal'!C17</f>
        <v>Auxiliar Administrativo</v>
      </c>
      <c r="E12" s="639"/>
      <c r="F12" s="659"/>
      <c r="G12" s="637"/>
      <c r="H12" s="638" t="str">
        <f aca="false">H11</f>
        <v>R$/mês</v>
      </c>
      <c r="I12" s="639" t="n">
        <f aca="false">'(4)Comp.Pessoal'!H17</f>
        <v>2348.27900495262</v>
      </c>
      <c r="J12" s="640" t="n">
        <f aca="false">J11</f>
        <v>12</v>
      </c>
      <c r="K12" s="641" t="str">
        <f aca="false">K11</f>
        <v>R$/ano</v>
      </c>
      <c r="L12" s="639" t="n">
        <f aca="false">I12*J12</f>
        <v>28179.3480594314</v>
      </c>
      <c r="M12" s="642" t="n">
        <f aca="false">L12/$L$95</f>
        <v>0.00306795991141066</v>
      </c>
      <c r="N12" s="660"/>
      <c r="O12" s="630"/>
      <c r="P12" s="630"/>
      <c r="Q12" s="630"/>
    </row>
    <row r="13" customFormat="false" ht="14.1" hidden="false" customHeight="true" outlineLevel="0" collapsed="false">
      <c r="A13" s="658"/>
      <c r="B13" s="634"/>
      <c r="C13" s="634"/>
      <c r="D13" s="634" t="str">
        <f aca="false">'(4)Comp.Pessoal'!C18</f>
        <v>Atendente</v>
      </c>
      <c r="E13" s="639"/>
      <c r="F13" s="659"/>
      <c r="G13" s="637"/>
      <c r="H13" s="638" t="str">
        <f aca="false">H12</f>
        <v>R$/mês</v>
      </c>
      <c r="I13" s="639" t="n">
        <f aca="false">'(4)Comp.Pessoal'!H18</f>
        <v>4081.8411871821</v>
      </c>
      <c r="J13" s="640" t="n">
        <f aca="false">J12</f>
        <v>12</v>
      </c>
      <c r="K13" s="641" t="str">
        <f aca="false">K12</f>
        <v>R$/ano</v>
      </c>
      <c r="L13" s="639" t="n">
        <f aca="false">I13*J13</f>
        <v>48982.0942461852</v>
      </c>
      <c r="M13" s="642" t="n">
        <f aca="false">L13/$L$95</f>
        <v>0.00533280973027831</v>
      </c>
      <c r="N13" s="660"/>
      <c r="O13" s="630"/>
      <c r="P13" s="630"/>
      <c r="Q13" s="630"/>
    </row>
    <row r="14" customFormat="false" ht="14.1" hidden="false" customHeight="true" outlineLevel="0" collapsed="false">
      <c r="A14" s="661"/>
      <c r="B14" s="645"/>
      <c r="C14" s="645"/>
      <c r="D14" s="645" t="str">
        <f aca="false">'(4)Comp.Pessoal'!C19</f>
        <v>Telefonista</v>
      </c>
      <c r="E14" s="650"/>
      <c r="F14" s="662"/>
      <c r="G14" s="648"/>
      <c r="H14" s="649" t="str">
        <f aca="false">H13</f>
        <v>R$/mês</v>
      </c>
      <c r="I14" s="650" t="n">
        <f aca="false">'(4)Comp.Pessoal'!H19</f>
        <v>2040.92059359105</v>
      </c>
      <c r="J14" s="651" t="n">
        <f aca="false">J13</f>
        <v>12</v>
      </c>
      <c r="K14" s="652" t="str">
        <f aca="false">K13</f>
        <v>R$/ano</v>
      </c>
      <c r="L14" s="650" t="n">
        <f aca="false">I14*J14</f>
        <v>24491.0471230926</v>
      </c>
      <c r="M14" s="653" t="n">
        <f aca="false">L14/$L$95</f>
        <v>0.00266640486513916</v>
      </c>
      <c r="O14" s="630"/>
      <c r="P14" s="630"/>
      <c r="Q14" s="630"/>
    </row>
    <row r="15" s="630" customFormat="true" ht="14.1" hidden="false" customHeight="true" outlineLevel="0" collapsed="false">
      <c r="A15" s="618"/>
      <c r="B15" s="619" t="s">
        <v>379</v>
      </c>
      <c r="C15" s="654" t="str">
        <f aca="false">'(4)Comp.Pessoal'!B24</f>
        <v>Pessoal de Manutenção</v>
      </c>
      <c r="D15" s="620"/>
      <c r="E15" s="622"/>
      <c r="F15" s="655"/>
      <c r="G15" s="656"/>
      <c r="H15" s="625" t="str">
        <f aca="false">H14</f>
        <v>R$/mês</v>
      </c>
      <c r="I15" s="626" t="n">
        <f aca="false">SUM(I16:I18)</f>
        <v>16130.5946233068</v>
      </c>
      <c r="J15" s="657"/>
      <c r="K15" s="628" t="str">
        <f aca="false">K14</f>
        <v>R$/ano</v>
      </c>
      <c r="L15" s="626" t="n">
        <f aca="false">SUM(L16:L18)</f>
        <v>193567.135479681</v>
      </c>
      <c r="M15" s="629" t="n">
        <f aca="false">SUM(M16:M18)</f>
        <v>0.0210741643336031</v>
      </c>
    </row>
    <row r="16" s="660" customFormat="true" ht="14.1" hidden="false" customHeight="true" outlineLevel="0" collapsed="false">
      <c r="A16" s="658"/>
      <c r="B16" s="634"/>
      <c r="C16" s="634"/>
      <c r="D16" s="634" t="str">
        <f aca="false">'(4)Comp.Pessoal'!C26</f>
        <v>Técnico em TI</v>
      </c>
      <c r="E16" s="639"/>
      <c r="F16" s="659"/>
      <c r="G16" s="637"/>
      <c r="H16" s="638" t="str">
        <f aca="false">H15</f>
        <v>R$/mês</v>
      </c>
      <c r="I16" s="639" t="n">
        <f aca="false">'(4)Comp.Pessoal'!H26</f>
        <v>9393.11601981047</v>
      </c>
      <c r="J16" s="640" t="n">
        <f aca="false">J14</f>
        <v>12</v>
      </c>
      <c r="K16" s="641" t="str">
        <f aca="false">K15</f>
        <v>R$/ano</v>
      </c>
      <c r="L16" s="639" t="n">
        <f aca="false">I16*J16</f>
        <v>112717.392237726</v>
      </c>
      <c r="M16" s="642" t="n">
        <f aca="false">L16/$L$95</f>
        <v>0.0122718396456426</v>
      </c>
      <c r="O16" s="630"/>
      <c r="P16" s="630"/>
      <c r="Q16" s="630"/>
    </row>
    <row r="17" s="660" customFormat="true" ht="14.1" hidden="false" customHeight="true" outlineLevel="0" collapsed="false">
      <c r="A17" s="658"/>
      <c r="B17" s="634"/>
      <c r="C17" s="634"/>
      <c r="D17" s="634" t="str">
        <f aca="false">'(4)Comp.Pessoal'!C27</f>
        <v>Técnico em Manutenção</v>
      </c>
      <c r="E17" s="639"/>
      <c r="F17" s="659"/>
      <c r="G17" s="637"/>
      <c r="H17" s="638" t="str">
        <f aca="false">H16</f>
        <v>R$/mês</v>
      </c>
      <c r="I17" s="639" t="n">
        <f aca="false">'(4)Comp.Pessoal'!H27</f>
        <v>4696.55800990523</v>
      </c>
      <c r="J17" s="640" t="n">
        <f aca="false">J16</f>
        <v>12</v>
      </c>
      <c r="K17" s="641" t="str">
        <f aca="false">K16</f>
        <v>R$/ano</v>
      </c>
      <c r="L17" s="639" t="n">
        <f aca="false">I17*J17</f>
        <v>56358.6961188628</v>
      </c>
      <c r="M17" s="642" t="n">
        <f aca="false">L17/$L$95</f>
        <v>0.00613591982282132</v>
      </c>
      <c r="O17" s="630"/>
      <c r="P17" s="630"/>
      <c r="Q17" s="630"/>
    </row>
    <row r="18" customFormat="false" ht="14.1" hidden="false" customHeight="true" outlineLevel="0" collapsed="false">
      <c r="A18" s="661"/>
      <c r="B18" s="645"/>
      <c r="C18" s="645"/>
      <c r="D18" s="645" t="str">
        <f aca="false">'(4)Comp.Pessoal'!C28</f>
        <v>Serviços Gerais</v>
      </c>
      <c r="E18" s="650"/>
      <c r="F18" s="662"/>
      <c r="G18" s="648"/>
      <c r="H18" s="649" t="str">
        <f aca="false">H17</f>
        <v>R$/mês</v>
      </c>
      <c r="I18" s="650" t="n">
        <f aca="false">'(4)Comp.Pessoal'!H28</f>
        <v>2040.92059359105</v>
      </c>
      <c r="J18" s="651" t="n">
        <f aca="false">J17</f>
        <v>12</v>
      </c>
      <c r="K18" s="652" t="str">
        <f aca="false">K17</f>
        <v>R$/ano</v>
      </c>
      <c r="L18" s="650" t="n">
        <f aca="false">I18*J18</f>
        <v>24491.0471230926</v>
      </c>
      <c r="M18" s="653" t="n">
        <f aca="false">L18/$L$95</f>
        <v>0.00266640486513916</v>
      </c>
      <c r="O18" s="630"/>
      <c r="P18" s="630"/>
      <c r="Q18" s="630"/>
    </row>
    <row r="19" customFormat="false" ht="14.1" hidden="false" customHeight="true" outlineLevel="0" collapsed="false">
      <c r="A19" s="611" t="s">
        <v>46</v>
      </c>
      <c r="B19" s="612" t="s">
        <v>492</v>
      </c>
      <c r="C19" s="612"/>
      <c r="D19" s="612"/>
      <c r="E19" s="612"/>
      <c r="F19" s="612"/>
      <c r="G19" s="612"/>
      <c r="H19" s="613" t="str">
        <f aca="false">H18</f>
        <v>R$/mês</v>
      </c>
      <c r="I19" s="663" t="n">
        <f aca="false">I20+I24+I28+I32+I36</f>
        <v>104620.755</v>
      </c>
      <c r="J19" s="615" t="str">
        <f aca="false">J4</f>
        <v>Meses</v>
      </c>
      <c r="K19" s="616" t="str">
        <f aca="false">K18</f>
        <v>R$/ano</v>
      </c>
      <c r="L19" s="663" t="n">
        <f aca="false">L20+L24+L28+L32+L36</f>
        <v>1255449.06</v>
      </c>
      <c r="M19" s="617" t="n">
        <f aca="false">M20+M24+M28+M32+M36</f>
        <v>0.136684048856449</v>
      </c>
      <c r="O19" s="630"/>
      <c r="P19" s="630"/>
      <c r="Q19" s="630"/>
    </row>
    <row r="20" s="630" customFormat="true" ht="14.1" hidden="false" customHeight="true" outlineLevel="0" collapsed="false">
      <c r="A20" s="618"/>
      <c r="B20" s="619" t="s">
        <v>493</v>
      </c>
      <c r="C20" s="620" t="str">
        <f aca="false">'(5)Comp.Benef.'!B3</f>
        <v>Auxílio Alimentação</v>
      </c>
      <c r="D20" s="664"/>
      <c r="E20" s="626"/>
      <c r="F20" s="665"/>
      <c r="G20" s="656"/>
      <c r="H20" s="625" t="str">
        <f aca="false">H19</f>
        <v>R$/mês</v>
      </c>
      <c r="I20" s="626" t="n">
        <f aca="false">SUM(I21:I23)</f>
        <v>28361.1</v>
      </c>
      <c r="J20" s="666"/>
      <c r="K20" s="628" t="str">
        <f aca="false">K19</f>
        <v>R$/ano</v>
      </c>
      <c r="L20" s="626" t="n">
        <f aca="false">SUM(L21:L23)</f>
        <v>340333.2</v>
      </c>
      <c r="M20" s="629" t="n">
        <f aca="false">SUM(M21:M23)</f>
        <v>0.0370529726919159</v>
      </c>
    </row>
    <row r="21" s="660" customFormat="true" ht="14.1" hidden="false" customHeight="true" outlineLevel="0" collapsed="false">
      <c r="A21" s="658"/>
      <c r="B21" s="634"/>
      <c r="C21" s="634"/>
      <c r="D21" s="634" t="str">
        <f aca="false">'(5)Comp.Benef.'!C5</f>
        <v>Pessoal Operacional</v>
      </c>
      <c r="E21" s="639"/>
      <c r="F21" s="659"/>
      <c r="G21" s="637"/>
      <c r="H21" s="638" t="str">
        <f aca="false">H20</f>
        <v>R$/mês</v>
      </c>
      <c r="I21" s="639" t="n">
        <f aca="false">'(5)Comp.Benef.'!H5</f>
        <v>25728.3</v>
      </c>
      <c r="J21" s="640" t="n">
        <f aca="false">J18</f>
        <v>12</v>
      </c>
      <c r="K21" s="641" t="str">
        <f aca="false">K20</f>
        <v>R$/ano</v>
      </c>
      <c r="L21" s="639" t="n">
        <f aca="false">I21*J21</f>
        <v>308739.6</v>
      </c>
      <c r="M21" s="642" t="n">
        <f aca="false">L21/$L$95</f>
        <v>0.0336132941708686</v>
      </c>
    </row>
    <row r="22" s="660" customFormat="true" ht="14.1" hidden="false" customHeight="true" outlineLevel="0" collapsed="false">
      <c r="A22" s="658"/>
      <c r="B22" s="634"/>
      <c r="C22" s="634"/>
      <c r="D22" s="634" t="str">
        <f aca="false">'(5)Comp.Benef.'!C6</f>
        <v>Pessoal Administrativo</v>
      </c>
      <c r="E22" s="639"/>
      <c r="F22" s="659"/>
      <c r="G22" s="637"/>
      <c r="H22" s="638" t="str">
        <f aca="false">H21</f>
        <v>R$/mês</v>
      </c>
      <c r="I22" s="639" t="n">
        <f aca="false">'(5)Comp.Benef.'!H6</f>
        <v>1755.2</v>
      </c>
      <c r="J22" s="640" t="n">
        <f aca="false">J21</f>
        <v>12</v>
      </c>
      <c r="K22" s="641" t="str">
        <f aca="false">K21</f>
        <v>R$/ano</v>
      </c>
      <c r="L22" s="639" t="n">
        <f aca="false">I22*J22</f>
        <v>21062.4</v>
      </c>
      <c r="M22" s="642" t="n">
        <f aca="false">L22/$L$95</f>
        <v>0.00229311901403157</v>
      </c>
    </row>
    <row r="23" customFormat="false" ht="14.1" hidden="false" customHeight="true" outlineLevel="0" collapsed="false">
      <c r="A23" s="661"/>
      <c r="B23" s="645"/>
      <c r="C23" s="645"/>
      <c r="D23" s="645" t="str">
        <f aca="false">'(5)Comp.Benef.'!C7</f>
        <v>Pessoal de Manutenção</v>
      </c>
      <c r="E23" s="650"/>
      <c r="F23" s="662"/>
      <c r="G23" s="648"/>
      <c r="H23" s="649" t="str">
        <f aca="false">H22</f>
        <v>R$/mês</v>
      </c>
      <c r="I23" s="650" t="n">
        <f aca="false">'(5)Comp.Benef.'!H7</f>
        <v>877.6</v>
      </c>
      <c r="J23" s="651" t="n">
        <f aca="false">J22</f>
        <v>12</v>
      </c>
      <c r="K23" s="652" t="str">
        <f aca="false">K22</f>
        <v>R$/ano</v>
      </c>
      <c r="L23" s="650" t="n">
        <f aca="false">I23*J23</f>
        <v>10531.2</v>
      </c>
      <c r="M23" s="653" t="n">
        <f aca="false">L23/$L$95</f>
        <v>0.00114655950701579</v>
      </c>
    </row>
    <row r="24" s="630" customFormat="true" ht="14.1" hidden="false" customHeight="true" outlineLevel="0" collapsed="false">
      <c r="A24" s="618"/>
      <c r="B24" s="619" t="s">
        <v>494</v>
      </c>
      <c r="C24" s="620" t="str">
        <f aca="false">'(5)Comp.Benef.'!B12</f>
        <v>Vale Transporte</v>
      </c>
      <c r="D24" s="664"/>
      <c r="E24" s="626"/>
      <c r="F24" s="665"/>
      <c r="G24" s="656"/>
      <c r="H24" s="625" t="str">
        <f aca="false">H23</f>
        <v>R$/mês</v>
      </c>
      <c r="I24" s="626" t="n">
        <f aca="false">SUM(I25:I27)</f>
        <v>26832</v>
      </c>
      <c r="J24" s="666"/>
      <c r="K24" s="628" t="str">
        <f aca="false">K23</f>
        <v>R$/ano</v>
      </c>
      <c r="L24" s="626" t="n">
        <f aca="false">SUM(L25:L27)</f>
        <v>321984</v>
      </c>
      <c r="M24" s="629" t="n">
        <f aca="false">SUM(M25:M27)</f>
        <v>0.0350552469145939</v>
      </c>
    </row>
    <row r="25" s="660" customFormat="true" ht="14.1" hidden="false" customHeight="true" outlineLevel="0" collapsed="false">
      <c r="A25" s="658"/>
      <c r="B25" s="634"/>
      <c r="C25" s="634"/>
      <c r="D25" s="634" t="str">
        <f aca="false">'(5)Comp.Benef.'!C14</f>
        <v>Pessoal Operacional</v>
      </c>
      <c r="E25" s="639"/>
      <c r="F25" s="659"/>
      <c r="G25" s="637"/>
      <c r="H25" s="638" t="str">
        <f aca="false">H24</f>
        <v>R$/mês</v>
      </c>
      <c r="I25" s="639" t="n">
        <f aca="false">'(5)Comp.Benef.'!H14</f>
        <v>24336</v>
      </c>
      <c r="J25" s="640" t="n">
        <f aca="false">J22</f>
        <v>12</v>
      </c>
      <c r="K25" s="641" t="str">
        <f aca="false">K24</f>
        <v>R$/ano</v>
      </c>
      <c r="L25" s="639" t="n">
        <f aca="false">I25*J25</f>
        <v>292032</v>
      </c>
      <c r="M25" s="642" t="n">
        <f aca="false">L25/$L$95</f>
        <v>0.0317942937132363</v>
      </c>
    </row>
    <row r="26" s="660" customFormat="true" ht="14.1" hidden="false" customHeight="true" outlineLevel="0" collapsed="false">
      <c r="A26" s="658"/>
      <c r="B26" s="634"/>
      <c r="C26" s="634"/>
      <c r="D26" s="634" t="str">
        <f aca="false">'(5)Comp.Benef.'!C15</f>
        <v>Pessoal Administrativo</v>
      </c>
      <c r="E26" s="639"/>
      <c r="F26" s="659"/>
      <c r="G26" s="637"/>
      <c r="H26" s="638" t="str">
        <f aca="false">H25</f>
        <v>R$/mês</v>
      </c>
      <c r="I26" s="639" t="n">
        <f aca="false">'(5)Comp.Benef.'!H15</f>
        <v>1664</v>
      </c>
      <c r="J26" s="640" t="n">
        <f aca="false">J25</f>
        <v>12</v>
      </c>
      <c r="K26" s="641" t="str">
        <f aca="false">K25</f>
        <v>R$/ano</v>
      </c>
      <c r="L26" s="639" t="n">
        <f aca="false">I26*J26</f>
        <v>19968</v>
      </c>
      <c r="M26" s="642" t="n">
        <f aca="false">L26/$L$95</f>
        <v>0.00217396880090505</v>
      </c>
    </row>
    <row r="27" customFormat="false" ht="14.1" hidden="false" customHeight="true" outlineLevel="0" collapsed="false">
      <c r="A27" s="661"/>
      <c r="B27" s="645"/>
      <c r="C27" s="634"/>
      <c r="D27" s="645" t="str">
        <f aca="false">'(5)Comp.Benef.'!C16</f>
        <v>Pessoal de Manutenção</v>
      </c>
      <c r="E27" s="650"/>
      <c r="F27" s="662"/>
      <c r="G27" s="648"/>
      <c r="H27" s="649" t="str">
        <f aca="false">H26</f>
        <v>R$/mês</v>
      </c>
      <c r="I27" s="650" t="n">
        <f aca="false">'(5)Comp.Benef.'!H16</f>
        <v>832</v>
      </c>
      <c r="J27" s="651" t="n">
        <f aca="false">J26</f>
        <v>12</v>
      </c>
      <c r="K27" s="652" t="str">
        <f aca="false">K26</f>
        <v>R$/ano</v>
      </c>
      <c r="L27" s="650" t="n">
        <f aca="false">I27*J27</f>
        <v>9984</v>
      </c>
      <c r="M27" s="642" t="n">
        <f aca="false">L27/$L$95</f>
        <v>0.00108698440045252</v>
      </c>
    </row>
    <row r="28" s="630" customFormat="true" ht="14.1" hidden="false" customHeight="true" outlineLevel="0" collapsed="false">
      <c r="A28" s="618"/>
      <c r="B28" s="619" t="s">
        <v>495</v>
      </c>
      <c r="C28" s="620" t="str">
        <f aca="false">'(5)Comp.Benef.'!B21</f>
        <v>Assistência médica e familiar</v>
      </c>
      <c r="D28" s="664"/>
      <c r="E28" s="626"/>
      <c r="F28" s="665"/>
      <c r="G28" s="656"/>
      <c r="H28" s="625" t="str">
        <f aca="false">H27</f>
        <v>R$/mês</v>
      </c>
      <c r="I28" s="626" t="n">
        <f aca="false">SUM(I29:I31)</f>
        <v>25800</v>
      </c>
      <c r="J28" s="666"/>
      <c r="K28" s="628" t="str">
        <f aca="false">K27</f>
        <v>R$/ano</v>
      </c>
      <c r="L28" s="626" t="n">
        <f aca="false">SUM(L29:L31)</f>
        <v>309600</v>
      </c>
      <c r="M28" s="629" t="n">
        <f aca="false">SUM(M29:M31)</f>
        <v>0.0337069681871095</v>
      </c>
    </row>
    <row r="29" s="660" customFormat="true" ht="14.1" hidden="false" customHeight="true" outlineLevel="0" collapsed="false">
      <c r="A29" s="658"/>
      <c r="B29" s="634"/>
      <c r="C29" s="634"/>
      <c r="D29" s="634" t="str">
        <f aca="false">'(5)Comp.Benef.'!C23</f>
        <v>Pessoal Operacional</v>
      </c>
      <c r="E29" s="639"/>
      <c r="F29" s="659"/>
      <c r="G29" s="637"/>
      <c r="H29" s="638" t="str">
        <f aca="false">H28</f>
        <v>R$/mês</v>
      </c>
      <c r="I29" s="639" t="n">
        <f aca="false">'(5)Comp.Benef.'!H23</f>
        <v>23400</v>
      </c>
      <c r="J29" s="640" t="n">
        <f aca="false">J26</f>
        <v>12</v>
      </c>
      <c r="K29" s="641" t="str">
        <f aca="false">K28</f>
        <v>R$/ano</v>
      </c>
      <c r="L29" s="639" t="n">
        <f aca="false">I29*J29</f>
        <v>280800</v>
      </c>
      <c r="M29" s="642" t="n">
        <f aca="false">L29/$L$95</f>
        <v>0.0305714362627272</v>
      </c>
    </row>
    <row r="30" s="660" customFormat="true" ht="14.1" hidden="false" customHeight="true" outlineLevel="0" collapsed="false">
      <c r="A30" s="658"/>
      <c r="B30" s="634"/>
      <c r="C30" s="634"/>
      <c r="D30" s="634" t="str">
        <f aca="false">'(5)Comp.Benef.'!C24</f>
        <v>Pessoal Administrativo</v>
      </c>
      <c r="E30" s="639"/>
      <c r="F30" s="659"/>
      <c r="G30" s="637"/>
      <c r="H30" s="638" t="str">
        <f aca="false">H29</f>
        <v>R$/mês</v>
      </c>
      <c r="I30" s="639" t="n">
        <f aca="false">'(5)Comp.Benef.'!H24</f>
        <v>1600</v>
      </c>
      <c r="J30" s="640" t="n">
        <f aca="false">J29</f>
        <v>12</v>
      </c>
      <c r="K30" s="641" t="str">
        <f aca="false">K29</f>
        <v>R$/ano</v>
      </c>
      <c r="L30" s="639" t="n">
        <f aca="false">I30*J30</f>
        <v>19200</v>
      </c>
      <c r="M30" s="642" t="n">
        <f aca="false">L30/$L$95</f>
        <v>0.00209035461625485</v>
      </c>
    </row>
    <row r="31" customFormat="false" ht="14.1" hidden="false" customHeight="true" outlineLevel="0" collapsed="false">
      <c r="A31" s="661"/>
      <c r="B31" s="645"/>
      <c r="C31" s="634"/>
      <c r="D31" s="645" t="str">
        <f aca="false">'(5)Comp.Benef.'!C25</f>
        <v>Pessoal de Manutenção</v>
      </c>
      <c r="E31" s="650"/>
      <c r="F31" s="662"/>
      <c r="G31" s="648"/>
      <c r="H31" s="649" t="str">
        <f aca="false">H30</f>
        <v>R$/mês</v>
      </c>
      <c r="I31" s="650" t="n">
        <f aca="false">'(5)Comp.Benef.'!H25</f>
        <v>800</v>
      </c>
      <c r="J31" s="651" t="n">
        <f aca="false">J30</f>
        <v>12</v>
      </c>
      <c r="K31" s="652" t="str">
        <f aca="false">K30</f>
        <v>R$/ano</v>
      </c>
      <c r="L31" s="650" t="n">
        <f aca="false">I31*J31</f>
        <v>9600</v>
      </c>
      <c r="M31" s="642" t="n">
        <f aca="false">L31/$L$95</f>
        <v>0.00104517730812743</v>
      </c>
    </row>
    <row r="32" s="630" customFormat="true" ht="14.1" hidden="false" customHeight="true" outlineLevel="0" collapsed="false">
      <c r="A32" s="618"/>
      <c r="B32" s="619" t="s">
        <v>496</v>
      </c>
      <c r="C32" s="620" t="str">
        <f aca="false">'(5)Comp.Benef.'!B30</f>
        <v>Seguro de vida, invalidez e funeral</v>
      </c>
      <c r="D32" s="664"/>
      <c r="E32" s="626"/>
      <c r="F32" s="665"/>
      <c r="G32" s="656"/>
      <c r="H32" s="625" t="str">
        <f aca="false">H31</f>
        <v>R$/mês</v>
      </c>
      <c r="I32" s="626" t="n">
        <f aca="false">SUM(I33:I35)</f>
        <v>11610</v>
      </c>
      <c r="J32" s="666"/>
      <c r="K32" s="628" t="str">
        <f aca="false">K31</f>
        <v>R$/ano</v>
      </c>
      <c r="L32" s="626" t="n">
        <f aca="false">SUM(L33:L35)</f>
        <v>139320</v>
      </c>
      <c r="M32" s="629" t="n">
        <f aca="false">SUM(M33:M35)</f>
        <v>0.0151681356841993</v>
      </c>
    </row>
    <row r="33" s="660" customFormat="true" ht="14.1" hidden="false" customHeight="true" outlineLevel="0" collapsed="false">
      <c r="A33" s="658"/>
      <c r="B33" s="634"/>
      <c r="C33" s="634"/>
      <c r="D33" s="634" t="str">
        <f aca="false">'(5)Comp.Benef.'!C32</f>
        <v>Pessoal Operacional</v>
      </c>
      <c r="E33" s="639"/>
      <c r="F33" s="659"/>
      <c r="G33" s="637"/>
      <c r="H33" s="638" t="str">
        <f aca="false">H32</f>
        <v>R$/mês</v>
      </c>
      <c r="I33" s="639" t="n">
        <f aca="false">'(5)Comp.Benef.'!H32</f>
        <v>10530</v>
      </c>
      <c r="J33" s="640" t="n">
        <f aca="false">J30</f>
        <v>12</v>
      </c>
      <c r="K33" s="641" t="str">
        <f aca="false">K32</f>
        <v>R$/ano</v>
      </c>
      <c r="L33" s="639" t="n">
        <f aca="false">I33*J33</f>
        <v>126360</v>
      </c>
      <c r="M33" s="642" t="n">
        <f aca="false">L33/$L$95</f>
        <v>0.0137571463182272</v>
      </c>
    </row>
    <row r="34" s="660" customFormat="true" ht="14.1" hidden="false" customHeight="true" outlineLevel="0" collapsed="false">
      <c r="A34" s="658"/>
      <c r="B34" s="634"/>
      <c r="C34" s="634"/>
      <c r="D34" s="634" t="str">
        <f aca="false">'(5)Comp.Benef.'!C33</f>
        <v>Pessoal Administrativo</v>
      </c>
      <c r="E34" s="639"/>
      <c r="F34" s="659"/>
      <c r="G34" s="637"/>
      <c r="H34" s="638" t="str">
        <f aca="false">H33</f>
        <v>R$/mês</v>
      </c>
      <c r="I34" s="639" t="n">
        <f aca="false">'(5)Comp.Benef.'!H33</f>
        <v>720</v>
      </c>
      <c r="J34" s="640" t="n">
        <f aca="false">J33</f>
        <v>12</v>
      </c>
      <c r="K34" s="641" t="str">
        <f aca="false">K33</f>
        <v>R$/ano</v>
      </c>
      <c r="L34" s="639" t="n">
        <f aca="false">I34*J34</f>
        <v>8640</v>
      </c>
      <c r="M34" s="642" t="n">
        <f aca="false">L34/$L$95</f>
        <v>0.000940659577314684</v>
      </c>
    </row>
    <row r="35" customFormat="false" ht="14.1" hidden="false" customHeight="true" outlineLevel="0" collapsed="false">
      <c r="A35" s="661"/>
      <c r="B35" s="645"/>
      <c r="C35" s="634"/>
      <c r="D35" s="645" t="str">
        <f aca="false">'(5)Comp.Benef.'!C34</f>
        <v>Pessoal de Manutenção</v>
      </c>
      <c r="E35" s="650"/>
      <c r="F35" s="662"/>
      <c r="G35" s="648"/>
      <c r="H35" s="649" t="str">
        <f aca="false">H34</f>
        <v>R$/mês</v>
      </c>
      <c r="I35" s="650" t="n">
        <f aca="false">'(5)Comp.Benef.'!H34</f>
        <v>360</v>
      </c>
      <c r="J35" s="651" t="n">
        <f aca="false">J34</f>
        <v>12</v>
      </c>
      <c r="K35" s="652" t="str">
        <f aca="false">K34</f>
        <v>R$/ano</v>
      </c>
      <c r="L35" s="650" t="n">
        <f aca="false">I35*J35</f>
        <v>4320</v>
      </c>
      <c r="M35" s="642" t="n">
        <f aca="false">L35/$L$95</f>
        <v>0.000470329788657342</v>
      </c>
    </row>
    <row r="36" s="630" customFormat="true" ht="14.1" hidden="false" customHeight="true" outlineLevel="0" collapsed="false">
      <c r="A36" s="618"/>
      <c r="B36" s="619" t="s">
        <v>497</v>
      </c>
      <c r="C36" s="620" t="str">
        <f aca="false">'(5)Comp.Benef.'!B39</f>
        <v>Uniforme/EPI</v>
      </c>
      <c r="D36" s="664"/>
      <c r="E36" s="626"/>
      <c r="F36" s="665"/>
      <c r="G36" s="656"/>
      <c r="H36" s="625" t="str">
        <f aca="false">H35</f>
        <v>R$/mês</v>
      </c>
      <c r="I36" s="626" t="n">
        <f aca="false">SUM(I37:I44)</f>
        <v>12017.655</v>
      </c>
      <c r="J36" s="666"/>
      <c r="K36" s="628" t="str">
        <f aca="false">K35</f>
        <v>R$/ano</v>
      </c>
      <c r="L36" s="626" t="n">
        <f aca="false">SUM(L37:L44)</f>
        <v>144211.86</v>
      </c>
      <c r="M36" s="629" t="n">
        <f aca="false">SUM(M37:M44)</f>
        <v>0.0157007253786301</v>
      </c>
    </row>
    <row r="37" s="660" customFormat="true" ht="14.1" hidden="false" customHeight="true" outlineLevel="0" collapsed="false">
      <c r="A37" s="658"/>
      <c r="B37" s="634"/>
      <c r="C37" s="634"/>
      <c r="D37" s="634" t="str">
        <f aca="false">'(5)Comp.Benef.'!C41</f>
        <v>Calça</v>
      </c>
      <c r="E37" s="639"/>
      <c r="F37" s="659"/>
      <c r="G37" s="637"/>
      <c r="H37" s="638" t="str">
        <f aca="false">H36</f>
        <v>R$/mês</v>
      </c>
      <c r="I37" s="639" t="n">
        <f aca="false">L37/J37</f>
        <v>1530.36</v>
      </c>
      <c r="J37" s="640" t="n">
        <f aca="false">J34</f>
        <v>12</v>
      </c>
      <c r="K37" s="641" t="str">
        <f aca="false">K36</f>
        <v>R$/ano</v>
      </c>
      <c r="L37" s="639" t="n">
        <f aca="false">'(5)Comp.Benef.'!H41</f>
        <v>18364.32</v>
      </c>
      <c r="M37" s="642" t="n">
        <f aca="false">L37/$L$95</f>
        <v>0.00199937193158236</v>
      </c>
    </row>
    <row r="38" s="660" customFormat="true" ht="14.1" hidden="false" customHeight="true" outlineLevel="0" collapsed="false">
      <c r="A38" s="658"/>
      <c r="B38" s="634"/>
      <c r="C38" s="634"/>
      <c r="D38" s="634" t="str">
        <f aca="false">'(5)Comp.Benef.'!C42</f>
        <v>Camisa</v>
      </c>
      <c r="E38" s="639"/>
      <c r="F38" s="659"/>
      <c r="G38" s="637"/>
      <c r="H38" s="638" t="str">
        <f aca="false">H37</f>
        <v>R$/mês</v>
      </c>
      <c r="I38" s="639" t="n">
        <f aca="false">L38/J38</f>
        <v>1488.63</v>
      </c>
      <c r="J38" s="640" t="n">
        <f aca="false">J35</f>
        <v>12</v>
      </c>
      <c r="K38" s="641" t="str">
        <f aca="false">K37</f>
        <v>R$/ano</v>
      </c>
      <c r="L38" s="639" t="n">
        <f aca="false">'(5)Comp.Benef.'!H42</f>
        <v>17863.56</v>
      </c>
      <c r="M38" s="642" t="n">
        <f aca="false">L38/$L$95</f>
        <v>0.00194485287024716</v>
      </c>
    </row>
    <row r="39" s="660" customFormat="true" ht="14.1" hidden="false" customHeight="true" outlineLevel="0" collapsed="false">
      <c r="A39" s="658"/>
      <c r="B39" s="634"/>
      <c r="C39" s="634"/>
      <c r="D39" s="634" t="str">
        <f aca="false">'(5)Comp.Benef.'!C43</f>
        <v>Par de Sapatos</v>
      </c>
      <c r="E39" s="639"/>
      <c r="F39" s="659"/>
      <c r="G39" s="637"/>
      <c r="H39" s="638" t="str">
        <f aca="false">H38</f>
        <v>R$/mês</v>
      </c>
      <c r="I39" s="639" t="n">
        <f aca="false">L39/J39</f>
        <v>1221.675</v>
      </c>
      <c r="J39" s="640" t="n">
        <f aca="false">J38</f>
        <v>12</v>
      </c>
      <c r="K39" s="641" t="str">
        <f aca="false">K38</f>
        <v>R$/ano</v>
      </c>
      <c r="L39" s="639" t="n">
        <f aca="false">'(5)Comp.Benef.'!H43</f>
        <v>14660.1</v>
      </c>
      <c r="M39" s="642" t="n">
        <f aca="false">L39/$L$95</f>
        <v>0.00159608373488322</v>
      </c>
    </row>
    <row r="40" s="660" customFormat="true" ht="14.1" hidden="false" customHeight="true" outlineLevel="0" collapsed="false">
      <c r="A40" s="658"/>
      <c r="B40" s="634"/>
      <c r="C40" s="634"/>
      <c r="D40" s="634" t="str">
        <f aca="false">'(5)Comp.Benef.'!C44</f>
        <v>Colete</v>
      </c>
      <c r="E40" s="639"/>
      <c r="F40" s="659"/>
      <c r="G40" s="637"/>
      <c r="H40" s="638" t="str">
        <f aca="false">H39</f>
        <v>R$/mês</v>
      </c>
      <c r="I40" s="639" t="n">
        <f aca="false">L40/J40</f>
        <v>1262.625</v>
      </c>
      <c r="J40" s="640" t="n">
        <f aca="false">J37</f>
        <v>12</v>
      </c>
      <c r="K40" s="641" t="str">
        <f aca="false">K39</f>
        <v>R$/ano</v>
      </c>
      <c r="L40" s="639" t="n">
        <f aca="false">'(5)Comp.Benef.'!H44</f>
        <v>15151.5</v>
      </c>
      <c r="M40" s="642" t="n">
        <f aca="false">L40/$L$95</f>
        <v>0.00164958374834299</v>
      </c>
    </row>
    <row r="41" s="660" customFormat="true" ht="14.1" hidden="false" customHeight="true" outlineLevel="0" collapsed="false">
      <c r="A41" s="658"/>
      <c r="B41" s="634"/>
      <c r="C41" s="634"/>
      <c r="D41" s="634" t="str">
        <f aca="false">'(5)Comp.Benef.'!C45</f>
        <v>Bota</v>
      </c>
      <c r="E41" s="639"/>
      <c r="F41" s="659"/>
      <c r="G41" s="637"/>
      <c r="H41" s="638" t="str">
        <f aca="false">H40</f>
        <v>R$/mês</v>
      </c>
      <c r="I41" s="639" t="n">
        <f aca="false">L41/J41</f>
        <v>3607.5</v>
      </c>
      <c r="J41" s="640" t="n">
        <f aca="false">J38</f>
        <v>12</v>
      </c>
      <c r="K41" s="641" t="str">
        <f aca="false">K40</f>
        <v>R$/ano</v>
      </c>
      <c r="L41" s="639" t="n">
        <f aca="false">'(5)Comp.Benef.'!H45</f>
        <v>43290</v>
      </c>
      <c r="M41" s="642" t="n">
        <f aca="false">L41/$L$95</f>
        <v>0.00471309642383711</v>
      </c>
    </row>
    <row r="42" s="660" customFormat="true" ht="14.1" hidden="false" customHeight="true" outlineLevel="0" collapsed="false">
      <c r="A42" s="658"/>
      <c r="B42" s="634"/>
      <c r="C42" s="634"/>
      <c r="D42" s="634" t="str">
        <f aca="false">'(5)Comp.Benef.'!C46</f>
        <v>Capa de Chuva</v>
      </c>
      <c r="E42" s="639"/>
      <c r="F42" s="659"/>
      <c r="G42" s="637"/>
      <c r="H42" s="638" t="str">
        <f aca="false">H41</f>
        <v>R$/mês</v>
      </c>
      <c r="I42" s="639" t="n">
        <f aca="false">L42/J42</f>
        <v>1540.5</v>
      </c>
      <c r="J42" s="640" t="n">
        <f aca="false">J39</f>
        <v>12</v>
      </c>
      <c r="K42" s="641" t="str">
        <f aca="false">K41</f>
        <v>R$/ano</v>
      </c>
      <c r="L42" s="639" t="n">
        <f aca="false">'(5)Comp.Benef.'!H46</f>
        <v>18486</v>
      </c>
      <c r="M42" s="642" t="n">
        <f aca="false">L42/$L$95</f>
        <v>0.00201261955396287</v>
      </c>
    </row>
    <row r="43" s="660" customFormat="true" ht="14.1" hidden="false" customHeight="true" outlineLevel="0" collapsed="false">
      <c r="A43" s="658"/>
      <c r="B43" s="634"/>
      <c r="C43" s="634"/>
      <c r="D43" s="634" t="str">
        <f aca="false">'(5)Comp.Benef.'!C47</f>
        <v>Boné</v>
      </c>
      <c r="E43" s="639"/>
      <c r="F43" s="659"/>
      <c r="G43" s="637"/>
      <c r="H43" s="638" t="str">
        <f aca="false">H42</f>
        <v>R$/mês</v>
      </c>
      <c r="I43" s="639" t="n">
        <f aca="false">L43/J43</f>
        <v>488.865</v>
      </c>
      <c r="J43" s="640" t="n">
        <f aca="false">J40</f>
        <v>12</v>
      </c>
      <c r="K43" s="641" t="str">
        <f aca="false">K42</f>
        <v>R$/ano</v>
      </c>
      <c r="L43" s="639" t="n">
        <f aca="false">'(5)Comp.Benef.'!H47</f>
        <v>5866.38</v>
      </c>
      <c r="M43" s="642" t="n">
        <f aca="false">L43/$L$95</f>
        <v>0.000638688255922143</v>
      </c>
    </row>
    <row r="44" customFormat="false" ht="14.1" hidden="false" customHeight="true" outlineLevel="0" collapsed="false">
      <c r="A44" s="661"/>
      <c r="B44" s="645"/>
      <c r="C44" s="645"/>
      <c r="D44" s="645" t="str">
        <f aca="false">'(5)Comp.Benef.'!C48</f>
        <v>Protetor Solar FPS 30 (120ml)</v>
      </c>
      <c r="E44" s="650"/>
      <c r="F44" s="662"/>
      <c r="G44" s="648"/>
      <c r="H44" s="649" t="str">
        <f aca="false">H43</f>
        <v>R$/mês</v>
      </c>
      <c r="I44" s="650" t="n">
        <f aca="false">L44/J44</f>
        <v>877.5</v>
      </c>
      <c r="J44" s="651" t="n">
        <f aca="false">J41</f>
        <v>12</v>
      </c>
      <c r="K44" s="652" t="str">
        <f aca="false">K43</f>
        <v>R$/ano</v>
      </c>
      <c r="L44" s="650" t="n">
        <f aca="false">'(5)Comp.Benef.'!H48</f>
        <v>10530</v>
      </c>
      <c r="M44" s="653" t="n">
        <f aca="false">L44/$L$95</f>
        <v>0.00114642885985227</v>
      </c>
    </row>
    <row r="45" customFormat="false" ht="14.1" hidden="false" customHeight="true" outlineLevel="0" collapsed="false">
      <c r="A45" s="611" t="s">
        <v>63</v>
      </c>
      <c r="B45" s="612" t="s">
        <v>498</v>
      </c>
      <c r="C45" s="612"/>
      <c r="D45" s="612"/>
      <c r="E45" s="612"/>
      <c r="F45" s="612"/>
      <c r="G45" s="612"/>
      <c r="H45" s="613" t="str">
        <f aca="false">H44</f>
        <v>R$/mês</v>
      </c>
      <c r="I45" s="663" t="n">
        <f aca="false">I46+I58+I66</f>
        <v>106824.789166667</v>
      </c>
      <c r="J45" s="615" t="str">
        <f aca="false">J19</f>
        <v>Meses</v>
      </c>
      <c r="K45" s="616" t="str">
        <f aca="false">K44</f>
        <v>R$/ano</v>
      </c>
      <c r="L45" s="663" t="n">
        <f aca="false">L46+L58+L66</f>
        <v>1281897.47</v>
      </c>
      <c r="M45" s="617" t="n">
        <f aca="false">M46+M58+M66</f>
        <v>0.139563556978121</v>
      </c>
    </row>
    <row r="46" s="630" customFormat="true" ht="14.1" hidden="false" customHeight="true" outlineLevel="0" collapsed="false">
      <c r="A46" s="618"/>
      <c r="B46" s="619" t="s">
        <v>499</v>
      </c>
      <c r="C46" s="620" t="str">
        <f aca="false">'(6)Comp.Desp.'!B3</f>
        <v>Administrativas</v>
      </c>
      <c r="D46" s="664"/>
      <c r="E46" s="626"/>
      <c r="F46" s="665"/>
      <c r="G46" s="656"/>
      <c r="H46" s="625" t="str">
        <f aca="false">H45</f>
        <v>R$/mês</v>
      </c>
      <c r="I46" s="626" t="n">
        <f aca="false">SUM(I47:I57)</f>
        <v>41200</v>
      </c>
      <c r="J46" s="666"/>
      <c r="K46" s="628" t="str">
        <f aca="false">K45</f>
        <v>R$/ano</v>
      </c>
      <c r="L46" s="626" t="n">
        <f aca="false">SUM(L47:L57)</f>
        <v>494400</v>
      </c>
      <c r="M46" s="629" t="n">
        <f aca="false">SUM(M47:M57)</f>
        <v>0.0538266313685625</v>
      </c>
    </row>
    <row r="47" s="660" customFormat="true" ht="14.1" hidden="false" customHeight="true" outlineLevel="0" collapsed="false">
      <c r="A47" s="658"/>
      <c r="B47" s="634"/>
      <c r="C47" s="634"/>
      <c r="D47" s="634" t="str">
        <f aca="false">'(6)Comp.Desp.'!C4</f>
        <v>Aluguel de Instalações, Venda e Comercial</v>
      </c>
      <c r="E47" s="667"/>
      <c r="F47" s="659"/>
      <c r="G47" s="637"/>
      <c r="H47" s="638" t="str">
        <f aca="false">H46</f>
        <v>R$/mês</v>
      </c>
      <c r="I47" s="639" t="n">
        <f aca="false">'(6)Comp.Desp.'!F4</f>
        <v>15000</v>
      </c>
      <c r="J47" s="640" t="n">
        <f aca="false">J44</f>
        <v>12</v>
      </c>
      <c r="K47" s="641" t="str">
        <f aca="false">K46</f>
        <v>R$/ano</v>
      </c>
      <c r="L47" s="639" t="n">
        <f aca="false">I47*J47</f>
        <v>180000</v>
      </c>
      <c r="M47" s="642" t="n">
        <f aca="false">L47/$L$95</f>
        <v>0.0195970745273892</v>
      </c>
    </row>
    <row r="48" s="660" customFormat="true" ht="14.1" hidden="false" customHeight="true" outlineLevel="0" collapsed="false">
      <c r="A48" s="658"/>
      <c r="B48" s="634"/>
      <c r="C48" s="634"/>
      <c r="D48" s="634" t="str">
        <f aca="false">'(6)Comp.Desp.'!C5</f>
        <v>Telefone Fixo</v>
      </c>
      <c r="E48" s="667"/>
      <c r="F48" s="659"/>
      <c r="G48" s="637"/>
      <c r="H48" s="638" t="str">
        <f aca="false">H47</f>
        <v>R$/mês</v>
      </c>
      <c r="I48" s="639" t="n">
        <f aca="false">'(6)Comp.Desp.'!F5</f>
        <v>2000</v>
      </c>
      <c r="J48" s="640" t="n">
        <f aca="false">J47</f>
        <v>12</v>
      </c>
      <c r="K48" s="641" t="str">
        <f aca="false">K47</f>
        <v>R$/ano</v>
      </c>
      <c r="L48" s="639" t="n">
        <f aca="false">I48*J48</f>
        <v>24000</v>
      </c>
      <c r="M48" s="642" t="n">
        <f aca="false">L48/$L$95</f>
        <v>0.00261294327031857</v>
      </c>
    </row>
    <row r="49" s="660" customFormat="true" ht="14.1" hidden="false" customHeight="true" outlineLevel="0" collapsed="false">
      <c r="A49" s="658"/>
      <c r="B49" s="634"/>
      <c r="C49" s="634"/>
      <c r="D49" s="634" t="str">
        <f aca="false">'(6)Comp.Desp.'!C6</f>
        <v>Internet (P.O.S - Chip)</v>
      </c>
      <c r="E49" s="667"/>
      <c r="F49" s="659"/>
      <c r="G49" s="637"/>
      <c r="H49" s="638" t="str">
        <f aca="false">H48</f>
        <v>R$/mês</v>
      </c>
      <c r="I49" s="639" t="n">
        <f aca="false">'(6)Comp.Desp.'!F6</f>
        <v>5120</v>
      </c>
      <c r="J49" s="640" t="n">
        <f aca="false">J48</f>
        <v>12</v>
      </c>
      <c r="K49" s="641" t="str">
        <f aca="false">K48</f>
        <v>R$/ano</v>
      </c>
      <c r="L49" s="639" t="n">
        <f aca="false">I49*J49</f>
        <v>61440</v>
      </c>
      <c r="M49" s="642" t="n">
        <f aca="false">L49/$L$95</f>
        <v>0.00668913477201553</v>
      </c>
    </row>
    <row r="50" s="660" customFormat="true" ht="14.1" hidden="false" customHeight="true" outlineLevel="0" collapsed="false">
      <c r="A50" s="658"/>
      <c r="B50" s="634"/>
      <c r="C50" s="634"/>
      <c r="D50" s="634" t="str">
        <f aca="false">'(6)Comp.Desp.'!C7</f>
        <v>Energia Elétrica</v>
      </c>
      <c r="E50" s="667"/>
      <c r="F50" s="659"/>
      <c r="G50" s="637"/>
      <c r="H50" s="638" t="str">
        <f aca="false">H49</f>
        <v>R$/mês</v>
      </c>
      <c r="I50" s="639" t="n">
        <f aca="false">'(6)Comp.Desp.'!F7</f>
        <v>4500</v>
      </c>
      <c r="J50" s="640" t="n">
        <f aca="false">J47</f>
        <v>12</v>
      </c>
      <c r="K50" s="641" t="str">
        <f aca="false">K49</f>
        <v>R$/ano</v>
      </c>
      <c r="L50" s="639" t="n">
        <f aca="false">I50*J50</f>
        <v>54000</v>
      </c>
      <c r="M50" s="642" t="n">
        <f aca="false">L50/$L$95</f>
        <v>0.00587912235821677</v>
      </c>
    </row>
    <row r="51" s="660" customFormat="true" ht="14.1" hidden="false" customHeight="true" outlineLevel="0" collapsed="false">
      <c r="A51" s="658"/>
      <c r="B51" s="634"/>
      <c r="C51" s="634"/>
      <c r="D51" s="634" t="str">
        <f aca="false">'(6)Comp.Desp.'!C8</f>
        <v>Água/Esgoto</v>
      </c>
      <c r="E51" s="667"/>
      <c r="F51" s="659"/>
      <c r="G51" s="637"/>
      <c r="H51" s="638" t="str">
        <f aca="false">H50</f>
        <v>R$/mês</v>
      </c>
      <c r="I51" s="639" t="n">
        <f aca="false">'(6)Comp.Desp.'!F8</f>
        <v>500</v>
      </c>
      <c r="J51" s="640" t="n">
        <f aca="false">J48</f>
        <v>12</v>
      </c>
      <c r="K51" s="641" t="str">
        <f aca="false">K50</f>
        <v>R$/ano</v>
      </c>
      <c r="L51" s="639" t="n">
        <f aca="false">I51*J51</f>
        <v>6000</v>
      </c>
      <c r="M51" s="642" t="n">
        <f aca="false">L51/$L$95</f>
        <v>0.000653235817579641</v>
      </c>
    </row>
    <row r="52" s="660" customFormat="true" ht="14.1" hidden="false" customHeight="true" outlineLevel="0" collapsed="false">
      <c r="A52" s="658"/>
      <c r="B52" s="634"/>
      <c r="C52" s="634"/>
      <c r="D52" s="634" t="str">
        <f aca="false">'(6)Comp.Desp.'!C9</f>
        <v>Propaganda e Publicidade</v>
      </c>
      <c r="E52" s="667"/>
      <c r="F52" s="659"/>
      <c r="G52" s="637"/>
      <c r="H52" s="638" t="str">
        <f aca="false">H51</f>
        <v>R$/mês</v>
      </c>
      <c r="I52" s="639" t="n">
        <f aca="false">'(6)Comp.Desp.'!F9</f>
        <v>8000</v>
      </c>
      <c r="J52" s="640" t="n">
        <f aca="false">J49</f>
        <v>12</v>
      </c>
      <c r="K52" s="641" t="str">
        <f aca="false">K51</f>
        <v>R$/ano</v>
      </c>
      <c r="L52" s="639" t="n">
        <f aca="false">I52*J52</f>
        <v>96000</v>
      </c>
      <c r="M52" s="642" t="n">
        <f aca="false">L52/$L$95</f>
        <v>0.0104517730812743</v>
      </c>
    </row>
    <row r="53" s="660" customFormat="true" ht="14.1" hidden="false" customHeight="true" outlineLevel="0" collapsed="false">
      <c r="A53" s="658"/>
      <c r="B53" s="634"/>
      <c r="C53" s="634"/>
      <c r="D53" s="634" t="str">
        <f aca="false">'(6)Comp.Desp.'!C10</f>
        <v>Seguro Patrimoial</v>
      </c>
      <c r="E53" s="667"/>
      <c r="F53" s="659"/>
      <c r="G53" s="637"/>
      <c r="H53" s="638" t="str">
        <f aca="false">H52</f>
        <v>R$/mês</v>
      </c>
      <c r="I53" s="639" t="n">
        <f aca="false">'(6)Comp.Desp.'!F10</f>
        <v>1500</v>
      </c>
      <c r="J53" s="640" t="n">
        <f aca="false">J50</f>
        <v>12</v>
      </c>
      <c r="K53" s="641" t="str">
        <f aca="false">K52</f>
        <v>R$/ano</v>
      </c>
      <c r="L53" s="639" t="n">
        <f aca="false">I53*J53</f>
        <v>18000</v>
      </c>
      <c r="M53" s="642" t="n">
        <f aca="false">L53/$L$95</f>
        <v>0.00195970745273892</v>
      </c>
    </row>
    <row r="54" s="660" customFormat="true" ht="14.1" hidden="false" customHeight="true" outlineLevel="0" collapsed="false">
      <c r="A54" s="658"/>
      <c r="B54" s="634"/>
      <c r="C54" s="634"/>
      <c r="D54" s="634" t="str">
        <f aca="false">'(6)Comp.Desp.'!C11</f>
        <v>Materiais de Expediente</v>
      </c>
      <c r="E54" s="667"/>
      <c r="F54" s="659"/>
      <c r="G54" s="637"/>
      <c r="H54" s="638" t="str">
        <f aca="false">H53</f>
        <v>R$/mês</v>
      </c>
      <c r="I54" s="639" t="n">
        <f aca="false">'(6)Comp.Desp.'!F11</f>
        <v>800</v>
      </c>
      <c r="J54" s="640" t="n">
        <f aca="false">J51</f>
        <v>12</v>
      </c>
      <c r="K54" s="641" t="str">
        <f aca="false">K53</f>
        <v>R$/ano</v>
      </c>
      <c r="L54" s="639" t="n">
        <f aca="false">I54*J54</f>
        <v>9600</v>
      </c>
      <c r="M54" s="642" t="n">
        <f aca="false">L54/$L$95</f>
        <v>0.00104517730812743</v>
      </c>
    </row>
    <row r="55" s="660" customFormat="true" ht="14.1" hidden="false" customHeight="true" outlineLevel="0" collapsed="false">
      <c r="A55" s="658"/>
      <c r="B55" s="634"/>
      <c r="C55" s="634"/>
      <c r="D55" s="634" t="str">
        <f aca="false">'(6)Comp.Desp.'!C12</f>
        <v>Materiais de Limpeza e Conservação</v>
      </c>
      <c r="E55" s="667"/>
      <c r="F55" s="659"/>
      <c r="G55" s="637"/>
      <c r="H55" s="638" t="str">
        <f aca="false">H54</f>
        <v>R$/mês</v>
      </c>
      <c r="I55" s="639" t="n">
        <f aca="false">'(6)Comp.Desp.'!F12</f>
        <v>1600</v>
      </c>
      <c r="J55" s="640" t="n">
        <f aca="false">J52</f>
        <v>12</v>
      </c>
      <c r="K55" s="641" t="str">
        <f aca="false">K54</f>
        <v>R$/ano</v>
      </c>
      <c r="L55" s="639" t="n">
        <f aca="false">I55*J55</f>
        <v>19200</v>
      </c>
      <c r="M55" s="642" t="n">
        <f aca="false">L55/$L$95</f>
        <v>0.00209035461625485</v>
      </c>
    </row>
    <row r="56" s="660" customFormat="true" ht="14.1" hidden="false" customHeight="true" outlineLevel="0" collapsed="false">
      <c r="A56" s="658"/>
      <c r="B56" s="634"/>
      <c r="C56" s="634"/>
      <c r="D56" s="634" t="str">
        <f aca="false">'(6)Comp.Desp.'!C13</f>
        <v>Assinatura: livro/jornal/revista</v>
      </c>
      <c r="E56" s="667"/>
      <c r="F56" s="659"/>
      <c r="G56" s="637"/>
      <c r="H56" s="638" t="str">
        <f aca="false">H55</f>
        <v>R$/mês</v>
      </c>
      <c r="I56" s="639" t="n">
        <f aca="false">'(6)Comp.Desp.'!F13</f>
        <v>180</v>
      </c>
      <c r="J56" s="640" t="n">
        <f aca="false">J53</f>
        <v>12</v>
      </c>
      <c r="K56" s="641" t="str">
        <f aca="false">K55</f>
        <v>R$/ano</v>
      </c>
      <c r="L56" s="639" t="n">
        <f aca="false">I56*J56</f>
        <v>2160</v>
      </c>
      <c r="M56" s="642" t="n">
        <f aca="false">L56/$L$95</f>
        <v>0.000235164894328671</v>
      </c>
    </row>
    <row r="57" customFormat="false" ht="14.1" hidden="false" customHeight="true" outlineLevel="0" collapsed="false">
      <c r="A57" s="661"/>
      <c r="B57" s="645"/>
      <c r="C57" s="634"/>
      <c r="D57" s="645" t="str">
        <f aca="false">'(6)Comp.Desp.'!C14</f>
        <v>Outras despesas</v>
      </c>
      <c r="E57" s="668"/>
      <c r="F57" s="662"/>
      <c r="G57" s="648"/>
      <c r="H57" s="649" t="str">
        <f aca="false">H56</f>
        <v>R$/mês</v>
      </c>
      <c r="I57" s="650" t="n">
        <f aca="false">'(6)Comp.Desp.'!F14</f>
        <v>2000</v>
      </c>
      <c r="J57" s="651" t="n">
        <f aca="false">J54</f>
        <v>12</v>
      </c>
      <c r="K57" s="652" t="str">
        <f aca="false">K56</f>
        <v>R$/ano</v>
      </c>
      <c r="L57" s="650" t="n">
        <f aca="false">I57*J57</f>
        <v>24000</v>
      </c>
      <c r="M57" s="642" t="n">
        <f aca="false">L57/$L$95</f>
        <v>0.00261294327031857</v>
      </c>
    </row>
    <row r="58" s="630" customFormat="true" ht="14.1" hidden="false" customHeight="true" outlineLevel="0" collapsed="false">
      <c r="A58" s="618"/>
      <c r="B58" s="619" t="s">
        <v>500</v>
      </c>
      <c r="C58" s="620" t="str">
        <f aca="false">'(6)Comp.Desp.'!B19</f>
        <v>Serviço de Terceiro</v>
      </c>
      <c r="D58" s="664"/>
      <c r="E58" s="626"/>
      <c r="F58" s="665"/>
      <c r="G58" s="656"/>
      <c r="H58" s="625" t="str">
        <f aca="false">H57</f>
        <v>R$/mês</v>
      </c>
      <c r="I58" s="626" t="n">
        <f aca="false">SUM(I59:I65)</f>
        <v>27122</v>
      </c>
      <c r="J58" s="666"/>
      <c r="K58" s="628" t="str">
        <f aca="false">K57</f>
        <v>R$/ano</v>
      </c>
      <c r="L58" s="626" t="n">
        <f aca="false">SUM(L59:L65)</f>
        <v>325464</v>
      </c>
      <c r="M58" s="629" t="n">
        <f aca="false">SUM(M59:M65)</f>
        <v>0.0354341236887901</v>
      </c>
    </row>
    <row r="59" s="660" customFormat="true" ht="14.1" hidden="false" customHeight="true" outlineLevel="0" collapsed="false">
      <c r="A59" s="658"/>
      <c r="B59" s="634"/>
      <c r="C59" s="634"/>
      <c r="D59" s="634" t="str">
        <f aca="false">'(6)Comp.Desp.'!C20</f>
        <v>Honorários Advocatícios</v>
      </c>
      <c r="E59" s="667"/>
      <c r="F59" s="659"/>
      <c r="G59" s="637"/>
      <c r="H59" s="638" t="str">
        <f aca="false">H58</f>
        <v>R$/mês</v>
      </c>
      <c r="I59" s="639" t="n">
        <f aca="false">'(6)Comp.Desp.'!F20</f>
        <v>7000</v>
      </c>
      <c r="J59" s="640" t="n">
        <f aca="false">J56</f>
        <v>12</v>
      </c>
      <c r="K59" s="641" t="str">
        <f aca="false">K58</f>
        <v>R$/ano</v>
      </c>
      <c r="L59" s="639" t="n">
        <f aca="false">I59*J59</f>
        <v>84000</v>
      </c>
      <c r="M59" s="642" t="n">
        <f aca="false">L59/$L$95</f>
        <v>0.00914530144611498</v>
      </c>
    </row>
    <row r="60" s="660" customFormat="true" ht="14.1" hidden="false" customHeight="true" outlineLevel="0" collapsed="false">
      <c r="A60" s="658"/>
      <c r="B60" s="634"/>
      <c r="C60" s="634"/>
      <c r="D60" s="634" t="str">
        <f aca="false">'(6)Comp.Desp.'!C21</f>
        <v>Honorários Contábeis</v>
      </c>
      <c r="E60" s="667"/>
      <c r="F60" s="659"/>
      <c r="G60" s="637"/>
      <c r="H60" s="638" t="str">
        <f aca="false">H59</f>
        <v>R$/mês</v>
      </c>
      <c r="I60" s="639" t="n">
        <f aca="false">'(6)Comp.Desp.'!F21</f>
        <v>2900</v>
      </c>
      <c r="J60" s="640" t="n">
        <f aca="false">J59</f>
        <v>12</v>
      </c>
      <c r="K60" s="641" t="str">
        <f aca="false">K59</f>
        <v>R$/ano</v>
      </c>
      <c r="L60" s="639" t="n">
        <f aca="false">I60*J60</f>
        <v>34800</v>
      </c>
      <c r="M60" s="642" t="n">
        <f aca="false">L60/$L$95</f>
        <v>0.00378876774196192</v>
      </c>
    </row>
    <row r="61" s="660" customFormat="true" ht="14.1" hidden="false" customHeight="true" outlineLevel="0" collapsed="false">
      <c r="A61" s="658"/>
      <c r="B61" s="634"/>
      <c r="C61" s="634"/>
      <c r="D61" s="634" t="str">
        <f aca="false">'(6)Comp.Desp.'!C22</f>
        <v>Mão-de-obra especializada</v>
      </c>
      <c r="E61" s="667"/>
      <c r="F61" s="659"/>
      <c r="G61" s="637"/>
      <c r="H61" s="638" t="str">
        <f aca="false">H60</f>
        <v>R$/mês</v>
      </c>
      <c r="I61" s="639" t="n">
        <f aca="false">'(6)Comp.Desp.'!F22</f>
        <v>5622</v>
      </c>
      <c r="J61" s="640" t="n">
        <f aca="false">J60</f>
        <v>12</v>
      </c>
      <c r="K61" s="641" t="str">
        <f aca="false">K60</f>
        <v>R$/ano</v>
      </c>
      <c r="L61" s="639" t="n">
        <f aca="false">I61*J61</f>
        <v>67464</v>
      </c>
      <c r="M61" s="642" t="n">
        <f aca="false">L61/$L$95</f>
        <v>0.00734498353286549</v>
      </c>
    </row>
    <row r="62" s="660" customFormat="true" ht="14.1" hidden="false" customHeight="true" outlineLevel="0" collapsed="false">
      <c r="A62" s="658"/>
      <c r="B62" s="634"/>
      <c r="C62" s="634"/>
      <c r="D62" s="634" t="str">
        <f aca="false">'(6)Comp.Desp.'!C23</f>
        <v>Exames médico - Admissional e Demissional</v>
      </c>
      <c r="E62" s="667"/>
      <c r="F62" s="659"/>
      <c r="G62" s="637"/>
      <c r="H62" s="638" t="str">
        <f aca="false">H61</f>
        <v>R$/mês</v>
      </c>
      <c r="I62" s="639" t="n">
        <f aca="false">'(6)Comp.Desp.'!F23</f>
        <v>1800</v>
      </c>
      <c r="J62" s="640" t="n">
        <f aca="false">J59</f>
        <v>12</v>
      </c>
      <c r="K62" s="641" t="str">
        <f aca="false">K61</f>
        <v>R$/ano</v>
      </c>
      <c r="L62" s="639" t="n">
        <f aca="false">I62*J62</f>
        <v>21600</v>
      </c>
      <c r="M62" s="642" t="n">
        <f aca="false">L62/$L$95</f>
        <v>0.00235164894328671</v>
      </c>
    </row>
    <row r="63" s="660" customFormat="true" ht="14.1" hidden="false" customHeight="true" outlineLevel="0" collapsed="false">
      <c r="A63" s="658"/>
      <c r="B63" s="634"/>
      <c r="C63" s="634"/>
      <c r="D63" s="634" t="str">
        <f aca="false">'(6)Comp.Desp.'!C24</f>
        <v>Laudo de segurança do trabalho</v>
      </c>
      <c r="E63" s="667"/>
      <c r="F63" s="659"/>
      <c r="G63" s="637"/>
      <c r="H63" s="638" t="str">
        <f aca="false">H62</f>
        <v>R$/mês</v>
      </c>
      <c r="I63" s="639" t="n">
        <f aca="false">'(6)Comp.Desp.'!F24</f>
        <v>1800</v>
      </c>
      <c r="J63" s="640" t="n">
        <f aca="false">J60</f>
        <v>12</v>
      </c>
      <c r="K63" s="641" t="str">
        <f aca="false">K62</f>
        <v>R$/ano</v>
      </c>
      <c r="L63" s="639" t="n">
        <f aca="false">I63*J63</f>
        <v>21600</v>
      </c>
      <c r="M63" s="642" t="n">
        <f aca="false">L63/$L$95</f>
        <v>0.00235164894328671</v>
      </c>
    </row>
    <row r="64" s="660" customFormat="true" ht="14.1" hidden="false" customHeight="true" outlineLevel="0" collapsed="false">
      <c r="A64" s="658"/>
      <c r="B64" s="634"/>
      <c r="C64" s="634"/>
      <c r="D64" s="634" t="str">
        <f aca="false">'(6)Comp.Desp.'!C25</f>
        <v>Vigilância Patrimonial</v>
      </c>
      <c r="E64" s="667"/>
      <c r="F64" s="659"/>
      <c r="G64" s="637"/>
      <c r="H64" s="638" t="str">
        <f aca="false">H63</f>
        <v>R$/mês</v>
      </c>
      <c r="I64" s="639" t="n">
        <f aca="false">'(6)Comp.Desp.'!F25</f>
        <v>2000</v>
      </c>
      <c r="J64" s="640" t="n">
        <f aca="false">J61</f>
        <v>12</v>
      </c>
      <c r="K64" s="641" t="str">
        <f aca="false">K63</f>
        <v>R$/ano</v>
      </c>
      <c r="L64" s="639" t="n">
        <f aca="false">I64*J64</f>
        <v>24000</v>
      </c>
      <c r="M64" s="642" t="n">
        <f aca="false">L64/$L$95</f>
        <v>0.00261294327031857</v>
      </c>
    </row>
    <row r="65" customFormat="false" ht="14.1" hidden="false" customHeight="true" outlineLevel="0" collapsed="false">
      <c r="A65" s="661"/>
      <c r="B65" s="645"/>
      <c r="C65" s="634"/>
      <c r="D65" s="645" t="str">
        <f aca="false">'(6)Comp.Desp.'!C26</f>
        <v>Transporte de Valores</v>
      </c>
      <c r="E65" s="668"/>
      <c r="F65" s="662"/>
      <c r="G65" s="648"/>
      <c r="H65" s="649" t="str">
        <f aca="false">H64</f>
        <v>R$/mês</v>
      </c>
      <c r="I65" s="650" t="n">
        <f aca="false">'(6)Comp.Desp.'!F26</f>
        <v>6000</v>
      </c>
      <c r="J65" s="651" t="n">
        <f aca="false">J62</f>
        <v>12</v>
      </c>
      <c r="K65" s="652" t="str">
        <f aca="false">K64</f>
        <v>R$/ano</v>
      </c>
      <c r="L65" s="650" t="n">
        <f aca="false">I65*J65</f>
        <v>72000</v>
      </c>
      <c r="M65" s="642" t="n">
        <f aca="false">L65/$L$95</f>
        <v>0.0078388298109557</v>
      </c>
    </row>
    <row r="66" s="630" customFormat="true" ht="14.1" hidden="false" customHeight="true" outlineLevel="0" collapsed="false">
      <c r="A66" s="618"/>
      <c r="B66" s="619" t="s">
        <v>501</v>
      </c>
      <c r="C66" s="620" t="str">
        <f aca="false">'(6)Comp.Desp.'!B31</f>
        <v>Operacionais</v>
      </c>
      <c r="D66" s="664"/>
      <c r="E66" s="626"/>
      <c r="F66" s="665"/>
      <c r="G66" s="656"/>
      <c r="H66" s="625" t="str">
        <f aca="false">H65</f>
        <v>R$/mês</v>
      </c>
      <c r="I66" s="626" t="n">
        <f aca="false">SUM(I67:I78)</f>
        <v>38502.7891666667</v>
      </c>
      <c r="J66" s="666"/>
      <c r="K66" s="628" t="str">
        <f aca="false">K65</f>
        <v>R$/ano</v>
      </c>
      <c r="L66" s="626" t="n">
        <f aca="false">SUM(L67:L78)</f>
        <v>462033.47</v>
      </c>
      <c r="M66" s="629" t="n">
        <f aca="false">SUM(M67:M78)</f>
        <v>0.0503028019207681</v>
      </c>
    </row>
    <row r="67" s="660" customFormat="true" ht="14.1" hidden="false" customHeight="true" outlineLevel="0" collapsed="false">
      <c r="A67" s="658"/>
      <c r="B67" s="634"/>
      <c r="C67" s="634"/>
      <c r="D67" s="634" t="str">
        <f aca="false">'(6)Comp.Desp.'!C32</f>
        <v>Manutenção de Equipamentos e Hardware</v>
      </c>
      <c r="E67" s="667"/>
      <c r="F67" s="659"/>
      <c r="G67" s="637"/>
      <c r="H67" s="638" t="str">
        <f aca="false">H66</f>
        <v>R$/mês</v>
      </c>
      <c r="I67" s="639" t="n">
        <f aca="false">'(6)Comp.Desp.'!F32</f>
        <v>17296.6666666667</v>
      </c>
      <c r="J67" s="640" t="n">
        <f aca="false">J64</f>
        <v>12</v>
      </c>
      <c r="K67" s="641" t="str">
        <f aca="false">K66</f>
        <v>R$/ano</v>
      </c>
      <c r="L67" s="639" t="n">
        <f aca="false">I67*J67</f>
        <v>207560</v>
      </c>
      <c r="M67" s="642" t="n">
        <f aca="false">L67/$L$95</f>
        <v>0.0225976043828051</v>
      </c>
    </row>
    <row r="68" s="660" customFormat="true" ht="14.1" hidden="false" customHeight="true" outlineLevel="0" collapsed="false">
      <c r="A68" s="658"/>
      <c r="B68" s="634"/>
      <c r="C68" s="634"/>
      <c r="D68" s="634" t="str">
        <f aca="false">'(6)Comp.Desp.'!C33</f>
        <v>Manutenção Software</v>
      </c>
      <c r="E68" s="667"/>
      <c r="F68" s="659"/>
      <c r="G68" s="637"/>
      <c r="H68" s="638" t="str">
        <f aca="false">H67</f>
        <v>R$/mês</v>
      </c>
      <c r="I68" s="639" t="n">
        <f aca="false">'(6)Comp.Desp.'!F33</f>
        <v>1500</v>
      </c>
      <c r="J68" s="640" t="n">
        <f aca="false">J65</f>
        <v>12</v>
      </c>
      <c r="K68" s="641" t="str">
        <f aca="false">K67</f>
        <v>R$/ano</v>
      </c>
      <c r="L68" s="639" t="n">
        <f aca="false">I68*J68</f>
        <v>18000</v>
      </c>
      <c r="M68" s="642" t="n">
        <f aca="false">L68/$L$95</f>
        <v>0.00195970745273892</v>
      </c>
    </row>
    <row r="69" s="660" customFormat="true" ht="14.1" hidden="false" customHeight="true" outlineLevel="0" collapsed="false">
      <c r="A69" s="658"/>
      <c r="B69" s="634"/>
      <c r="C69" s="634"/>
      <c r="D69" s="634" t="str">
        <f aca="false">'(6)Comp.Desp.'!C34</f>
        <v>Manutenção Infraestrutura de TI</v>
      </c>
      <c r="E69" s="667"/>
      <c r="F69" s="659"/>
      <c r="G69" s="637"/>
      <c r="H69" s="638" t="str">
        <f aca="false">H68</f>
        <v>R$/mês</v>
      </c>
      <c r="I69" s="639" t="n">
        <f aca="false">'(6)Comp.Desp.'!F34</f>
        <v>361.6425</v>
      </c>
      <c r="J69" s="640" t="n">
        <f aca="false">J68</f>
        <v>12</v>
      </c>
      <c r="K69" s="641" t="str">
        <f aca="false">K68</f>
        <v>R$/ano</v>
      </c>
      <c r="L69" s="639" t="n">
        <f aca="false">I69*J69</f>
        <v>4339.71</v>
      </c>
      <c r="M69" s="642" t="n">
        <f aca="false">L69/$L$95</f>
        <v>0.000472475668318091</v>
      </c>
    </row>
    <row r="70" s="660" customFormat="true" ht="14.1" hidden="false" customHeight="true" outlineLevel="0" collapsed="false">
      <c r="A70" s="658"/>
      <c r="B70" s="634"/>
      <c r="C70" s="634"/>
      <c r="D70" s="634" t="str">
        <f aca="false">'(6)Comp.Desp.'!C35</f>
        <v>Manutenção do Sistemas Informatizados e Data Center</v>
      </c>
      <c r="E70" s="667"/>
      <c r="F70" s="659"/>
      <c r="G70" s="637"/>
      <c r="H70" s="638" t="str">
        <f aca="false">H69</f>
        <v>R$/mês</v>
      </c>
      <c r="I70" s="639" t="n">
        <f aca="false">'(6)Comp.Desp.'!F35</f>
        <v>500</v>
      </c>
      <c r="J70" s="640" t="n">
        <f aca="false">J69</f>
        <v>12</v>
      </c>
      <c r="K70" s="641" t="str">
        <f aca="false">K69</f>
        <v>R$/ano</v>
      </c>
      <c r="L70" s="639" t="n">
        <f aca="false">I70*J70</f>
        <v>6000</v>
      </c>
      <c r="M70" s="642" t="n">
        <f aca="false">L70/$L$95</f>
        <v>0.000653235817579641</v>
      </c>
    </row>
    <row r="71" s="660" customFormat="true" ht="14.1" hidden="false" customHeight="true" outlineLevel="0" collapsed="false">
      <c r="A71" s="658"/>
      <c r="B71" s="634"/>
      <c r="C71" s="634"/>
      <c r="D71" s="634" t="str">
        <f aca="false">'(6)Comp.Desp.'!C36</f>
        <v>Manutenção da Central de Controle Operacional - CCO</v>
      </c>
      <c r="E71" s="667"/>
      <c r="F71" s="659"/>
      <c r="G71" s="637"/>
      <c r="H71" s="638" t="str">
        <f aca="false">H70</f>
        <v>R$/mês</v>
      </c>
      <c r="I71" s="639" t="n">
        <f aca="false">'(6)Comp.Desp.'!F36</f>
        <v>600</v>
      </c>
      <c r="J71" s="640" t="n">
        <f aca="false">J70</f>
        <v>12</v>
      </c>
      <c r="K71" s="641" t="str">
        <f aca="false">K70</f>
        <v>R$/ano</v>
      </c>
      <c r="L71" s="639" t="n">
        <f aca="false">I71*J71</f>
        <v>7200</v>
      </c>
      <c r="M71" s="642" t="n">
        <f aca="false">L71/$L$95</f>
        <v>0.00078388298109557</v>
      </c>
    </row>
    <row r="72" s="660" customFormat="true" ht="14.1" hidden="false" customHeight="true" outlineLevel="0" collapsed="false">
      <c r="A72" s="658"/>
      <c r="B72" s="634"/>
      <c r="C72" s="634"/>
      <c r="D72" s="634" t="str">
        <f aca="false">'(6)Comp.Desp.'!C37</f>
        <v>Manutenção e Reposição de Sinalização Horizontal</v>
      </c>
      <c r="E72" s="667"/>
      <c r="F72" s="659"/>
      <c r="G72" s="637"/>
      <c r="H72" s="638" t="str">
        <f aca="false">H71</f>
        <v>R$/mês</v>
      </c>
      <c r="I72" s="639" t="n">
        <f aca="false">'(6)Comp.Desp.'!F37</f>
        <v>4688</v>
      </c>
      <c r="J72" s="640" t="n">
        <f aca="false">J71</f>
        <v>12</v>
      </c>
      <c r="K72" s="641" t="str">
        <f aca="false">K71</f>
        <v>R$/ano</v>
      </c>
      <c r="L72" s="639" t="n">
        <f aca="false">I72*J72</f>
        <v>56256</v>
      </c>
      <c r="M72" s="642" t="n">
        <f aca="false">L72/$L$95</f>
        <v>0.00612473902562672</v>
      </c>
    </row>
    <row r="73" s="660" customFormat="true" ht="14.1" hidden="false" customHeight="true" outlineLevel="0" collapsed="false">
      <c r="A73" s="658"/>
      <c r="B73" s="634"/>
      <c r="C73" s="634"/>
      <c r="D73" s="634" t="str">
        <f aca="false">'(6)Comp.Desp.'!C38</f>
        <v>Manutenção e Reposição de Sinalização Vertical</v>
      </c>
      <c r="E73" s="667"/>
      <c r="F73" s="659"/>
      <c r="G73" s="637"/>
      <c r="H73" s="638" t="str">
        <f aca="false">H72</f>
        <v>R$/mês</v>
      </c>
      <c r="I73" s="639" t="n">
        <f aca="false">'(6)Comp.Desp.'!F38</f>
        <v>6700.8</v>
      </c>
      <c r="J73" s="640" t="n">
        <f aca="false">J72</f>
        <v>12</v>
      </c>
      <c r="K73" s="641" t="str">
        <f aca="false">K72</f>
        <v>R$/ano</v>
      </c>
      <c r="L73" s="639" t="n">
        <f aca="false">I73*J73</f>
        <v>80409.6</v>
      </c>
      <c r="M73" s="642" t="n">
        <f aca="false">L73/$L$95</f>
        <v>0.00875440513287532</v>
      </c>
    </row>
    <row r="74" s="660" customFormat="true" ht="14.1" hidden="false" customHeight="true" outlineLevel="0" collapsed="false">
      <c r="A74" s="658"/>
      <c r="B74" s="634"/>
      <c r="C74" s="634"/>
      <c r="D74" s="634" t="str">
        <f aca="false">'(6)Comp.Desp.'!C39</f>
        <v>Homologação do Talonário Eletrônico</v>
      </c>
      <c r="E74" s="667"/>
      <c r="F74" s="659"/>
      <c r="G74" s="637"/>
      <c r="H74" s="638" t="str">
        <f aca="false">H73</f>
        <v>R$/mês</v>
      </c>
      <c r="I74" s="639" t="n">
        <f aca="false">'(6)Comp.Desp.'!F39</f>
        <v>1625</v>
      </c>
      <c r="J74" s="640" t="n">
        <f aca="false">J73</f>
        <v>12</v>
      </c>
      <c r="K74" s="641" t="str">
        <f aca="false">K73</f>
        <v>R$/ano</v>
      </c>
      <c r="L74" s="639" t="n">
        <f aca="false">I74*J74</f>
        <v>19500</v>
      </c>
      <c r="M74" s="642" t="n">
        <f aca="false">L74/$L$95</f>
        <v>0.00212301640713383</v>
      </c>
    </row>
    <row r="75" s="660" customFormat="true" ht="14.1" hidden="false" customHeight="true" outlineLevel="0" collapsed="false">
      <c r="A75" s="658"/>
      <c r="B75" s="634"/>
      <c r="C75" s="634"/>
      <c r="D75" s="634" t="str">
        <f aca="false">'(6)Comp.Desp.'!C40</f>
        <v>Bobinas de Parquímetros</v>
      </c>
      <c r="E75" s="667"/>
      <c r="F75" s="659"/>
      <c r="G75" s="637"/>
      <c r="H75" s="638" t="str">
        <f aca="false">H74</f>
        <v>R$/mês</v>
      </c>
      <c r="I75" s="639" t="n">
        <f aca="false">'(6)Comp.Desp.'!F40</f>
        <v>1398.56</v>
      </c>
      <c r="J75" s="640" t="n">
        <f aca="false">J74</f>
        <v>12</v>
      </c>
      <c r="K75" s="641" t="str">
        <f aca="false">K74</f>
        <v>R$/ano</v>
      </c>
      <c r="L75" s="639" t="n">
        <f aca="false">I75*J75</f>
        <v>16782.72</v>
      </c>
      <c r="M75" s="642" t="n">
        <f aca="false">L75/$L$95</f>
        <v>0.00182717897006837</v>
      </c>
    </row>
    <row r="76" s="660" customFormat="true" ht="14.1" hidden="false" customHeight="true" outlineLevel="0" collapsed="false">
      <c r="A76" s="658"/>
      <c r="B76" s="634"/>
      <c r="C76" s="634"/>
      <c r="D76" s="634" t="str">
        <f aca="false">'(6)Comp.Desp.'!C41</f>
        <v>Bobinas de P.O.S.</v>
      </c>
      <c r="E76" s="667"/>
      <c r="F76" s="659"/>
      <c r="G76" s="637"/>
      <c r="H76" s="638" t="str">
        <f aca="false">H75</f>
        <v>R$/mês</v>
      </c>
      <c r="I76" s="639" t="n">
        <f aca="false">'(6)Comp.Desp.'!F41</f>
        <v>1832.12</v>
      </c>
      <c r="J76" s="640" t="n">
        <f aca="false">J75</f>
        <v>12</v>
      </c>
      <c r="K76" s="641" t="str">
        <f aca="false">K75</f>
        <v>R$/ano</v>
      </c>
      <c r="L76" s="639" t="n">
        <f aca="false">I76*J76</f>
        <v>21985.44</v>
      </c>
      <c r="M76" s="642" t="n">
        <f aca="false">L76/$L$95</f>
        <v>0.00239361281220802</v>
      </c>
    </row>
    <row r="77" s="660" customFormat="true" ht="14.1" hidden="false" customHeight="true" outlineLevel="0" collapsed="false">
      <c r="A77" s="658"/>
      <c r="B77" s="634"/>
      <c r="C77" s="634"/>
      <c r="D77" s="634" t="str">
        <f aca="false">'(6)Comp.Desp.'!C42</f>
        <v>Formulários e Papeis de trabalho</v>
      </c>
      <c r="E77" s="667"/>
      <c r="F77" s="659"/>
      <c r="G77" s="637"/>
      <c r="H77" s="638" t="str">
        <f aca="false">H76</f>
        <v>R$/mês</v>
      </c>
      <c r="I77" s="639" t="n">
        <f aca="false">'(6)Comp.Desp.'!F42</f>
        <v>500</v>
      </c>
      <c r="J77" s="640" t="n">
        <f aca="false">J76</f>
        <v>12</v>
      </c>
      <c r="K77" s="641" t="str">
        <f aca="false">K76</f>
        <v>R$/ano</v>
      </c>
      <c r="L77" s="639" t="n">
        <f aca="false">I77*J77</f>
        <v>6000</v>
      </c>
      <c r="M77" s="642" t="n">
        <f aca="false">L77/$L$95</f>
        <v>0.000653235817579641</v>
      </c>
    </row>
    <row r="78" customFormat="false" ht="14.1" hidden="false" customHeight="true" outlineLevel="0" collapsed="false">
      <c r="A78" s="661"/>
      <c r="B78" s="645"/>
      <c r="C78" s="634"/>
      <c r="D78" s="634" t="str">
        <f aca="false">'(6)Comp.Desp.'!C43</f>
        <v>Hopedagem - Armazenamento na Nuvem</v>
      </c>
      <c r="E78" s="667"/>
      <c r="F78" s="659"/>
      <c r="G78" s="637"/>
      <c r="H78" s="638" t="str">
        <f aca="false">H77</f>
        <v>R$/mês</v>
      </c>
      <c r="I78" s="639" t="n">
        <f aca="false">'(6)Comp.Desp.'!F43</f>
        <v>1500</v>
      </c>
      <c r="J78" s="640" t="n">
        <f aca="false">J77</f>
        <v>12</v>
      </c>
      <c r="K78" s="641" t="str">
        <f aca="false">K77</f>
        <v>R$/ano</v>
      </c>
      <c r="L78" s="639" t="n">
        <f aca="false">I78*J78</f>
        <v>18000</v>
      </c>
      <c r="M78" s="642" t="n">
        <f aca="false">L78/$L$95</f>
        <v>0.00195970745273892</v>
      </c>
    </row>
    <row r="79" customFormat="false" ht="14.1" hidden="false" customHeight="true" outlineLevel="0" collapsed="false">
      <c r="A79" s="611" t="s">
        <v>78</v>
      </c>
      <c r="B79" s="612" t="s">
        <v>502</v>
      </c>
      <c r="C79" s="612"/>
      <c r="D79" s="612"/>
      <c r="E79" s="612"/>
      <c r="F79" s="612"/>
      <c r="G79" s="612"/>
      <c r="H79" s="613" t="str">
        <f aca="false">H78</f>
        <v>R$/mês</v>
      </c>
      <c r="I79" s="663" t="n">
        <f aca="false">I80+I83+I86</f>
        <v>5377.65833333333</v>
      </c>
      <c r="J79" s="615" t="str">
        <f aca="false">J45</f>
        <v>Meses</v>
      </c>
      <c r="K79" s="616" t="str">
        <f aca="false">K78</f>
        <v>R$/ano</v>
      </c>
      <c r="L79" s="663" t="n">
        <f aca="false">L80+L83+L86</f>
        <v>64531.9</v>
      </c>
      <c r="M79" s="617" t="n">
        <f aca="false">M80+M83+M86</f>
        <v>0.00702575807607794</v>
      </c>
      <c r="N79" s="660"/>
      <c r="O79" s="660"/>
      <c r="P79" s="660"/>
    </row>
    <row r="80" s="630" customFormat="true" ht="14.1" hidden="false" customHeight="true" outlineLevel="0" collapsed="false">
      <c r="A80" s="618"/>
      <c r="B80" s="619" t="s">
        <v>503</v>
      </c>
      <c r="C80" s="620" t="s">
        <v>163</v>
      </c>
      <c r="D80" s="664"/>
      <c r="E80" s="626"/>
      <c r="F80" s="665"/>
      <c r="G80" s="656"/>
      <c r="H80" s="625" t="str">
        <f aca="false">H79</f>
        <v>R$/mês</v>
      </c>
      <c r="I80" s="626" t="n">
        <f aca="false">SUM(I81:I82)</f>
        <v>1701.59523809524</v>
      </c>
      <c r="J80" s="666"/>
      <c r="K80" s="628" t="str">
        <f aca="false">K79</f>
        <v>R$/ano</v>
      </c>
      <c r="L80" s="626" t="n">
        <f aca="false">SUM(L81:L82)</f>
        <v>20419.1428571429</v>
      </c>
      <c r="M80" s="629" t="n">
        <f aca="false">SUM(M81:M82)</f>
        <v>0.00222308591309353</v>
      </c>
      <c r="N80" s="660"/>
      <c r="O80" s="660"/>
      <c r="P80" s="660"/>
    </row>
    <row r="81" s="660" customFormat="true" ht="14.1" hidden="false" customHeight="true" outlineLevel="0" collapsed="false">
      <c r="A81" s="658"/>
      <c r="B81" s="634"/>
      <c r="C81" s="634"/>
      <c r="D81" s="634" t="s">
        <v>504</v>
      </c>
      <c r="E81" s="639"/>
      <c r="F81" s="659"/>
      <c r="G81" s="637"/>
      <c r="H81" s="638" t="str">
        <f aca="false">H79</f>
        <v>R$/mês</v>
      </c>
      <c r="I81" s="639" t="n">
        <f aca="false">L81/J81</f>
        <v>290.833333333333</v>
      </c>
      <c r="J81" s="640" t="n">
        <f aca="false">J78</f>
        <v>12</v>
      </c>
      <c r="K81" s="641" t="str">
        <f aca="false">K79</f>
        <v>R$/ano</v>
      </c>
      <c r="L81" s="639" t="n">
        <f aca="false">'(7)Comp.Veic.Pas'!J55</f>
        <v>3490</v>
      </c>
      <c r="M81" s="642" t="n">
        <f aca="false">L81/$L$95</f>
        <v>0.000379965500558825</v>
      </c>
    </row>
    <row r="82" customFormat="false" ht="14.1" hidden="false" customHeight="true" outlineLevel="0" collapsed="false">
      <c r="A82" s="661"/>
      <c r="B82" s="645"/>
      <c r="C82" s="634"/>
      <c r="D82" s="645" t="s">
        <v>505</v>
      </c>
      <c r="E82" s="650"/>
      <c r="F82" s="662"/>
      <c r="G82" s="648"/>
      <c r="H82" s="649" t="str">
        <f aca="false">H81</f>
        <v>R$/mês</v>
      </c>
      <c r="I82" s="650" t="n">
        <f aca="false">L82/J82</f>
        <v>1410.7619047619</v>
      </c>
      <c r="J82" s="651" t="n">
        <f aca="false">J78</f>
        <v>12</v>
      </c>
      <c r="K82" s="652" t="str">
        <f aca="false">K81</f>
        <v>R$/ano</v>
      </c>
      <c r="L82" s="650" t="n">
        <f aca="false">'(7)Comp.Veic.Pas'!J84</f>
        <v>16929.1428571429</v>
      </c>
      <c r="M82" s="642" t="n">
        <f aca="false">L82/$L$95</f>
        <v>0.00184312041253471</v>
      </c>
    </row>
    <row r="83" s="630" customFormat="true" ht="14.1" hidden="false" customHeight="true" outlineLevel="0" collapsed="false">
      <c r="A83" s="618"/>
      <c r="B83" s="619" t="s">
        <v>506</v>
      </c>
      <c r="C83" s="620" t="s">
        <v>166</v>
      </c>
      <c r="D83" s="664"/>
      <c r="E83" s="626"/>
      <c r="F83" s="665"/>
      <c r="G83" s="656"/>
      <c r="H83" s="625" t="str">
        <f aca="false">H82</f>
        <v>R$/mês</v>
      </c>
      <c r="I83" s="626" t="n">
        <f aca="false">SUM(I84:I85)</f>
        <v>3403.19047619048</v>
      </c>
      <c r="J83" s="666"/>
      <c r="K83" s="628" t="str">
        <f aca="false">K82</f>
        <v>R$/ano</v>
      </c>
      <c r="L83" s="626" t="n">
        <f aca="false">SUM(L84:L85)</f>
        <v>40838.2857142857</v>
      </c>
      <c r="M83" s="629" t="n">
        <f aca="false">SUM(M84:M85)</f>
        <v>0.00444617182618707</v>
      </c>
    </row>
    <row r="84" s="660" customFormat="true" ht="14.1" hidden="false" customHeight="true" outlineLevel="0" collapsed="false">
      <c r="A84" s="658"/>
      <c r="B84" s="634"/>
      <c r="C84" s="634"/>
      <c r="D84" s="634" t="s">
        <v>504</v>
      </c>
      <c r="E84" s="639"/>
      <c r="F84" s="659"/>
      <c r="G84" s="637"/>
      <c r="H84" s="638" t="str">
        <f aca="false">H82</f>
        <v>R$/mês</v>
      </c>
      <c r="I84" s="639" t="n">
        <f aca="false">L84/J84</f>
        <v>581.666666666667</v>
      </c>
      <c r="J84" s="640" t="n">
        <f aca="false">J82</f>
        <v>12</v>
      </c>
      <c r="K84" s="641" t="str">
        <f aca="false">K82</f>
        <v>R$/ano</v>
      </c>
      <c r="L84" s="639" t="n">
        <f aca="false">'(8)Comp.Veic.Util.'!J55</f>
        <v>6980</v>
      </c>
      <c r="M84" s="642" t="n">
        <f aca="false">L84/$L$95</f>
        <v>0.000759931001117649</v>
      </c>
    </row>
    <row r="85" customFormat="false" ht="14.1" hidden="false" customHeight="true" outlineLevel="0" collapsed="false">
      <c r="A85" s="661"/>
      <c r="B85" s="645"/>
      <c r="C85" s="634"/>
      <c r="D85" s="645" t="s">
        <v>505</v>
      </c>
      <c r="E85" s="650"/>
      <c r="F85" s="662"/>
      <c r="G85" s="648"/>
      <c r="H85" s="649" t="str">
        <f aca="false">H84</f>
        <v>R$/mês</v>
      </c>
      <c r="I85" s="650" t="n">
        <f aca="false">L85/J85</f>
        <v>2821.52380952381</v>
      </c>
      <c r="J85" s="651" t="n">
        <f aca="false">J81</f>
        <v>12</v>
      </c>
      <c r="K85" s="652" t="str">
        <f aca="false">K84</f>
        <v>R$/ano</v>
      </c>
      <c r="L85" s="650" t="n">
        <f aca="false">'(8)Comp.Veic.Util.'!J84</f>
        <v>33858.2857142857</v>
      </c>
      <c r="M85" s="642" t="n">
        <f aca="false">L85/$L$95</f>
        <v>0.00368624082506942</v>
      </c>
    </row>
    <row r="86" s="630" customFormat="true" ht="14.1" hidden="false" customHeight="true" outlineLevel="0" collapsed="false">
      <c r="A86" s="618"/>
      <c r="B86" s="619" t="s">
        <v>507</v>
      </c>
      <c r="C86" s="620" t="s">
        <v>168</v>
      </c>
      <c r="D86" s="664"/>
      <c r="E86" s="626"/>
      <c r="F86" s="665"/>
      <c r="G86" s="656"/>
      <c r="H86" s="625" t="str">
        <f aca="false">H85</f>
        <v>R$/mês</v>
      </c>
      <c r="I86" s="626" t="n">
        <f aca="false">SUM(I87:I88)</f>
        <v>272.872619047619</v>
      </c>
      <c r="J86" s="666"/>
      <c r="K86" s="628" t="str">
        <f aca="false">K85</f>
        <v>R$/ano</v>
      </c>
      <c r="L86" s="626" t="n">
        <f aca="false">SUM(L87:L88)</f>
        <v>3274.47142857143</v>
      </c>
      <c r="M86" s="629" t="n">
        <f aca="false">SUM(M87:M88)</f>
        <v>0.000356500336797339</v>
      </c>
    </row>
    <row r="87" s="660" customFormat="true" ht="14.1" hidden="false" customHeight="true" outlineLevel="0" collapsed="false">
      <c r="A87" s="658"/>
      <c r="B87" s="634"/>
      <c r="C87" s="634"/>
      <c r="D87" s="634" t="s">
        <v>504</v>
      </c>
      <c r="E87" s="639"/>
      <c r="F87" s="659"/>
      <c r="G87" s="637"/>
      <c r="H87" s="638" t="str">
        <f aca="false">H85</f>
        <v>R$/mês</v>
      </c>
      <c r="I87" s="639" t="n">
        <f aca="false">L87/J87</f>
        <v>145.833333333333</v>
      </c>
      <c r="J87" s="640" t="n">
        <f aca="false">J85</f>
        <v>12</v>
      </c>
      <c r="K87" s="641" t="str">
        <f aca="false">K85</f>
        <v>R$/ano</v>
      </c>
      <c r="L87" s="639" t="n">
        <f aca="false">'(9)Comp.Motoc.'!J55</f>
        <v>1750</v>
      </c>
      <c r="M87" s="642" t="n">
        <f aca="false">L87/$L$95</f>
        <v>0.000190527113460729</v>
      </c>
    </row>
    <row r="88" customFormat="false" ht="14.1" hidden="false" customHeight="true" outlineLevel="0" collapsed="false">
      <c r="A88" s="661"/>
      <c r="B88" s="645"/>
      <c r="C88" s="645"/>
      <c r="D88" s="645" t="s">
        <v>505</v>
      </c>
      <c r="E88" s="650"/>
      <c r="F88" s="662"/>
      <c r="G88" s="648"/>
      <c r="H88" s="649" t="str">
        <f aca="false">H87</f>
        <v>R$/mês</v>
      </c>
      <c r="I88" s="650" t="n">
        <f aca="false">L88/J88</f>
        <v>127.039285714286</v>
      </c>
      <c r="J88" s="651" t="n">
        <f aca="false">J84</f>
        <v>12</v>
      </c>
      <c r="K88" s="652" t="str">
        <f aca="false">K87</f>
        <v>R$/ano</v>
      </c>
      <c r="L88" s="650" t="n">
        <f aca="false">'(9)Comp.Motoc.'!J84</f>
        <v>1524.47142857143</v>
      </c>
      <c r="M88" s="653" t="n">
        <f aca="false">L88/$L$95</f>
        <v>0.00016597322333661</v>
      </c>
    </row>
    <row r="89" customFormat="false" ht="14.1" hidden="false" customHeight="true" outlineLevel="0" collapsed="false">
      <c r="A89" s="611" t="s">
        <v>86</v>
      </c>
      <c r="B89" s="612" t="s">
        <v>508</v>
      </c>
      <c r="C89" s="612"/>
      <c r="D89" s="612"/>
      <c r="E89" s="612"/>
      <c r="F89" s="612"/>
      <c r="G89" s="612"/>
      <c r="H89" s="613" t="str">
        <f aca="false">H88</f>
        <v>R$/mês</v>
      </c>
      <c r="I89" s="663" t="n">
        <f aca="false">SUM(I90:I92)</f>
        <v>11077.647</v>
      </c>
      <c r="J89" s="615" t="n">
        <f aca="false">J52</f>
        <v>12</v>
      </c>
      <c r="K89" s="616" t="str">
        <f aca="false">K88</f>
        <v>R$/ano</v>
      </c>
      <c r="L89" s="663" t="n">
        <f aca="false">SUM(L90:L92)</f>
        <v>132931.764</v>
      </c>
      <c r="M89" s="617" t="n">
        <f aca="false">SUM(M90:M92)</f>
        <v>0.0144726315898073</v>
      </c>
    </row>
    <row r="90" s="633" customFormat="true" ht="14.1" hidden="false" customHeight="true" outlineLevel="0" collapsed="false">
      <c r="A90" s="669"/>
      <c r="B90" s="670" t="s">
        <v>509</v>
      </c>
      <c r="C90" s="671" t="s">
        <v>510</v>
      </c>
      <c r="D90" s="672"/>
      <c r="E90" s="673"/>
      <c r="F90" s="674"/>
      <c r="G90" s="675"/>
      <c r="H90" s="676" t="str">
        <f aca="false">H89</f>
        <v>R$/mês</v>
      </c>
      <c r="I90" s="673" t="n">
        <f aca="false">'(14)Fluxo_Caixa'!G64/J90</f>
        <v>3692.549</v>
      </c>
      <c r="J90" s="677" t="n">
        <f aca="false">J89</f>
        <v>12</v>
      </c>
      <c r="K90" s="678" t="str">
        <f aca="false">K89</f>
        <v>R$/ano</v>
      </c>
      <c r="L90" s="673" t="n">
        <f aca="false">I90*J90</f>
        <v>44310.588</v>
      </c>
      <c r="M90" s="642" t="n">
        <f aca="false">L90/$L$95</f>
        <v>0.00482421052993577</v>
      </c>
    </row>
    <row r="91" customFormat="false" ht="14.1" hidden="false" customHeight="true" outlineLevel="0" collapsed="false">
      <c r="A91" s="679"/>
      <c r="B91" s="680" t="s">
        <v>511</v>
      </c>
      <c r="C91" s="633" t="s">
        <v>512</v>
      </c>
      <c r="D91" s="681"/>
      <c r="E91" s="682"/>
      <c r="F91" s="683"/>
      <c r="G91" s="684"/>
      <c r="H91" s="638" t="str">
        <f aca="false">H89</f>
        <v>R$/mês</v>
      </c>
      <c r="I91" s="682" t="n">
        <f aca="false">'(14)Fluxo_Caixa'!G65/J91</f>
        <v>1230.84966666667</v>
      </c>
      <c r="J91" s="685" t="n">
        <f aca="false">J87</f>
        <v>12</v>
      </c>
      <c r="K91" s="641" t="str">
        <f aca="false">K89</f>
        <v>R$/ano</v>
      </c>
      <c r="L91" s="682" t="n">
        <f aca="false">I91*J91</f>
        <v>14770.196</v>
      </c>
      <c r="M91" s="642" t="n">
        <f aca="false">L91/$L$95</f>
        <v>0.00160807017664526</v>
      </c>
    </row>
    <row r="92" customFormat="false" ht="14.1" hidden="false" customHeight="true" outlineLevel="0" collapsed="false">
      <c r="A92" s="686"/>
      <c r="B92" s="687" t="s">
        <v>513</v>
      </c>
      <c r="C92" s="644" t="s">
        <v>514</v>
      </c>
      <c r="D92" s="688"/>
      <c r="E92" s="689"/>
      <c r="F92" s="690"/>
      <c r="G92" s="691"/>
      <c r="H92" s="649" t="str">
        <f aca="false">H91</f>
        <v>R$/mês</v>
      </c>
      <c r="I92" s="689" t="n">
        <f aca="false">'(14)Fluxo_Caixa'!G66/J92</f>
        <v>6154.24833333333</v>
      </c>
      <c r="J92" s="692" t="n">
        <f aca="false">J88</f>
        <v>12</v>
      </c>
      <c r="K92" s="652" t="str">
        <f aca="false">K91</f>
        <v>R$/ano</v>
      </c>
      <c r="L92" s="689" t="n">
        <f aca="false">I92*J92</f>
        <v>73850.98</v>
      </c>
      <c r="M92" s="642" t="n">
        <f aca="false">L92/$L$95</f>
        <v>0.00804035088322629</v>
      </c>
    </row>
    <row r="93" s="697" customFormat="true" ht="14.1" hidden="false" customHeight="true" outlineLevel="0" collapsed="false">
      <c r="A93" s="603"/>
      <c r="B93" s="604" t="s">
        <v>515</v>
      </c>
      <c r="C93" s="605"/>
      <c r="D93" s="606"/>
      <c r="E93" s="693"/>
      <c r="F93" s="694"/>
      <c r="G93" s="605"/>
      <c r="H93" s="695" t="str">
        <f aca="false">H88</f>
        <v>R$/mês</v>
      </c>
      <c r="I93" s="693" t="n">
        <f aca="false">I4+I19+I45+I79+I89</f>
        <v>530819.025332647</v>
      </c>
      <c r="J93" s="604"/>
      <c r="K93" s="695" t="str">
        <f aca="false">K88</f>
        <v>R$/ano</v>
      </c>
      <c r="L93" s="693" t="n">
        <f aca="false">L4+L19+L45+L79+L89</f>
        <v>6369828.30399176</v>
      </c>
      <c r="M93" s="696" t="n">
        <f aca="false">M4+M19+M45+M79+M89</f>
        <v>0.6935</v>
      </c>
    </row>
    <row r="94" s="196" customFormat="true" ht="14.1" hidden="false" customHeight="true" outlineLevel="0" collapsed="false">
      <c r="A94" s="698"/>
      <c r="B94" s="699" t="s">
        <v>516</v>
      </c>
      <c r="C94" s="215"/>
      <c r="D94" s="700" t="n">
        <f aca="false">'(14)Fluxo_Caixa'!C21</f>
        <v>0.3065</v>
      </c>
      <c r="E94" s="701"/>
      <c r="F94" s="702"/>
      <c r="G94" s="703"/>
      <c r="H94" s="702" t="str">
        <f aca="false">H93</f>
        <v>R$/mês</v>
      </c>
      <c r="I94" s="701" t="n">
        <f aca="false">(I93/(1-D94))-I93</f>
        <v>234601.342847089</v>
      </c>
      <c r="J94" s="704"/>
      <c r="K94" s="705" t="str">
        <f aca="false">K93</f>
        <v>R$/ano</v>
      </c>
      <c r="L94" s="701" t="n">
        <f aca="false">(L93/(1-D94))-L93</f>
        <v>2815216.11416507</v>
      </c>
      <c r="M94" s="642" t="n">
        <f aca="false">L94/$L$95</f>
        <v>0.3065</v>
      </c>
    </row>
    <row r="95" s="714" customFormat="true" ht="21.95" hidden="false" customHeight="true" outlineLevel="0" collapsed="false">
      <c r="A95" s="706"/>
      <c r="B95" s="707" t="s">
        <v>517</v>
      </c>
      <c r="C95" s="708"/>
      <c r="D95" s="709"/>
      <c r="E95" s="710"/>
      <c r="F95" s="711"/>
      <c r="G95" s="708"/>
      <c r="H95" s="712" t="str">
        <f aca="false">H94</f>
        <v>R$/mês</v>
      </c>
      <c r="I95" s="710" t="n">
        <f aca="false">I93+I94</f>
        <v>765420.368179736</v>
      </c>
      <c r="J95" s="707"/>
      <c r="K95" s="712" t="str">
        <f aca="false">K94</f>
        <v>R$/ano</v>
      </c>
      <c r="L95" s="710" t="n">
        <f aca="false">L93+L94</f>
        <v>9185044.41815683</v>
      </c>
      <c r="M95" s="713" t="n">
        <f aca="false">M93+M94</f>
        <v>1</v>
      </c>
    </row>
    <row r="96" customFormat="false" ht="14.1" hidden="false" customHeight="true" outlineLevel="0" collapsed="false">
      <c r="H96" s="592"/>
    </row>
    <row r="97" customFormat="false" ht="14.1" hidden="false" customHeight="true" outlineLevel="0" collapsed="false">
      <c r="A97" s="715" t="s">
        <v>518</v>
      </c>
      <c r="B97" s="715"/>
      <c r="C97" s="715"/>
      <c r="D97" s="715"/>
      <c r="E97" s="715"/>
      <c r="F97" s="715"/>
      <c r="G97" s="715"/>
      <c r="H97" s="715"/>
      <c r="I97" s="715"/>
      <c r="J97" s="715"/>
      <c r="K97" s="715"/>
      <c r="L97" s="715"/>
      <c r="M97" s="715"/>
    </row>
    <row r="98" customFormat="false" ht="14.1" hidden="false" customHeight="true" outlineLevel="0" collapsed="false">
      <c r="A98" s="715" t="s">
        <v>519</v>
      </c>
      <c r="B98" s="715" t="s">
        <v>8</v>
      </c>
      <c r="C98" s="715"/>
      <c r="D98" s="715"/>
      <c r="E98" s="715"/>
      <c r="F98" s="715"/>
      <c r="G98" s="715"/>
      <c r="H98" s="715"/>
      <c r="I98" s="715" t="s">
        <v>108</v>
      </c>
      <c r="J98" s="715"/>
      <c r="K98" s="715" t="s">
        <v>491</v>
      </c>
      <c r="L98" s="715"/>
      <c r="M98" s="715" t="s">
        <v>488</v>
      </c>
    </row>
    <row r="99" customFormat="false" ht="14.1" hidden="false" customHeight="true" outlineLevel="0" collapsed="false">
      <c r="A99" s="716" t="s">
        <v>520</v>
      </c>
      <c r="B99" s="717" t="s">
        <v>521</v>
      </c>
      <c r="C99" s="717"/>
      <c r="D99" s="718"/>
      <c r="E99" s="718"/>
      <c r="F99" s="718"/>
      <c r="G99" s="719"/>
      <c r="H99" s="720"/>
      <c r="I99" s="721" t="n">
        <f aca="false">I4</f>
        <v>302918.175832647</v>
      </c>
      <c r="J99" s="721"/>
      <c r="K99" s="721" t="n">
        <f aca="false">L4</f>
        <v>3635018.10999176</v>
      </c>
      <c r="L99" s="721"/>
      <c r="M99" s="722" t="n">
        <f aca="false">K99/$K$104</f>
        <v>0.570661866617946</v>
      </c>
    </row>
    <row r="100" customFormat="false" ht="14.1" hidden="false" customHeight="true" outlineLevel="0" collapsed="false">
      <c r="A100" s="723" t="s">
        <v>522</v>
      </c>
      <c r="B100" s="724" t="s">
        <v>523</v>
      </c>
      <c r="C100" s="724"/>
      <c r="D100" s="725"/>
      <c r="E100" s="725"/>
      <c r="F100" s="725"/>
      <c r="G100" s="726"/>
      <c r="H100" s="727"/>
      <c r="I100" s="728" t="n">
        <f aca="false">I19</f>
        <v>104620.755</v>
      </c>
      <c r="J100" s="728"/>
      <c r="K100" s="728" t="n">
        <f aca="false">L19</f>
        <v>1255449.06</v>
      </c>
      <c r="L100" s="728"/>
      <c r="M100" s="729" t="n">
        <f aca="false">K100/$K$104</f>
        <v>0.197093076937922</v>
      </c>
    </row>
    <row r="101" customFormat="false" ht="14.1" hidden="false" customHeight="true" outlineLevel="0" collapsed="false">
      <c r="A101" s="723" t="s">
        <v>524</v>
      </c>
      <c r="B101" s="724" t="s">
        <v>525</v>
      </c>
      <c r="C101" s="724"/>
      <c r="D101" s="725"/>
      <c r="E101" s="725"/>
      <c r="F101" s="725"/>
      <c r="G101" s="726"/>
      <c r="H101" s="727"/>
      <c r="I101" s="728" t="n">
        <f aca="false">I45</f>
        <v>106824.789166667</v>
      </c>
      <c r="J101" s="728"/>
      <c r="K101" s="728" t="n">
        <f aca="false">L45</f>
        <v>1281897.47</v>
      </c>
      <c r="L101" s="728"/>
      <c r="M101" s="729" t="n">
        <f aca="false">K101/$K$104</f>
        <v>0.20124521554163</v>
      </c>
    </row>
    <row r="102" customFormat="false" ht="14.1" hidden="false" customHeight="true" outlineLevel="0" collapsed="false">
      <c r="A102" s="723" t="s">
        <v>526</v>
      </c>
      <c r="B102" s="724" t="s">
        <v>527</v>
      </c>
      <c r="C102" s="724"/>
      <c r="D102" s="725"/>
      <c r="E102" s="725"/>
      <c r="F102" s="725"/>
      <c r="G102" s="726"/>
      <c r="H102" s="727"/>
      <c r="I102" s="728" t="n">
        <f aca="false">I79</f>
        <v>5377.65833333333</v>
      </c>
      <c r="J102" s="728"/>
      <c r="K102" s="728" t="n">
        <f aca="false">L79</f>
        <v>64531.9</v>
      </c>
      <c r="L102" s="728"/>
      <c r="M102" s="729" t="n">
        <f aca="false">K102/$K$104</f>
        <v>0.0101308696122249</v>
      </c>
    </row>
    <row r="103" customFormat="false" ht="14.1" hidden="false" customHeight="true" outlineLevel="0" collapsed="false">
      <c r="A103" s="730" t="s">
        <v>528</v>
      </c>
      <c r="B103" s="731" t="s">
        <v>508</v>
      </c>
      <c r="C103" s="731"/>
      <c r="D103" s="732"/>
      <c r="E103" s="732"/>
      <c r="F103" s="732"/>
      <c r="G103" s="733"/>
      <c r="H103" s="734"/>
      <c r="I103" s="735" t="n">
        <f aca="false">I89</f>
        <v>11077.647</v>
      </c>
      <c r="J103" s="735"/>
      <c r="K103" s="735" t="n">
        <f aca="false">L89</f>
        <v>132931.764</v>
      </c>
      <c r="L103" s="735"/>
      <c r="M103" s="736" t="n">
        <f aca="false">K103/$K$104</f>
        <v>0.0208689712902773</v>
      </c>
    </row>
    <row r="104" customFormat="false" ht="14.1" hidden="false" customHeight="true" outlineLevel="0" collapsed="false">
      <c r="A104" s="737" t="s">
        <v>169</v>
      </c>
      <c r="B104" s="737"/>
      <c r="C104" s="737"/>
      <c r="D104" s="737"/>
      <c r="E104" s="737"/>
      <c r="F104" s="737"/>
      <c r="G104" s="737"/>
      <c r="H104" s="737"/>
      <c r="I104" s="738" t="n">
        <f aca="false">SUM(I99:I103)</f>
        <v>530819.025332647</v>
      </c>
      <c r="J104" s="738"/>
      <c r="K104" s="738" t="n">
        <f aca="false">SUM(K99:K103)</f>
        <v>6369828.30399176</v>
      </c>
      <c r="L104" s="738"/>
      <c r="M104" s="739" t="n">
        <f aca="false">SUM(M99:M103)</f>
        <v>1</v>
      </c>
    </row>
  </sheetData>
  <sheetProtection sheet="true" objects="true" scenarios="true" selectLockedCells="true"/>
  <mergeCells count="18">
    <mergeCell ref="A1:M1"/>
    <mergeCell ref="A97:M97"/>
    <mergeCell ref="B98:H98"/>
    <mergeCell ref="I98:J98"/>
    <mergeCell ref="K98:L98"/>
    <mergeCell ref="I99:J99"/>
    <mergeCell ref="K99:L99"/>
    <mergeCell ref="I100:J100"/>
    <mergeCell ref="K100:L100"/>
    <mergeCell ref="I101:J101"/>
    <mergeCell ref="K101:L101"/>
    <mergeCell ref="I102:J102"/>
    <mergeCell ref="K102:L102"/>
    <mergeCell ref="I103:J103"/>
    <mergeCell ref="K103:L103"/>
    <mergeCell ref="A104:H104"/>
    <mergeCell ref="I104:J104"/>
    <mergeCell ref="K104:L104"/>
  </mergeCells>
  <printOptions headings="false" gridLines="false" gridLinesSet="true" horizontalCentered="true" verticalCentered="false"/>
  <pageMargins left="0.25" right="0.25" top="0.75" bottom="0.75" header="0.3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&amp;L&amp;"Calibri,Regular"&amp;9Estado de Santa Catarina
Município de Joinville
Edital de Concorrência N° 002/2017
Concessão do Serviço de Estacionamento Rotativo Público</oddHeader>
    <oddFooter>&amp;L&amp;"Calibri,Regular"&amp;9Planilha 12 - Orçamento do Custo do Serviço - FASE 1&amp;R&amp;"Calibri,Regular"&amp;9Pág.: &amp;P de &amp;N</oddFooter>
  </headerFooter>
  <rowBreaks count="1" manualBreakCount="1">
    <brk id="65" man="true" max="16383" min="0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70" workbookViewId="0">
      <selection pane="topLeft" activeCell="A1" activeCellId="0" sqref="A1"/>
    </sheetView>
  </sheetViews>
  <sheetFormatPr defaultRowHeight="14.1" outlineLevelRow="0" outlineLevelCol="0"/>
  <cols>
    <col collapsed="false" customWidth="true" hidden="false" outlineLevel="0" max="1" min="1" style="591" width="4.43"/>
    <col collapsed="false" customWidth="true" hidden="false" outlineLevel="0" max="2" min="2" style="170" width="3.57"/>
    <col collapsed="false" customWidth="true" hidden="false" outlineLevel="0" max="3" min="3" style="170" width="4.14"/>
    <col collapsed="false" customWidth="true" hidden="false" outlineLevel="0" max="4" min="4" style="210" width="10"/>
    <col collapsed="false" customWidth="true" hidden="false" outlineLevel="0" max="6" min="5" style="170" width="10"/>
    <col collapsed="false" customWidth="true" hidden="false" outlineLevel="0" max="7" min="7" style="210" width="10"/>
    <col collapsed="false" customWidth="true" hidden="false" outlineLevel="0" max="8" min="8" style="210" width="7.15"/>
    <col collapsed="false" customWidth="true" hidden="false" outlineLevel="0" max="9" min="9" style="170" width="13.29"/>
    <col collapsed="false" customWidth="true" hidden="false" outlineLevel="0" max="10" min="10" style="170" width="8.86"/>
    <col collapsed="false" customWidth="true" hidden="false" outlineLevel="0" max="11" min="11" style="210" width="6.71"/>
    <col collapsed="false" customWidth="true" hidden="false" outlineLevel="0" max="12" min="12" style="591" width="15.15"/>
    <col collapsed="false" customWidth="true" hidden="false" outlineLevel="0" max="13" min="13" style="592" width="12.71"/>
    <col collapsed="false" customWidth="true" hidden="false" outlineLevel="0" max="252" min="14" style="170" width="9.14"/>
    <col collapsed="false" customWidth="true" hidden="false" outlineLevel="0" max="253" min="253" style="170" width="10.14"/>
    <col collapsed="false" customWidth="true" hidden="false" outlineLevel="0" max="254" min="254" style="170" width="6.86"/>
    <col collapsed="false" customWidth="true" hidden="false" outlineLevel="0" max="255" min="255" style="170" width="32.71"/>
    <col collapsed="false" customWidth="true" hidden="false" outlineLevel="0" max="256" min="256" style="170" width="9.42"/>
    <col collapsed="false" customWidth="true" hidden="false" outlineLevel="0" max="257" min="257" style="170" width="6.71"/>
    <col collapsed="false" customWidth="true" hidden="false" outlineLevel="0" max="258" min="258" style="170" width="7.71"/>
    <col collapsed="false" customWidth="true" hidden="false" outlineLevel="0" max="259" min="259" style="170" width="36.85"/>
    <col collapsed="false" customWidth="true" hidden="false" outlineLevel="0" max="260" min="260" style="170" width="11.86"/>
    <col collapsed="false" customWidth="true" hidden="false" outlineLevel="0" max="261" min="261" style="170" width="10.58"/>
    <col collapsed="false" customWidth="true" hidden="false" outlineLevel="0" max="262" min="262" style="170" width="7.15"/>
    <col collapsed="false" customWidth="true" hidden="false" outlineLevel="0" max="263" min="263" style="170" width="6.86"/>
    <col collapsed="false" customWidth="true" hidden="false" outlineLevel="0" max="264" min="264" style="170" width="7.71"/>
    <col collapsed="false" customWidth="true" hidden="false" outlineLevel="0" max="265" min="265" style="170" width="13.29"/>
    <col collapsed="false" customWidth="true" hidden="false" outlineLevel="0" max="266" min="266" style="170" width="8.57"/>
    <col collapsed="false" customWidth="true" hidden="false" outlineLevel="0" max="267" min="267" style="170" width="7.29"/>
    <col collapsed="false" customWidth="true" hidden="false" outlineLevel="0" max="268" min="268" style="170" width="14.28"/>
    <col collapsed="false" customWidth="true" hidden="false" outlineLevel="0" max="508" min="269" style="170" width="9.14"/>
    <col collapsed="false" customWidth="true" hidden="false" outlineLevel="0" max="509" min="509" style="170" width="10.14"/>
    <col collapsed="false" customWidth="true" hidden="false" outlineLevel="0" max="510" min="510" style="170" width="6.86"/>
    <col collapsed="false" customWidth="true" hidden="false" outlineLevel="0" max="511" min="511" style="170" width="32.71"/>
    <col collapsed="false" customWidth="true" hidden="false" outlineLevel="0" max="512" min="512" style="170" width="9.42"/>
    <col collapsed="false" customWidth="true" hidden="false" outlineLevel="0" max="513" min="513" style="170" width="6.71"/>
    <col collapsed="false" customWidth="true" hidden="false" outlineLevel="0" max="514" min="514" style="170" width="7.71"/>
    <col collapsed="false" customWidth="true" hidden="false" outlineLevel="0" max="515" min="515" style="170" width="36.85"/>
    <col collapsed="false" customWidth="true" hidden="false" outlineLevel="0" max="516" min="516" style="170" width="11.86"/>
    <col collapsed="false" customWidth="true" hidden="false" outlineLevel="0" max="517" min="517" style="170" width="10.58"/>
    <col collapsed="false" customWidth="true" hidden="false" outlineLevel="0" max="518" min="518" style="170" width="7.15"/>
    <col collapsed="false" customWidth="true" hidden="false" outlineLevel="0" max="519" min="519" style="170" width="6.86"/>
    <col collapsed="false" customWidth="true" hidden="false" outlineLevel="0" max="520" min="520" style="170" width="7.71"/>
    <col collapsed="false" customWidth="true" hidden="false" outlineLevel="0" max="521" min="521" style="170" width="13.29"/>
    <col collapsed="false" customWidth="true" hidden="false" outlineLevel="0" max="522" min="522" style="170" width="8.57"/>
    <col collapsed="false" customWidth="true" hidden="false" outlineLevel="0" max="523" min="523" style="170" width="7.29"/>
    <col collapsed="false" customWidth="true" hidden="false" outlineLevel="0" max="524" min="524" style="170" width="14.28"/>
    <col collapsed="false" customWidth="true" hidden="false" outlineLevel="0" max="764" min="525" style="170" width="9.14"/>
    <col collapsed="false" customWidth="true" hidden="false" outlineLevel="0" max="765" min="765" style="170" width="10.14"/>
    <col collapsed="false" customWidth="true" hidden="false" outlineLevel="0" max="766" min="766" style="170" width="6.86"/>
    <col collapsed="false" customWidth="true" hidden="false" outlineLevel="0" max="767" min="767" style="170" width="32.71"/>
    <col collapsed="false" customWidth="true" hidden="false" outlineLevel="0" max="768" min="768" style="170" width="9.42"/>
    <col collapsed="false" customWidth="true" hidden="false" outlineLevel="0" max="769" min="769" style="170" width="6.71"/>
    <col collapsed="false" customWidth="true" hidden="false" outlineLevel="0" max="770" min="770" style="170" width="7.71"/>
    <col collapsed="false" customWidth="true" hidden="false" outlineLevel="0" max="771" min="771" style="170" width="36.85"/>
    <col collapsed="false" customWidth="true" hidden="false" outlineLevel="0" max="772" min="772" style="170" width="11.86"/>
    <col collapsed="false" customWidth="true" hidden="false" outlineLevel="0" max="773" min="773" style="170" width="10.58"/>
    <col collapsed="false" customWidth="true" hidden="false" outlineLevel="0" max="774" min="774" style="170" width="7.15"/>
    <col collapsed="false" customWidth="true" hidden="false" outlineLevel="0" max="775" min="775" style="170" width="6.86"/>
    <col collapsed="false" customWidth="true" hidden="false" outlineLevel="0" max="776" min="776" style="170" width="7.71"/>
    <col collapsed="false" customWidth="true" hidden="false" outlineLevel="0" max="777" min="777" style="170" width="13.29"/>
    <col collapsed="false" customWidth="true" hidden="false" outlineLevel="0" max="778" min="778" style="170" width="8.57"/>
    <col collapsed="false" customWidth="true" hidden="false" outlineLevel="0" max="779" min="779" style="170" width="7.29"/>
    <col collapsed="false" customWidth="true" hidden="false" outlineLevel="0" max="780" min="780" style="170" width="14.28"/>
    <col collapsed="false" customWidth="true" hidden="false" outlineLevel="0" max="1020" min="781" style="170" width="9.14"/>
    <col collapsed="false" customWidth="true" hidden="false" outlineLevel="0" max="1021" min="1021" style="170" width="10.14"/>
    <col collapsed="false" customWidth="true" hidden="false" outlineLevel="0" max="1022" min="1022" style="170" width="6.86"/>
    <col collapsed="false" customWidth="true" hidden="false" outlineLevel="0" max="1023" min="1023" style="170" width="32.71"/>
    <col collapsed="false" customWidth="true" hidden="false" outlineLevel="0" max="1025" min="1024" style="170" width="9.42"/>
  </cols>
  <sheetData>
    <row r="1" s="594" customFormat="true" ht="21.95" hidden="false" customHeight="true" outlineLevel="0" collapsed="false">
      <c r="A1" s="102" t="s">
        <v>529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593"/>
      <c r="O1" s="593"/>
      <c r="P1" s="593"/>
      <c r="Q1" s="593"/>
      <c r="R1" s="593"/>
      <c r="S1" s="593"/>
      <c r="T1" s="593"/>
    </row>
    <row r="2" s="601" customFormat="true" ht="14.1" hidden="false" customHeight="true" outlineLevel="0" collapsed="false">
      <c r="A2" s="595"/>
      <c r="B2" s="596"/>
      <c r="C2" s="596"/>
      <c r="D2" s="597"/>
      <c r="E2" s="598"/>
      <c r="F2" s="598"/>
      <c r="G2" s="597"/>
      <c r="H2" s="597"/>
      <c r="I2" s="598"/>
      <c r="J2" s="598"/>
      <c r="K2" s="597"/>
      <c r="L2" s="599"/>
      <c r="M2" s="600"/>
      <c r="O2" s="602"/>
    </row>
    <row r="3" customFormat="false" ht="14.1" hidden="false" customHeight="true" outlineLevel="0" collapsed="false">
      <c r="A3" s="603"/>
      <c r="B3" s="604" t="s">
        <v>486</v>
      </c>
      <c r="C3" s="605"/>
      <c r="D3" s="606"/>
      <c r="E3" s="604"/>
      <c r="F3" s="605"/>
      <c r="G3" s="606"/>
      <c r="H3" s="604"/>
      <c r="I3" s="607" t="s">
        <v>198</v>
      </c>
      <c r="J3" s="608" t="s">
        <v>487</v>
      </c>
      <c r="K3" s="609"/>
      <c r="L3" s="607" t="s">
        <v>321</v>
      </c>
      <c r="M3" s="610" t="s">
        <v>488</v>
      </c>
    </row>
    <row r="4" customFormat="false" ht="14.1" hidden="false" customHeight="true" outlineLevel="0" collapsed="false">
      <c r="A4" s="611" t="s">
        <v>37</v>
      </c>
      <c r="B4" s="612" t="s">
        <v>489</v>
      </c>
      <c r="C4" s="612"/>
      <c r="D4" s="612"/>
      <c r="E4" s="612"/>
      <c r="F4" s="612"/>
      <c r="G4" s="612"/>
      <c r="H4" s="613" t="s">
        <v>108</v>
      </c>
      <c r="I4" s="614" t="n">
        <f aca="false">I5+I8+I15</f>
        <v>453202.678073483</v>
      </c>
      <c r="J4" s="615" t="s">
        <v>490</v>
      </c>
      <c r="K4" s="616" t="s">
        <v>491</v>
      </c>
      <c r="L4" s="614" t="n">
        <f aca="false">L5+L8+L15</f>
        <v>5438432.1368818</v>
      </c>
      <c r="M4" s="617" t="n">
        <f aca="false">M5+M8+M15</f>
        <v>0.419992586801457</v>
      </c>
    </row>
    <row r="5" s="630" customFormat="true" ht="14.1" hidden="false" customHeight="true" outlineLevel="0" collapsed="false">
      <c r="A5" s="618"/>
      <c r="B5" s="619" t="s">
        <v>374</v>
      </c>
      <c r="C5" s="620" t="str">
        <f aca="false">'(4)Comp.Pessoal'!B3</f>
        <v>Pessoal Operacional</v>
      </c>
      <c r="D5" s="621"/>
      <c r="E5" s="622"/>
      <c r="F5" s="623"/>
      <c r="G5" s="624"/>
      <c r="H5" s="625" t="str">
        <f aca="false">H4</f>
        <v>R$/mês</v>
      </c>
      <c r="I5" s="626" t="n">
        <f aca="false">SUM(I6:I7)</f>
        <v>386946.737398027</v>
      </c>
      <c r="J5" s="627"/>
      <c r="K5" s="628" t="str">
        <f aca="false">K4</f>
        <v>R$/ano</v>
      </c>
      <c r="L5" s="626" t="n">
        <f aca="false">SUM(L6:L7)</f>
        <v>4643360.84877632</v>
      </c>
      <c r="M5" s="629" t="n">
        <f aca="false">SUM(M6:M7)</f>
        <v>0.358591793598869</v>
      </c>
      <c r="O5" s="631"/>
    </row>
    <row r="6" s="631" customFormat="true" ht="14.1" hidden="false" customHeight="true" outlineLevel="0" collapsed="false">
      <c r="A6" s="632"/>
      <c r="B6" s="633"/>
      <c r="C6" s="633"/>
      <c r="D6" s="634" t="str">
        <f aca="false">'(4)Comp.Pessoal'!C5</f>
        <v>Supervisor</v>
      </c>
      <c r="E6" s="635"/>
      <c r="F6" s="636"/>
      <c r="G6" s="637"/>
      <c r="H6" s="638" t="str">
        <f aca="false">H5</f>
        <v>R$/mês</v>
      </c>
      <c r="I6" s="639" t="n">
        <f aca="false">'(4)Comp.Pessoal'!I5</f>
        <v>52235.760049094</v>
      </c>
      <c r="J6" s="640" t="n">
        <v>12</v>
      </c>
      <c r="K6" s="641" t="str">
        <f aca="false">K5</f>
        <v>R$/ano</v>
      </c>
      <c r="L6" s="639" t="n">
        <f aca="false">I6*J6</f>
        <v>626829.120589128</v>
      </c>
      <c r="M6" s="642" t="n">
        <f aca="false">L6/$L$95</f>
        <v>0.0484079928208236</v>
      </c>
    </row>
    <row r="7" customFormat="false" ht="14.1" hidden="false" customHeight="true" outlineLevel="0" collapsed="false">
      <c r="A7" s="643"/>
      <c r="B7" s="644"/>
      <c r="C7" s="644"/>
      <c r="D7" s="645" t="str">
        <f aca="false">'(4)Comp.Pessoal'!C6</f>
        <v>Monitor</v>
      </c>
      <c r="E7" s="646"/>
      <c r="F7" s="647"/>
      <c r="G7" s="648"/>
      <c r="H7" s="649" t="str">
        <f aca="false">H6</f>
        <v>R$/mês</v>
      </c>
      <c r="I7" s="639" t="n">
        <f aca="false">'(4)Comp.Pessoal'!I6</f>
        <v>334710.977348932</v>
      </c>
      <c r="J7" s="651" t="n">
        <f aca="false">J6</f>
        <v>12</v>
      </c>
      <c r="K7" s="652" t="str">
        <f aca="false">K6</f>
        <v>R$/ano</v>
      </c>
      <c r="L7" s="650" t="n">
        <f aca="false">I7*J7</f>
        <v>4016531.72818719</v>
      </c>
      <c r="M7" s="653" t="n">
        <f aca="false">L7/$L$95</f>
        <v>0.310183800778045</v>
      </c>
    </row>
    <row r="8" s="630" customFormat="true" ht="14.1" hidden="false" customHeight="true" outlineLevel="0" collapsed="false">
      <c r="A8" s="618"/>
      <c r="B8" s="619" t="s">
        <v>378</v>
      </c>
      <c r="C8" s="654" t="str">
        <f aca="false">'(4)Comp.Pessoal'!B11</f>
        <v>Pessoal Administrativo</v>
      </c>
      <c r="D8" s="620"/>
      <c r="E8" s="622"/>
      <c r="F8" s="655"/>
      <c r="G8" s="656"/>
      <c r="H8" s="625" t="str">
        <f aca="false">H7</f>
        <v>R$/mês</v>
      </c>
      <c r="I8" s="626" t="n">
        <f aca="false">SUM(I9:I14)</f>
        <v>38691.3094387482</v>
      </c>
      <c r="J8" s="657"/>
      <c r="K8" s="628" t="str">
        <f aca="false">K7</f>
        <v>R$/ano</v>
      </c>
      <c r="L8" s="626" t="n">
        <f aca="false">SUM(L9:L14)</f>
        <v>464295.713264979</v>
      </c>
      <c r="M8" s="629" t="n">
        <f aca="false">SUM(M9:M14)</f>
        <v>0.0358560615903524</v>
      </c>
      <c r="O8" s="631"/>
    </row>
    <row r="9" s="660" customFormat="true" ht="14.1" hidden="false" customHeight="true" outlineLevel="0" collapsed="false">
      <c r="A9" s="658"/>
      <c r="B9" s="634"/>
      <c r="C9" s="634"/>
      <c r="D9" s="634" t="str">
        <f aca="false">'(4)Comp.Pessoal'!C13</f>
        <v>Diretoria</v>
      </c>
      <c r="E9" s="639"/>
      <c r="F9" s="659"/>
      <c r="G9" s="637"/>
      <c r="H9" s="638" t="str">
        <f aca="false">H8</f>
        <v>R$/mês</v>
      </c>
      <c r="I9" s="639" t="n">
        <f aca="false">'(4)Comp.Pessoal'!I13</f>
        <v>18786.2320396209</v>
      </c>
      <c r="J9" s="640" t="n">
        <f aca="false">J7</f>
        <v>12</v>
      </c>
      <c r="K9" s="641" t="str">
        <f aca="false">K8</f>
        <v>R$/ano</v>
      </c>
      <c r="L9" s="639" t="n">
        <f aca="false">I9*J9</f>
        <v>225434.784475451</v>
      </c>
      <c r="M9" s="642" t="n">
        <f aca="false">L9/$L$95</f>
        <v>0.0174096018675633</v>
      </c>
    </row>
    <row r="10" s="660" customFormat="true" ht="14.1" hidden="false" customHeight="true" outlineLevel="0" collapsed="false">
      <c r="A10" s="658"/>
      <c r="B10" s="634"/>
      <c r="C10" s="634"/>
      <c r="D10" s="634" t="str">
        <f aca="false">'(4)Comp.Pessoal'!C15</f>
        <v>Assistente Administrativo - Financeiro</v>
      </c>
      <c r="E10" s="639"/>
      <c r="F10" s="659"/>
      <c r="G10" s="637"/>
      <c r="H10" s="638" t="str">
        <f aca="false">H9</f>
        <v>R$/mês</v>
      </c>
      <c r="I10" s="639" t="n">
        <f aca="false">'(4)Comp.Pessoal'!I15</f>
        <v>4696.55800990523</v>
      </c>
      <c r="J10" s="640" t="n">
        <f aca="false">J9</f>
        <v>12</v>
      </c>
      <c r="K10" s="641" t="str">
        <f aca="false">K9</f>
        <v>R$/ano</v>
      </c>
      <c r="L10" s="639" t="n">
        <f aca="false">I10*J10</f>
        <v>56358.6961188628</v>
      </c>
      <c r="M10" s="642" t="n">
        <f aca="false">L10/$L$95</f>
        <v>0.00435240046689083</v>
      </c>
    </row>
    <row r="11" s="660" customFormat="true" ht="14.1" hidden="false" customHeight="true" outlineLevel="0" collapsed="false">
      <c r="A11" s="658"/>
      <c r="B11" s="634"/>
      <c r="C11" s="634"/>
      <c r="D11" s="634" t="str">
        <f aca="false">'(4)Comp.Pessoal'!C16</f>
        <v>Assistente Administrativo - Comercial</v>
      </c>
      <c r="E11" s="639"/>
      <c r="F11" s="659"/>
      <c r="G11" s="637"/>
      <c r="H11" s="638" t="str">
        <f aca="false">H10</f>
        <v>R$/mês</v>
      </c>
      <c r="I11" s="639" t="n">
        <f aca="false">'(4)Comp.Pessoal'!I16</f>
        <v>4696.55800990523</v>
      </c>
      <c r="J11" s="640" t="n">
        <f aca="false">J10</f>
        <v>12</v>
      </c>
      <c r="K11" s="641" t="str">
        <f aca="false">K10</f>
        <v>R$/ano</v>
      </c>
      <c r="L11" s="639" t="n">
        <f aca="false">I11*J11</f>
        <v>56358.6961188628</v>
      </c>
      <c r="M11" s="642" t="n">
        <f aca="false">L11/$L$95</f>
        <v>0.00435240046689083</v>
      </c>
    </row>
    <row r="12" customFormat="false" ht="14.1" hidden="false" customHeight="true" outlineLevel="0" collapsed="false">
      <c r="A12" s="658"/>
      <c r="B12" s="634"/>
      <c r="C12" s="634"/>
      <c r="D12" s="634" t="str">
        <f aca="false">'(4)Comp.Pessoal'!C17</f>
        <v>Auxiliar Administrativo</v>
      </c>
      <c r="E12" s="639"/>
      <c r="F12" s="659"/>
      <c r="G12" s="637"/>
      <c r="H12" s="638" t="str">
        <f aca="false">H11</f>
        <v>R$/mês</v>
      </c>
      <c r="I12" s="639" t="n">
        <f aca="false">'(4)Comp.Pessoal'!I17</f>
        <v>2348.27900495262</v>
      </c>
      <c r="J12" s="640" t="n">
        <f aca="false">J11</f>
        <v>12</v>
      </c>
      <c r="K12" s="641" t="str">
        <f aca="false">K11</f>
        <v>R$/ano</v>
      </c>
      <c r="L12" s="639" t="n">
        <f aca="false">I12*J12</f>
        <v>28179.3480594314</v>
      </c>
      <c r="M12" s="642" t="n">
        <f aca="false">L12/$L$95</f>
        <v>0.00217620023344541</v>
      </c>
      <c r="N12" s="660"/>
      <c r="O12" s="630"/>
      <c r="P12" s="630"/>
      <c r="Q12" s="630"/>
    </row>
    <row r="13" customFormat="false" ht="14.1" hidden="false" customHeight="true" outlineLevel="0" collapsed="false">
      <c r="A13" s="658"/>
      <c r="B13" s="634"/>
      <c r="C13" s="634"/>
      <c r="D13" s="634" t="str">
        <f aca="false">'(4)Comp.Pessoal'!C18</f>
        <v>Atendente</v>
      </c>
      <c r="E13" s="639"/>
      <c r="F13" s="659"/>
      <c r="G13" s="637"/>
      <c r="H13" s="638" t="str">
        <f aca="false">H12</f>
        <v>R$/mês</v>
      </c>
      <c r="I13" s="639" t="n">
        <f aca="false">'(4)Comp.Pessoal'!I18</f>
        <v>4081.8411871821</v>
      </c>
      <c r="J13" s="640" t="n">
        <f aca="false">J12</f>
        <v>12</v>
      </c>
      <c r="K13" s="641" t="str">
        <f aca="false">K12</f>
        <v>R$/ano</v>
      </c>
      <c r="L13" s="639" t="n">
        <f aca="false">I13*J13</f>
        <v>48982.0942461852</v>
      </c>
      <c r="M13" s="642" t="n">
        <f aca="false">L13/$L$95</f>
        <v>0.00378272927778104</v>
      </c>
      <c r="N13" s="660"/>
      <c r="O13" s="630"/>
      <c r="P13" s="630"/>
      <c r="Q13" s="630"/>
    </row>
    <row r="14" customFormat="false" ht="14.1" hidden="false" customHeight="true" outlineLevel="0" collapsed="false">
      <c r="A14" s="661"/>
      <c r="B14" s="645"/>
      <c r="C14" s="645"/>
      <c r="D14" s="645" t="str">
        <f aca="false">'(4)Comp.Pessoal'!C19</f>
        <v>Telefonista</v>
      </c>
      <c r="E14" s="650"/>
      <c r="F14" s="662"/>
      <c r="G14" s="648"/>
      <c r="H14" s="649" t="str">
        <f aca="false">H13</f>
        <v>R$/mês</v>
      </c>
      <c r="I14" s="639" t="n">
        <f aca="false">'(4)Comp.Pessoal'!I19</f>
        <v>4081.8411871821</v>
      </c>
      <c r="J14" s="651" t="n">
        <f aca="false">J13</f>
        <v>12</v>
      </c>
      <c r="K14" s="652" t="str">
        <f aca="false">K13</f>
        <v>R$/ano</v>
      </c>
      <c r="L14" s="650" t="n">
        <f aca="false">I14*J14</f>
        <v>48982.0942461852</v>
      </c>
      <c r="M14" s="653" t="n">
        <f aca="false">L14/$L$95</f>
        <v>0.00378272927778104</v>
      </c>
      <c r="O14" s="630"/>
      <c r="P14" s="630"/>
      <c r="Q14" s="630"/>
    </row>
    <row r="15" s="630" customFormat="true" ht="14.1" hidden="false" customHeight="true" outlineLevel="0" collapsed="false">
      <c r="A15" s="618"/>
      <c r="B15" s="619" t="s">
        <v>379</v>
      </c>
      <c r="C15" s="654" t="str">
        <f aca="false">'(4)Comp.Pessoal'!B24</f>
        <v>Pessoal de Manutenção</v>
      </c>
      <c r="D15" s="620"/>
      <c r="E15" s="622"/>
      <c r="F15" s="655"/>
      <c r="G15" s="656"/>
      <c r="H15" s="625" t="str">
        <f aca="false">H14</f>
        <v>R$/mês</v>
      </c>
      <c r="I15" s="626" t="n">
        <f aca="false">SUM(I16:I18)</f>
        <v>27564.6312367083</v>
      </c>
      <c r="J15" s="657"/>
      <c r="K15" s="628" t="str">
        <f aca="false">K14</f>
        <v>R$/ano</v>
      </c>
      <c r="L15" s="626" t="n">
        <f aca="false">SUM(L16:L18)</f>
        <v>330775.574840499</v>
      </c>
      <c r="M15" s="629" t="n">
        <f aca="false">SUM(M16:M18)</f>
        <v>0.0255447316122352</v>
      </c>
    </row>
    <row r="16" s="660" customFormat="true" ht="14.1" hidden="false" customHeight="true" outlineLevel="0" collapsed="false">
      <c r="A16" s="658"/>
      <c r="B16" s="634"/>
      <c r="C16" s="634"/>
      <c r="D16" s="634" t="str">
        <f aca="false">'(4)Comp.Pessoal'!C26</f>
        <v>Técnico em TI</v>
      </c>
      <c r="E16" s="639"/>
      <c r="F16" s="659"/>
      <c r="G16" s="637"/>
      <c r="H16" s="638" t="str">
        <f aca="false">H15</f>
        <v>R$/mês</v>
      </c>
      <c r="I16" s="639" t="n">
        <f aca="false">'(4)Comp.Pessoal'!I26</f>
        <v>14089.6740297157</v>
      </c>
      <c r="J16" s="640" t="n">
        <f aca="false">J14</f>
        <v>12</v>
      </c>
      <c r="K16" s="641" t="str">
        <f aca="false">K15</f>
        <v>R$/ano</v>
      </c>
      <c r="L16" s="639" t="n">
        <f aca="false">I16*J16</f>
        <v>169076.088356588</v>
      </c>
      <c r="M16" s="642" t="n">
        <f aca="false">L16/$L$95</f>
        <v>0.0130572014006725</v>
      </c>
      <c r="O16" s="630"/>
      <c r="P16" s="630"/>
      <c r="Q16" s="630"/>
    </row>
    <row r="17" s="660" customFormat="true" ht="14.1" hidden="false" customHeight="true" outlineLevel="0" collapsed="false">
      <c r="A17" s="658"/>
      <c r="B17" s="634"/>
      <c r="C17" s="634"/>
      <c r="D17" s="634" t="str">
        <f aca="false">'(4)Comp.Pessoal'!C27</f>
        <v>Técnico em Manutenção</v>
      </c>
      <c r="E17" s="639"/>
      <c r="F17" s="659"/>
      <c r="G17" s="637"/>
      <c r="H17" s="638" t="str">
        <f aca="false">H16</f>
        <v>R$/mês</v>
      </c>
      <c r="I17" s="639" t="n">
        <f aca="false">'(4)Comp.Pessoal'!I27</f>
        <v>9393.11601981047</v>
      </c>
      <c r="J17" s="640" t="n">
        <f aca="false">J16</f>
        <v>12</v>
      </c>
      <c r="K17" s="641" t="str">
        <f aca="false">K16</f>
        <v>R$/ano</v>
      </c>
      <c r="L17" s="639" t="n">
        <f aca="false">I17*J17</f>
        <v>112717.392237726</v>
      </c>
      <c r="M17" s="642" t="n">
        <f aca="false">L17/$L$95</f>
        <v>0.00870480093378165</v>
      </c>
      <c r="O17" s="630"/>
      <c r="P17" s="630"/>
      <c r="Q17" s="630"/>
    </row>
    <row r="18" customFormat="false" ht="14.1" hidden="false" customHeight="true" outlineLevel="0" collapsed="false">
      <c r="A18" s="661"/>
      <c r="B18" s="645"/>
      <c r="C18" s="645"/>
      <c r="D18" s="645" t="str">
        <f aca="false">'(4)Comp.Pessoal'!C28</f>
        <v>Serviços Gerais</v>
      </c>
      <c r="E18" s="650"/>
      <c r="F18" s="662"/>
      <c r="G18" s="648"/>
      <c r="H18" s="649" t="str">
        <f aca="false">H17</f>
        <v>R$/mês</v>
      </c>
      <c r="I18" s="650" t="n">
        <f aca="false">'(4)Comp.Pessoal'!I28</f>
        <v>4081.8411871821</v>
      </c>
      <c r="J18" s="651" t="n">
        <f aca="false">J17</f>
        <v>12</v>
      </c>
      <c r="K18" s="652" t="str">
        <f aca="false">K17</f>
        <v>R$/ano</v>
      </c>
      <c r="L18" s="650" t="n">
        <f aca="false">I18*J18</f>
        <v>48982.0942461852</v>
      </c>
      <c r="M18" s="653" t="n">
        <f aca="false">L18/$L$95</f>
        <v>0.00378272927778104</v>
      </c>
      <c r="O18" s="630"/>
      <c r="P18" s="630"/>
      <c r="Q18" s="630"/>
    </row>
    <row r="19" customFormat="false" ht="14.1" hidden="false" customHeight="true" outlineLevel="0" collapsed="false">
      <c r="A19" s="611" t="s">
        <v>46</v>
      </c>
      <c r="B19" s="612" t="s">
        <v>492</v>
      </c>
      <c r="C19" s="612"/>
      <c r="D19" s="612"/>
      <c r="E19" s="612"/>
      <c r="F19" s="612"/>
      <c r="G19" s="612"/>
      <c r="H19" s="613" t="str">
        <f aca="false">H18</f>
        <v>R$/mês</v>
      </c>
      <c r="I19" s="663" t="n">
        <f aca="false">I20+I24+I28+I32+I36</f>
        <v>160009.715</v>
      </c>
      <c r="J19" s="615" t="str">
        <f aca="false">J4</f>
        <v>Meses</v>
      </c>
      <c r="K19" s="616" t="str">
        <f aca="false">K18</f>
        <v>R$/ano</v>
      </c>
      <c r="L19" s="663" t="n">
        <f aca="false">L20+L24+L28+L32+L36</f>
        <v>1920116.58</v>
      </c>
      <c r="M19" s="617" t="n">
        <f aca="false">M20+M24+M28+M32+M36</f>
        <v>0.148284415268432</v>
      </c>
      <c r="O19" s="630"/>
      <c r="P19" s="630"/>
      <c r="Q19" s="630"/>
    </row>
    <row r="20" s="630" customFormat="true" ht="14.1" hidden="false" customHeight="true" outlineLevel="0" collapsed="false">
      <c r="A20" s="618"/>
      <c r="B20" s="619" t="s">
        <v>493</v>
      </c>
      <c r="C20" s="620" t="str">
        <f aca="false">'(5)Comp.Benef.'!B3</f>
        <v>Auxílio Alimentação</v>
      </c>
      <c r="D20" s="664"/>
      <c r="E20" s="626"/>
      <c r="F20" s="665"/>
      <c r="G20" s="656"/>
      <c r="H20" s="625" t="str">
        <f aca="false">H19</f>
        <v>R$/mês</v>
      </c>
      <c r="I20" s="626" t="n">
        <f aca="false">SUM(I21:I23)</f>
        <v>43312.3</v>
      </c>
      <c r="J20" s="666"/>
      <c r="K20" s="628" t="str">
        <f aca="false">K19</f>
        <v>R$/ano</v>
      </c>
      <c r="L20" s="626" t="n">
        <f aca="false">SUM(L21:L23)</f>
        <v>519747.6</v>
      </c>
      <c r="M20" s="629" t="n">
        <f aca="false">SUM(M21:M23)</f>
        <v>0.0401384320910196</v>
      </c>
    </row>
    <row r="21" s="660" customFormat="true" ht="14.1" hidden="false" customHeight="true" outlineLevel="0" collapsed="false">
      <c r="A21" s="658"/>
      <c r="B21" s="634"/>
      <c r="C21" s="634"/>
      <c r="D21" s="634" t="str">
        <f aca="false">'(5)Comp.Benef.'!C5</f>
        <v>Pessoal Operacional</v>
      </c>
      <c r="E21" s="639"/>
      <c r="F21" s="659"/>
      <c r="G21" s="637"/>
      <c r="H21" s="638" t="str">
        <f aca="false">H20</f>
        <v>R$/mês</v>
      </c>
      <c r="I21" s="639" t="n">
        <f aca="false">'(5)Comp.Benef.'!I5</f>
        <v>39801.9</v>
      </c>
      <c r="J21" s="640" t="n">
        <f aca="false">J18</f>
        <v>12</v>
      </c>
      <c r="K21" s="641" t="str">
        <f aca="false">K20</f>
        <v>R$/ano</v>
      </c>
      <c r="L21" s="639" t="n">
        <f aca="false">I21*J21</f>
        <v>477622.8</v>
      </c>
      <c r="M21" s="642" t="n">
        <f aca="false">L21/$L$95</f>
        <v>0.0368852695479934</v>
      </c>
    </row>
    <row r="22" s="660" customFormat="true" ht="14.1" hidden="false" customHeight="true" outlineLevel="0" collapsed="false">
      <c r="A22" s="658"/>
      <c r="B22" s="634"/>
      <c r="C22" s="634"/>
      <c r="D22" s="634" t="str">
        <f aca="false">'(5)Comp.Benef.'!C6</f>
        <v>Pessoal Administrativo</v>
      </c>
      <c r="E22" s="639"/>
      <c r="F22" s="659"/>
      <c r="G22" s="637"/>
      <c r="H22" s="638" t="str">
        <f aca="false">H21</f>
        <v>R$/mês</v>
      </c>
      <c r="I22" s="639" t="n">
        <f aca="false">'(5)Comp.Benef.'!I6</f>
        <v>1974.6</v>
      </c>
      <c r="J22" s="640" t="n">
        <f aca="false">J21</f>
        <v>12</v>
      </c>
      <c r="K22" s="641" t="str">
        <f aca="false">K21</f>
        <v>R$/ano</v>
      </c>
      <c r="L22" s="639" t="n">
        <f aca="false">I22*J22</f>
        <v>23695.2</v>
      </c>
      <c r="M22" s="642" t="n">
        <f aca="false">L22/$L$95</f>
        <v>0.00182990393045226</v>
      </c>
    </row>
    <row r="23" customFormat="false" ht="14.1" hidden="false" customHeight="true" outlineLevel="0" collapsed="false">
      <c r="A23" s="661"/>
      <c r="B23" s="645"/>
      <c r="C23" s="645"/>
      <c r="D23" s="645" t="str">
        <f aca="false">'(5)Comp.Benef.'!C7</f>
        <v>Pessoal de Manutenção</v>
      </c>
      <c r="E23" s="650"/>
      <c r="F23" s="662"/>
      <c r="G23" s="648"/>
      <c r="H23" s="649" t="str">
        <f aca="false">H22</f>
        <v>R$/mês</v>
      </c>
      <c r="I23" s="650" t="n">
        <f aca="false">'(5)Comp.Benef.'!I7</f>
        <v>1535.8</v>
      </c>
      <c r="J23" s="651" t="n">
        <f aca="false">J22</f>
        <v>12</v>
      </c>
      <c r="K23" s="652" t="str">
        <f aca="false">K22</f>
        <v>R$/ano</v>
      </c>
      <c r="L23" s="650" t="n">
        <f aca="false">I23*J23</f>
        <v>18429.6</v>
      </c>
      <c r="M23" s="653" t="n">
        <f aca="false">L23/$L$95</f>
        <v>0.00142325861257398</v>
      </c>
    </row>
    <row r="24" s="630" customFormat="true" ht="14.1" hidden="false" customHeight="true" outlineLevel="0" collapsed="false">
      <c r="A24" s="618"/>
      <c r="B24" s="619" t="s">
        <v>494</v>
      </c>
      <c r="C24" s="620" t="str">
        <f aca="false">'(5)Comp.Benef.'!B12</f>
        <v>Vale Transporte</v>
      </c>
      <c r="D24" s="664"/>
      <c r="E24" s="626"/>
      <c r="F24" s="665"/>
      <c r="G24" s="656"/>
      <c r="H24" s="625" t="str">
        <f aca="false">H23</f>
        <v>R$/mês</v>
      </c>
      <c r="I24" s="626" t="n">
        <f aca="false">SUM(I25:I27)</f>
        <v>40976</v>
      </c>
      <c r="J24" s="666"/>
      <c r="K24" s="628" t="str">
        <f aca="false">K23</f>
        <v>R$/ano</v>
      </c>
      <c r="L24" s="626" t="n">
        <f aca="false">SUM(L25:L27)</f>
        <v>491712</v>
      </c>
      <c r="M24" s="629" t="n">
        <f aca="false">SUM(M25:M27)</f>
        <v>0.0379733330569289</v>
      </c>
    </row>
    <row r="25" s="660" customFormat="true" ht="14.1" hidden="false" customHeight="true" outlineLevel="0" collapsed="false">
      <c r="A25" s="658"/>
      <c r="B25" s="634"/>
      <c r="C25" s="634"/>
      <c r="D25" s="634" t="str">
        <f aca="false">'(5)Comp.Benef.'!C14</f>
        <v>Pessoal Operacional</v>
      </c>
      <c r="E25" s="639"/>
      <c r="F25" s="659"/>
      <c r="G25" s="637"/>
      <c r="H25" s="638" t="str">
        <f aca="false">H24</f>
        <v>R$/mês</v>
      </c>
      <c r="I25" s="639" t="n">
        <f aca="false">'(5)Comp.Benef.'!I14</f>
        <v>37648</v>
      </c>
      <c r="J25" s="640" t="n">
        <f aca="false">J22</f>
        <v>12</v>
      </c>
      <c r="K25" s="641" t="str">
        <f aca="false">K24</f>
        <v>R$/ano</v>
      </c>
      <c r="L25" s="639" t="n">
        <f aca="false">I25*J25</f>
        <v>451776</v>
      </c>
      <c r="M25" s="642" t="n">
        <f aca="false">L25/$L$95</f>
        <v>0.0348892044837773</v>
      </c>
    </row>
    <row r="26" s="660" customFormat="true" ht="14.1" hidden="false" customHeight="true" outlineLevel="0" collapsed="false">
      <c r="A26" s="658"/>
      <c r="B26" s="634"/>
      <c r="C26" s="634"/>
      <c r="D26" s="634" t="str">
        <f aca="false">'(5)Comp.Benef.'!C15</f>
        <v>Pessoal Administrativo</v>
      </c>
      <c r="E26" s="639"/>
      <c r="F26" s="659"/>
      <c r="G26" s="637"/>
      <c r="H26" s="638" t="str">
        <f aca="false">H25</f>
        <v>R$/mês</v>
      </c>
      <c r="I26" s="639" t="n">
        <f aca="false">'(5)Comp.Benef.'!I15</f>
        <v>1872</v>
      </c>
      <c r="J26" s="640" t="n">
        <f aca="false">J25</f>
        <v>12</v>
      </c>
      <c r="K26" s="641" t="str">
        <f aca="false">K25</f>
        <v>R$/ano</v>
      </c>
      <c r="L26" s="639" t="n">
        <f aca="false">I26*J26</f>
        <v>22464</v>
      </c>
      <c r="M26" s="642" t="n">
        <f aca="false">L26/$L$95</f>
        <v>0.00173482232239777</v>
      </c>
    </row>
    <row r="27" customFormat="false" ht="14.1" hidden="false" customHeight="true" outlineLevel="0" collapsed="false">
      <c r="A27" s="661"/>
      <c r="B27" s="645"/>
      <c r="C27" s="634"/>
      <c r="D27" s="645" t="str">
        <f aca="false">'(5)Comp.Benef.'!C16</f>
        <v>Pessoal de Manutenção</v>
      </c>
      <c r="E27" s="650"/>
      <c r="F27" s="662"/>
      <c r="G27" s="648"/>
      <c r="H27" s="649" t="str">
        <f aca="false">H26</f>
        <v>R$/mês</v>
      </c>
      <c r="I27" s="650" t="n">
        <f aca="false">'(5)Comp.Benef.'!I16</f>
        <v>1456</v>
      </c>
      <c r="J27" s="651" t="n">
        <f aca="false">J26</f>
        <v>12</v>
      </c>
      <c r="K27" s="652" t="str">
        <f aca="false">K26</f>
        <v>R$/ano</v>
      </c>
      <c r="L27" s="650" t="n">
        <f aca="false">I27*J27</f>
        <v>17472</v>
      </c>
      <c r="M27" s="642" t="n">
        <f aca="false">L27/$L$95</f>
        <v>0.00134930625075382</v>
      </c>
    </row>
    <row r="28" s="630" customFormat="true" ht="14.1" hidden="false" customHeight="true" outlineLevel="0" collapsed="false">
      <c r="A28" s="618"/>
      <c r="B28" s="619" t="s">
        <v>495</v>
      </c>
      <c r="C28" s="620" t="str">
        <f aca="false">'(5)Comp.Benef.'!B21</f>
        <v>Assistência médica e familiar</v>
      </c>
      <c r="D28" s="664"/>
      <c r="E28" s="626"/>
      <c r="F28" s="665"/>
      <c r="G28" s="656"/>
      <c r="H28" s="625" t="str">
        <f aca="false">H27</f>
        <v>R$/mês</v>
      </c>
      <c r="I28" s="626" t="n">
        <f aca="false">SUM(I29:I31)</f>
        <v>39400</v>
      </c>
      <c r="J28" s="666"/>
      <c r="K28" s="628" t="str">
        <f aca="false">K27</f>
        <v>R$/ano</v>
      </c>
      <c r="L28" s="626" t="n">
        <f aca="false">SUM(L29:L31)</f>
        <v>472800</v>
      </c>
      <c r="M28" s="629" t="n">
        <f aca="false">SUM(M29:M31)</f>
        <v>0.036512820247047</v>
      </c>
    </row>
    <row r="29" s="660" customFormat="true" ht="14.1" hidden="false" customHeight="true" outlineLevel="0" collapsed="false">
      <c r="A29" s="658"/>
      <c r="B29" s="634"/>
      <c r="C29" s="634"/>
      <c r="D29" s="634" t="str">
        <f aca="false">'(5)Comp.Benef.'!C23</f>
        <v>Pessoal Operacional</v>
      </c>
      <c r="E29" s="639"/>
      <c r="F29" s="659"/>
      <c r="G29" s="637"/>
      <c r="H29" s="638" t="str">
        <f aca="false">H28</f>
        <v>R$/mês</v>
      </c>
      <c r="I29" s="639" t="n">
        <f aca="false">'(5)Comp.Benef.'!I23</f>
        <v>36200</v>
      </c>
      <c r="J29" s="640" t="n">
        <f aca="false">J26</f>
        <v>12</v>
      </c>
      <c r="K29" s="641" t="str">
        <f aca="false">K28</f>
        <v>R$/ano</v>
      </c>
      <c r="L29" s="639" t="n">
        <f aca="false">I29*J29</f>
        <v>434400</v>
      </c>
      <c r="M29" s="642" t="n">
        <f aca="false">L29/$L$95</f>
        <v>0.033547312003632</v>
      </c>
    </row>
    <row r="30" s="660" customFormat="true" ht="14.1" hidden="false" customHeight="true" outlineLevel="0" collapsed="false">
      <c r="A30" s="658"/>
      <c r="B30" s="634"/>
      <c r="C30" s="634"/>
      <c r="D30" s="634" t="str">
        <f aca="false">'(5)Comp.Benef.'!C24</f>
        <v>Pessoal Administrativo</v>
      </c>
      <c r="E30" s="639"/>
      <c r="F30" s="659"/>
      <c r="G30" s="637"/>
      <c r="H30" s="638" t="str">
        <f aca="false">H29</f>
        <v>R$/mês</v>
      </c>
      <c r="I30" s="639" t="n">
        <f aca="false">'(5)Comp.Benef.'!I24</f>
        <v>1800</v>
      </c>
      <c r="J30" s="640" t="n">
        <f aca="false">J29</f>
        <v>12</v>
      </c>
      <c r="K30" s="641" t="str">
        <f aca="false">K29</f>
        <v>R$/ano</v>
      </c>
      <c r="L30" s="639" t="n">
        <f aca="false">I30*J30</f>
        <v>21600</v>
      </c>
      <c r="M30" s="642" t="n">
        <f aca="false">L30/$L$95</f>
        <v>0.00166809838692093</v>
      </c>
    </row>
    <row r="31" customFormat="false" ht="14.1" hidden="false" customHeight="true" outlineLevel="0" collapsed="false">
      <c r="A31" s="661"/>
      <c r="B31" s="645"/>
      <c r="C31" s="634"/>
      <c r="D31" s="645" t="str">
        <f aca="false">'(5)Comp.Benef.'!C25</f>
        <v>Pessoal de Manutenção</v>
      </c>
      <c r="E31" s="650"/>
      <c r="F31" s="662"/>
      <c r="G31" s="648"/>
      <c r="H31" s="649" t="str">
        <f aca="false">H30</f>
        <v>R$/mês</v>
      </c>
      <c r="I31" s="650" t="n">
        <f aca="false">'(5)Comp.Benef.'!I25</f>
        <v>1400</v>
      </c>
      <c r="J31" s="651" t="n">
        <f aca="false">J30</f>
        <v>12</v>
      </c>
      <c r="K31" s="652" t="str">
        <f aca="false">K30</f>
        <v>R$/ano</v>
      </c>
      <c r="L31" s="650" t="n">
        <f aca="false">I31*J31</f>
        <v>16800</v>
      </c>
      <c r="M31" s="642" t="n">
        <f aca="false">L31/$L$95</f>
        <v>0.00129740985649406</v>
      </c>
    </row>
    <row r="32" s="630" customFormat="true" ht="14.1" hidden="false" customHeight="true" outlineLevel="0" collapsed="false">
      <c r="A32" s="618"/>
      <c r="B32" s="619" t="s">
        <v>496</v>
      </c>
      <c r="C32" s="620" t="str">
        <f aca="false">'(5)Comp.Benef.'!B30</f>
        <v>Seguro de vida, invalidez e funeral</v>
      </c>
      <c r="D32" s="664"/>
      <c r="E32" s="626"/>
      <c r="F32" s="665"/>
      <c r="G32" s="656"/>
      <c r="H32" s="625" t="str">
        <f aca="false">H31</f>
        <v>R$/mês</v>
      </c>
      <c r="I32" s="626" t="n">
        <f aca="false">SUM(I33:I35)</f>
        <v>17730</v>
      </c>
      <c r="J32" s="666"/>
      <c r="K32" s="628" t="str">
        <f aca="false">K31</f>
        <v>R$/ano</v>
      </c>
      <c r="L32" s="626" t="n">
        <f aca="false">SUM(L33:L35)</f>
        <v>212760</v>
      </c>
      <c r="M32" s="629" t="n">
        <f aca="false">SUM(M33:M35)</f>
        <v>0.0164307691111712</v>
      </c>
    </row>
    <row r="33" s="660" customFormat="true" ht="14.1" hidden="false" customHeight="true" outlineLevel="0" collapsed="false">
      <c r="A33" s="658"/>
      <c r="B33" s="634"/>
      <c r="C33" s="634"/>
      <c r="D33" s="634" t="str">
        <f aca="false">'(5)Comp.Benef.'!C32</f>
        <v>Pessoal Operacional</v>
      </c>
      <c r="E33" s="639"/>
      <c r="F33" s="659"/>
      <c r="G33" s="637"/>
      <c r="H33" s="638" t="str">
        <f aca="false">H32</f>
        <v>R$/mês</v>
      </c>
      <c r="I33" s="639" t="n">
        <f aca="false">'(5)Comp.Benef.'!I32</f>
        <v>16290</v>
      </c>
      <c r="J33" s="640" t="n">
        <f aca="false">J30</f>
        <v>12</v>
      </c>
      <c r="K33" s="641" t="str">
        <f aca="false">K32</f>
        <v>R$/ano</v>
      </c>
      <c r="L33" s="639" t="n">
        <f aca="false">I33*J33</f>
        <v>195480</v>
      </c>
      <c r="M33" s="642" t="n">
        <f aca="false">L33/$L$95</f>
        <v>0.0150962904016344</v>
      </c>
    </row>
    <row r="34" s="660" customFormat="true" ht="14.1" hidden="false" customHeight="true" outlineLevel="0" collapsed="false">
      <c r="A34" s="658"/>
      <c r="B34" s="634"/>
      <c r="C34" s="634"/>
      <c r="D34" s="634" t="str">
        <f aca="false">'(5)Comp.Benef.'!C33</f>
        <v>Pessoal Administrativo</v>
      </c>
      <c r="E34" s="639"/>
      <c r="F34" s="659"/>
      <c r="G34" s="637"/>
      <c r="H34" s="638" t="str">
        <f aca="false">H33</f>
        <v>R$/mês</v>
      </c>
      <c r="I34" s="639" t="n">
        <f aca="false">'(5)Comp.Benef.'!I33</f>
        <v>810</v>
      </c>
      <c r="J34" s="640" t="n">
        <f aca="false">J33</f>
        <v>12</v>
      </c>
      <c r="K34" s="641" t="str">
        <f aca="false">K33</f>
        <v>R$/ano</v>
      </c>
      <c r="L34" s="639" t="n">
        <f aca="false">I34*J34</f>
        <v>9720</v>
      </c>
      <c r="M34" s="642" t="n">
        <f aca="false">L34/$L$95</f>
        <v>0.000750644274114418</v>
      </c>
    </row>
    <row r="35" customFormat="false" ht="14.1" hidden="false" customHeight="true" outlineLevel="0" collapsed="false">
      <c r="A35" s="661"/>
      <c r="B35" s="645"/>
      <c r="C35" s="634"/>
      <c r="D35" s="645" t="str">
        <f aca="false">'(5)Comp.Benef.'!C34</f>
        <v>Pessoal de Manutenção</v>
      </c>
      <c r="E35" s="650"/>
      <c r="F35" s="662"/>
      <c r="G35" s="648"/>
      <c r="H35" s="649" t="str">
        <f aca="false">H34</f>
        <v>R$/mês</v>
      </c>
      <c r="I35" s="650" t="n">
        <f aca="false">'(5)Comp.Benef.'!I34</f>
        <v>630</v>
      </c>
      <c r="J35" s="651" t="n">
        <f aca="false">J34</f>
        <v>12</v>
      </c>
      <c r="K35" s="652" t="str">
        <f aca="false">K34</f>
        <v>R$/ano</v>
      </c>
      <c r="L35" s="650" t="n">
        <f aca="false">I35*J35</f>
        <v>7560</v>
      </c>
      <c r="M35" s="642" t="n">
        <f aca="false">L35/$L$95</f>
        <v>0.000583834435422325</v>
      </c>
    </row>
    <row r="36" s="630" customFormat="true" ht="14.1" hidden="false" customHeight="true" outlineLevel="0" collapsed="false">
      <c r="A36" s="618"/>
      <c r="B36" s="619" t="s">
        <v>497</v>
      </c>
      <c r="C36" s="620" t="str">
        <f aca="false">'(5)Comp.Benef.'!B39</f>
        <v>Uniforme/EPI</v>
      </c>
      <c r="D36" s="664"/>
      <c r="E36" s="626"/>
      <c r="F36" s="665"/>
      <c r="G36" s="656"/>
      <c r="H36" s="625" t="str">
        <f aca="false">H35</f>
        <v>R$/mês</v>
      </c>
      <c r="I36" s="626" t="n">
        <f aca="false">SUM(I37:I44)</f>
        <v>18591.415</v>
      </c>
      <c r="J36" s="666"/>
      <c r="K36" s="628" t="str">
        <f aca="false">K35</f>
        <v>R$/ano</v>
      </c>
      <c r="L36" s="626" t="n">
        <f aca="false">SUM(L37:L44)</f>
        <v>223096.98</v>
      </c>
      <c r="M36" s="629" t="n">
        <f aca="false">SUM(M37:M44)</f>
        <v>0.0172290607622653</v>
      </c>
    </row>
    <row r="37" s="660" customFormat="true" ht="14.1" hidden="false" customHeight="true" outlineLevel="0" collapsed="false">
      <c r="A37" s="658"/>
      <c r="B37" s="634"/>
      <c r="C37" s="634"/>
      <c r="D37" s="634" t="str">
        <f aca="false">'(5)Comp.Benef.'!C41</f>
        <v>Calça</v>
      </c>
      <c r="E37" s="639"/>
      <c r="F37" s="659"/>
      <c r="G37" s="637"/>
      <c r="H37" s="638" t="str">
        <f aca="false">H36</f>
        <v>R$/mês</v>
      </c>
      <c r="I37" s="639" t="n">
        <f aca="false">L37/J37</f>
        <v>2367.48</v>
      </c>
      <c r="J37" s="640" t="n">
        <f aca="false">J34</f>
        <v>12</v>
      </c>
      <c r="K37" s="641" t="str">
        <f aca="false">K36</f>
        <v>R$/ano</v>
      </c>
      <c r="L37" s="639" t="n">
        <f aca="false">'(5)Comp.Benef.'!I41</f>
        <v>28409.76</v>
      </c>
      <c r="M37" s="642" t="n">
        <f aca="false">L37/$L$95</f>
        <v>0.00219399420503753</v>
      </c>
    </row>
    <row r="38" s="660" customFormat="true" ht="14.1" hidden="false" customHeight="true" outlineLevel="0" collapsed="false">
      <c r="A38" s="658"/>
      <c r="B38" s="634"/>
      <c r="C38" s="634"/>
      <c r="D38" s="634" t="str">
        <f aca="false">'(5)Comp.Benef.'!C42</f>
        <v>Camisa</v>
      </c>
      <c r="E38" s="639"/>
      <c r="F38" s="659"/>
      <c r="G38" s="637"/>
      <c r="H38" s="638" t="str">
        <f aca="false">H37</f>
        <v>R$/mês</v>
      </c>
      <c r="I38" s="639" t="n">
        <f aca="false">L38/J38</f>
        <v>2302.92333333333</v>
      </c>
      <c r="J38" s="640" t="n">
        <f aca="false">J35</f>
        <v>12</v>
      </c>
      <c r="K38" s="641" t="str">
        <f aca="false">K37</f>
        <v>R$/ano</v>
      </c>
      <c r="L38" s="639" t="n">
        <f aca="false">'(5)Comp.Benef.'!I42</f>
        <v>27635.08</v>
      </c>
      <c r="M38" s="642" t="n">
        <f aca="false">L38/$L$95</f>
        <v>0.00213416816529772</v>
      </c>
    </row>
    <row r="39" s="660" customFormat="true" ht="14.1" hidden="false" customHeight="true" outlineLevel="0" collapsed="false">
      <c r="A39" s="658"/>
      <c r="B39" s="634"/>
      <c r="C39" s="634"/>
      <c r="D39" s="634" t="str">
        <f aca="false">'(5)Comp.Benef.'!C43</f>
        <v>Par de Sapatos</v>
      </c>
      <c r="E39" s="639"/>
      <c r="F39" s="659"/>
      <c r="G39" s="637"/>
      <c r="H39" s="638" t="str">
        <f aca="false">H38</f>
        <v>R$/mês</v>
      </c>
      <c r="I39" s="639" t="n">
        <f aca="false">L39/J39</f>
        <v>1889.94166666667</v>
      </c>
      <c r="J39" s="640" t="n">
        <f aca="false">J38</f>
        <v>12</v>
      </c>
      <c r="K39" s="641" t="str">
        <f aca="false">K38</f>
        <v>R$/ano</v>
      </c>
      <c r="L39" s="639" t="n">
        <f aca="false">'(5)Comp.Benef.'!I43</f>
        <v>22679.3</v>
      </c>
      <c r="M39" s="642" t="n">
        <f aca="false">L39/$L$95</f>
        <v>0.00175144924752295</v>
      </c>
    </row>
    <row r="40" s="660" customFormat="true" ht="14.1" hidden="false" customHeight="true" outlineLevel="0" collapsed="false">
      <c r="A40" s="658"/>
      <c r="B40" s="634"/>
      <c r="C40" s="634"/>
      <c r="D40" s="634" t="str">
        <f aca="false">'(5)Comp.Benef.'!C44</f>
        <v>Colete</v>
      </c>
      <c r="E40" s="639"/>
      <c r="F40" s="659"/>
      <c r="G40" s="637"/>
      <c r="H40" s="638" t="str">
        <f aca="false">H39</f>
        <v>R$/mês</v>
      </c>
      <c r="I40" s="639" t="n">
        <f aca="false">L40/J40</f>
        <v>1953.29166666667</v>
      </c>
      <c r="J40" s="640" t="n">
        <f aca="false">J37</f>
        <v>12</v>
      </c>
      <c r="K40" s="641" t="str">
        <f aca="false">K39</f>
        <v>R$/ano</v>
      </c>
      <c r="L40" s="639" t="n">
        <f aca="false">'(5)Comp.Benef.'!I44</f>
        <v>23439.5</v>
      </c>
      <c r="M40" s="642" t="n">
        <f aca="false">L40/$L$95</f>
        <v>0.00181015704352931</v>
      </c>
    </row>
    <row r="41" s="660" customFormat="true" ht="14.1" hidden="false" customHeight="true" outlineLevel="0" collapsed="false">
      <c r="A41" s="658"/>
      <c r="B41" s="634"/>
      <c r="C41" s="634"/>
      <c r="D41" s="634" t="str">
        <f aca="false">'(5)Comp.Benef.'!C45</f>
        <v>Bota</v>
      </c>
      <c r="E41" s="639"/>
      <c r="F41" s="659"/>
      <c r="G41" s="637"/>
      <c r="H41" s="638" t="str">
        <f aca="false">H40</f>
        <v>R$/mês</v>
      </c>
      <c r="I41" s="639" t="n">
        <f aca="false">L41/J41</f>
        <v>5580.83333333333</v>
      </c>
      <c r="J41" s="640" t="n">
        <f aca="false">J38</f>
        <v>12</v>
      </c>
      <c r="K41" s="641" t="str">
        <f aca="false">K40</f>
        <v>R$/ano</v>
      </c>
      <c r="L41" s="639" t="n">
        <f aca="false">'(5)Comp.Benef.'!I45</f>
        <v>66970</v>
      </c>
      <c r="M41" s="642" t="n">
        <f aca="false">L41/$L$95</f>
        <v>0.0051718772672266</v>
      </c>
    </row>
    <row r="42" s="660" customFormat="true" ht="14.1" hidden="false" customHeight="true" outlineLevel="0" collapsed="false">
      <c r="A42" s="658"/>
      <c r="B42" s="634"/>
      <c r="C42" s="634"/>
      <c r="D42" s="634" t="str">
        <f aca="false">'(5)Comp.Benef.'!C46</f>
        <v>Capa de Chuva</v>
      </c>
      <c r="E42" s="639"/>
      <c r="F42" s="659"/>
      <c r="G42" s="637"/>
      <c r="H42" s="638" t="str">
        <f aca="false">H41</f>
        <v>R$/mês</v>
      </c>
      <c r="I42" s="639" t="n">
        <f aca="false">L42/J42</f>
        <v>2383.16666666667</v>
      </c>
      <c r="J42" s="640" t="n">
        <f aca="false">J39</f>
        <v>12</v>
      </c>
      <c r="K42" s="641" t="str">
        <f aca="false">K41</f>
        <v>R$/ano</v>
      </c>
      <c r="L42" s="639" t="n">
        <f aca="false">'(5)Comp.Benef.'!I46</f>
        <v>28598</v>
      </c>
      <c r="M42" s="642" t="n">
        <f aca="false">L42/$L$95</f>
        <v>0.00220853137357244</v>
      </c>
    </row>
    <row r="43" s="660" customFormat="true" ht="14.1" hidden="false" customHeight="true" outlineLevel="0" collapsed="false">
      <c r="A43" s="658"/>
      <c r="B43" s="634"/>
      <c r="C43" s="634"/>
      <c r="D43" s="634" t="str">
        <f aca="false">'(5)Comp.Benef.'!C47</f>
        <v>Boné</v>
      </c>
      <c r="E43" s="639"/>
      <c r="F43" s="659"/>
      <c r="G43" s="637"/>
      <c r="H43" s="638" t="str">
        <f aca="false">H42</f>
        <v>R$/mês</v>
      </c>
      <c r="I43" s="639" t="n">
        <f aca="false">L43/J43</f>
        <v>756.278333333333</v>
      </c>
      <c r="J43" s="640" t="n">
        <f aca="false">J40</f>
        <v>12</v>
      </c>
      <c r="K43" s="641" t="str">
        <f aca="false">K42</f>
        <v>R$/ano</v>
      </c>
      <c r="L43" s="639" t="n">
        <f aca="false">'(5)Comp.Benef.'!I47</f>
        <v>9075.34</v>
      </c>
      <c r="M43" s="642" t="n">
        <f aca="false">L43/$L$95</f>
        <v>0.000700859259942545</v>
      </c>
    </row>
    <row r="44" customFormat="false" ht="14.1" hidden="false" customHeight="true" outlineLevel="0" collapsed="false">
      <c r="A44" s="661"/>
      <c r="B44" s="645"/>
      <c r="C44" s="645"/>
      <c r="D44" s="645" t="str">
        <f aca="false">'(5)Comp.Benef.'!C48</f>
        <v>Protetor Solar FPS 30 (120ml)</v>
      </c>
      <c r="E44" s="650"/>
      <c r="F44" s="662"/>
      <c r="G44" s="648"/>
      <c r="H44" s="649" t="str">
        <f aca="false">H43</f>
        <v>R$/mês</v>
      </c>
      <c r="I44" s="650" t="n">
        <f aca="false">L44/J44</f>
        <v>1357.5</v>
      </c>
      <c r="J44" s="651" t="n">
        <f aca="false">J41</f>
        <v>12</v>
      </c>
      <c r="K44" s="652" t="str">
        <f aca="false">K43</f>
        <v>R$/ano</v>
      </c>
      <c r="L44" s="650" t="n">
        <f aca="false">'(5)Comp.Benef.'!I48</f>
        <v>16290</v>
      </c>
      <c r="M44" s="653" t="n">
        <f aca="false">L44/$L$95</f>
        <v>0.0012580242001362</v>
      </c>
    </row>
    <row r="45" customFormat="false" ht="14.1" hidden="false" customHeight="true" outlineLevel="0" collapsed="false">
      <c r="A45" s="611" t="s">
        <v>63</v>
      </c>
      <c r="B45" s="612" t="s">
        <v>498</v>
      </c>
      <c r="C45" s="612"/>
      <c r="D45" s="612"/>
      <c r="E45" s="612"/>
      <c r="F45" s="612"/>
      <c r="G45" s="612"/>
      <c r="H45" s="613" t="str">
        <f aca="false">H44</f>
        <v>R$/mês</v>
      </c>
      <c r="I45" s="663" t="n">
        <f aca="false">I46+I58+I66</f>
        <v>106824.789166667</v>
      </c>
      <c r="J45" s="615" t="str">
        <f aca="false">J19</f>
        <v>Meses</v>
      </c>
      <c r="K45" s="616" t="str">
        <f aca="false">K44</f>
        <v>R$/ano</v>
      </c>
      <c r="L45" s="663" t="n">
        <f aca="false">L46+L58+L66</f>
        <v>1281897.47</v>
      </c>
      <c r="M45" s="617" t="n">
        <f aca="false">M46+M58+M66</f>
        <v>0.0989968102733805</v>
      </c>
    </row>
    <row r="46" s="630" customFormat="true" ht="14.1" hidden="false" customHeight="true" outlineLevel="0" collapsed="false">
      <c r="A46" s="618"/>
      <c r="B46" s="619" t="s">
        <v>499</v>
      </c>
      <c r="C46" s="620" t="str">
        <f aca="false">'(6)Comp.Desp.'!B3</f>
        <v>Administrativas</v>
      </c>
      <c r="D46" s="664"/>
      <c r="E46" s="626"/>
      <c r="F46" s="665"/>
      <c r="G46" s="656"/>
      <c r="H46" s="625" t="str">
        <f aca="false">H45</f>
        <v>R$/mês</v>
      </c>
      <c r="I46" s="626" t="n">
        <f aca="false">SUM(I47:I57)</f>
        <v>41200</v>
      </c>
      <c r="J46" s="666"/>
      <c r="K46" s="628" t="str">
        <f aca="false">K45</f>
        <v>R$/ano</v>
      </c>
      <c r="L46" s="626" t="n">
        <f aca="false">SUM(L47:L57)</f>
        <v>494400</v>
      </c>
      <c r="M46" s="629" t="n">
        <f aca="false">SUM(M47:M57)</f>
        <v>0.0381809186339679</v>
      </c>
    </row>
    <row r="47" s="660" customFormat="true" ht="14.1" hidden="false" customHeight="true" outlineLevel="0" collapsed="false">
      <c r="A47" s="658"/>
      <c r="B47" s="634"/>
      <c r="C47" s="634"/>
      <c r="D47" s="634" t="str">
        <f aca="false">'(6)Comp.Desp.'!C4</f>
        <v>Aluguel de Instalações, Venda e Comercial</v>
      </c>
      <c r="E47" s="667"/>
      <c r="F47" s="659"/>
      <c r="G47" s="637"/>
      <c r="H47" s="638" t="str">
        <f aca="false">H46</f>
        <v>R$/mês</v>
      </c>
      <c r="I47" s="639" t="n">
        <f aca="false">'(6)Comp.Desp.'!F4</f>
        <v>15000</v>
      </c>
      <c r="J47" s="640" t="n">
        <f aca="false">J44</f>
        <v>12</v>
      </c>
      <c r="K47" s="641" t="str">
        <f aca="false">K46</f>
        <v>R$/ano</v>
      </c>
      <c r="L47" s="639" t="n">
        <f aca="false">I47*J47</f>
        <v>180000</v>
      </c>
      <c r="M47" s="642" t="n">
        <f aca="false">L47/$L$95</f>
        <v>0.0139008198910077</v>
      </c>
    </row>
    <row r="48" s="660" customFormat="true" ht="14.1" hidden="false" customHeight="true" outlineLevel="0" collapsed="false">
      <c r="A48" s="658"/>
      <c r="B48" s="634"/>
      <c r="C48" s="634"/>
      <c r="D48" s="634" t="str">
        <f aca="false">'(6)Comp.Desp.'!C5</f>
        <v>Telefone Fixo</v>
      </c>
      <c r="E48" s="667"/>
      <c r="F48" s="659"/>
      <c r="G48" s="637"/>
      <c r="H48" s="638" t="str">
        <f aca="false">H47</f>
        <v>R$/mês</v>
      </c>
      <c r="I48" s="639" t="n">
        <f aca="false">'(6)Comp.Desp.'!F5</f>
        <v>2000</v>
      </c>
      <c r="J48" s="640" t="n">
        <f aca="false">J47</f>
        <v>12</v>
      </c>
      <c r="K48" s="641" t="str">
        <f aca="false">K47</f>
        <v>R$/ano</v>
      </c>
      <c r="L48" s="639" t="n">
        <f aca="false">I48*J48</f>
        <v>24000</v>
      </c>
      <c r="M48" s="642" t="n">
        <f aca="false">L48/$L$95</f>
        <v>0.00185344265213437</v>
      </c>
    </row>
    <row r="49" s="660" customFormat="true" ht="14.1" hidden="false" customHeight="true" outlineLevel="0" collapsed="false">
      <c r="A49" s="658"/>
      <c r="B49" s="634"/>
      <c r="C49" s="634"/>
      <c r="D49" s="634" t="str">
        <f aca="false">'(6)Comp.Desp.'!C6</f>
        <v>Internet (P.O.S - Chip)</v>
      </c>
      <c r="E49" s="667"/>
      <c r="F49" s="659"/>
      <c r="G49" s="637"/>
      <c r="H49" s="638" t="str">
        <f aca="false">H48</f>
        <v>R$/mês</v>
      </c>
      <c r="I49" s="639" t="n">
        <f aca="false">'(6)Comp.Desp.'!F6</f>
        <v>5120</v>
      </c>
      <c r="J49" s="640" t="n">
        <f aca="false">J48</f>
        <v>12</v>
      </c>
      <c r="K49" s="641" t="str">
        <f aca="false">K48</f>
        <v>R$/ano</v>
      </c>
      <c r="L49" s="639" t="n">
        <f aca="false">I49*J49</f>
        <v>61440</v>
      </c>
      <c r="M49" s="642" t="n">
        <f aca="false">L49/$L$95</f>
        <v>0.00474481318946397</v>
      </c>
    </row>
    <row r="50" s="660" customFormat="true" ht="14.1" hidden="false" customHeight="true" outlineLevel="0" collapsed="false">
      <c r="A50" s="658"/>
      <c r="B50" s="634"/>
      <c r="C50" s="634"/>
      <c r="D50" s="634" t="str">
        <f aca="false">'(6)Comp.Desp.'!C7</f>
        <v>Energia Elétrica</v>
      </c>
      <c r="E50" s="667"/>
      <c r="F50" s="659"/>
      <c r="G50" s="637"/>
      <c r="H50" s="638" t="str">
        <f aca="false">H49</f>
        <v>R$/mês</v>
      </c>
      <c r="I50" s="639" t="n">
        <f aca="false">'(6)Comp.Desp.'!F7</f>
        <v>4500</v>
      </c>
      <c r="J50" s="640" t="n">
        <f aca="false">J47</f>
        <v>12</v>
      </c>
      <c r="K50" s="641" t="str">
        <f aca="false">K49</f>
        <v>R$/ano</v>
      </c>
      <c r="L50" s="639" t="n">
        <f aca="false">I50*J50</f>
        <v>54000</v>
      </c>
      <c r="M50" s="642" t="n">
        <f aca="false">L50/$L$95</f>
        <v>0.00417024596730232</v>
      </c>
    </row>
    <row r="51" s="660" customFormat="true" ht="14.1" hidden="false" customHeight="true" outlineLevel="0" collapsed="false">
      <c r="A51" s="658"/>
      <c r="B51" s="634"/>
      <c r="C51" s="634"/>
      <c r="D51" s="634" t="str">
        <f aca="false">'(6)Comp.Desp.'!C8</f>
        <v>Água/Esgoto</v>
      </c>
      <c r="E51" s="667"/>
      <c r="F51" s="659"/>
      <c r="G51" s="637"/>
      <c r="H51" s="638" t="str">
        <f aca="false">H50</f>
        <v>R$/mês</v>
      </c>
      <c r="I51" s="639" t="n">
        <f aca="false">'(6)Comp.Desp.'!F8</f>
        <v>500</v>
      </c>
      <c r="J51" s="640" t="n">
        <f aca="false">J48</f>
        <v>12</v>
      </c>
      <c r="K51" s="641" t="str">
        <f aca="false">K50</f>
        <v>R$/ano</v>
      </c>
      <c r="L51" s="639" t="n">
        <f aca="false">I51*J51</f>
        <v>6000</v>
      </c>
      <c r="M51" s="642" t="n">
        <f aca="false">L51/$L$95</f>
        <v>0.000463360663033591</v>
      </c>
    </row>
    <row r="52" s="660" customFormat="true" ht="14.1" hidden="false" customHeight="true" outlineLevel="0" collapsed="false">
      <c r="A52" s="658"/>
      <c r="B52" s="634"/>
      <c r="C52" s="634"/>
      <c r="D52" s="634" t="str">
        <f aca="false">'(6)Comp.Desp.'!C9</f>
        <v>Propaganda e Publicidade</v>
      </c>
      <c r="E52" s="667"/>
      <c r="F52" s="659"/>
      <c r="G52" s="637"/>
      <c r="H52" s="638" t="str">
        <f aca="false">H51</f>
        <v>R$/mês</v>
      </c>
      <c r="I52" s="639" t="n">
        <f aca="false">'(6)Comp.Desp.'!F9</f>
        <v>8000</v>
      </c>
      <c r="J52" s="640" t="n">
        <f aca="false">J49</f>
        <v>12</v>
      </c>
      <c r="K52" s="641" t="str">
        <f aca="false">K51</f>
        <v>R$/ano</v>
      </c>
      <c r="L52" s="639" t="n">
        <f aca="false">I52*J52</f>
        <v>96000</v>
      </c>
      <c r="M52" s="642" t="n">
        <f aca="false">L52/$L$95</f>
        <v>0.00741377060853746</v>
      </c>
    </row>
    <row r="53" s="660" customFormat="true" ht="14.1" hidden="false" customHeight="true" outlineLevel="0" collapsed="false">
      <c r="A53" s="658"/>
      <c r="B53" s="634"/>
      <c r="C53" s="634"/>
      <c r="D53" s="634" t="str">
        <f aca="false">'(6)Comp.Desp.'!C10</f>
        <v>Seguro Patrimoial</v>
      </c>
      <c r="E53" s="667"/>
      <c r="F53" s="659"/>
      <c r="G53" s="637"/>
      <c r="H53" s="638" t="str">
        <f aca="false">H52</f>
        <v>R$/mês</v>
      </c>
      <c r="I53" s="639" t="n">
        <f aca="false">'(6)Comp.Desp.'!F10</f>
        <v>1500</v>
      </c>
      <c r="J53" s="640" t="n">
        <f aca="false">J50</f>
        <v>12</v>
      </c>
      <c r="K53" s="641" t="str">
        <f aca="false">K52</f>
        <v>R$/ano</v>
      </c>
      <c r="L53" s="639" t="n">
        <f aca="false">I53*J53</f>
        <v>18000</v>
      </c>
      <c r="M53" s="642" t="n">
        <f aca="false">L53/$L$95</f>
        <v>0.00139008198910077</v>
      </c>
    </row>
    <row r="54" s="660" customFormat="true" ht="14.1" hidden="false" customHeight="true" outlineLevel="0" collapsed="false">
      <c r="A54" s="658"/>
      <c r="B54" s="634"/>
      <c r="C54" s="634"/>
      <c r="D54" s="634" t="str">
        <f aca="false">'(6)Comp.Desp.'!C11</f>
        <v>Materiais de Expediente</v>
      </c>
      <c r="E54" s="667"/>
      <c r="F54" s="659"/>
      <c r="G54" s="637"/>
      <c r="H54" s="638" t="str">
        <f aca="false">H53</f>
        <v>R$/mês</v>
      </c>
      <c r="I54" s="639" t="n">
        <f aca="false">'(6)Comp.Desp.'!F11</f>
        <v>800</v>
      </c>
      <c r="J54" s="640" t="n">
        <f aca="false">J51</f>
        <v>12</v>
      </c>
      <c r="K54" s="641" t="str">
        <f aca="false">K53</f>
        <v>R$/ano</v>
      </c>
      <c r="L54" s="639" t="n">
        <f aca="false">I54*J54</f>
        <v>9600</v>
      </c>
      <c r="M54" s="642" t="n">
        <f aca="false">L54/$L$95</f>
        <v>0.000741377060853746</v>
      </c>
    </row>
    <row r="55" s="660" customFormat="true" ht="14.1" hidden="false" customHeight="true" outlineLevel="0" collapsed="false">
      <c r="A55" s="658"/>
      <c r="B55" s="634"/>
      <c r="C55" s="634"/>
      <c r="D55" s="634" t="str">
        <f aca="false">'(6)Comp.Desp.'!C12</f>
        <v>Materiais de Limpeza e Conservação</v>
      </c>
      <c r="E55" s="667"/>
      <c r="F55" s="659"/>
      <c r="G55" s="637"/>
      <c r="H55" s="638" t="str">
        <f aca="false">H54</f>
        <v>R$/mês</v>
      </c>
      <c r="I55" s="639" t="n">
        <f aca="false">'(6)Comp.Desp.'!F12</f>
        <v>1600</v>
      </c>
      <c r="J55" s="640" t="n">
        <f aca="false">J52</f>
        <v>12</v>
      </c>
      <c r="K55" s="641" t="str">
        <f aca="false">K54</f>
        <v>R$/ano</v>
      </c>
      <c r="L55" s="639" t="n">
        <f aca="false">I55*J55</f>
        <v>19200</v>
      </c>
      <c r="M55" s="642" t="n">
        <f aca="false">L55/$L$95</f>
        <v>0.00148275412170749</v>
      </c>
    </row>
    <row r="56" s="660" customFormat="true" ht="14.1" hidden="false" customHeight="true" outlineLevel="0" collapsed="false">
      <c r="A56" s="658"/>
      <c r="B56" s="634"/>
      <c r="C56" s="634"/>
      <c r="D56" s="634" t="str">
        <f aca="false">'(6)Comp.Desp.'!C13</f>
        <v>Assinatura: livro/jornal/revista</v>
      </c>
      <c r="E56" s="667"/>
      <c r="F56" s="659"/>
      <c r="G56" s="637"/>
      <c r="H56" s="638" t="str">
        <f aca="false">H55</f>
        <v>R$/mês</v>
      </c>
      <c r="I56" s="639" t="n">
        <f aca="false">'(6)Comp.Desp.'!F13</f>
        <v>180</v>
      </c>
      <c r="J56" s="640" t="n">
        <f aca="false">J53</f>
        <v>12</v>
      </c>
      <c r="K56" s="641" t="str">
        <f aca="false">K55</f>
        <v>R$/ano</v>
      </c>
      <c r="L56" s="639" t="n">
        <f aca="false">I56*J56</f>
        <v>2160</v>
      </c>
      <c r="M56" s="642" t="n">
        <f aca="false">L56/$L$95</f>
        <v>0.000166809838692093</v>
      </c>
    </row>
    <row r="57" customFormat="false" ht="14.1" hidden="false" customHeight="true" outlineLevel="0" collapsed="false">
      <c r="A57" s="661"/>
      <c r="B57" s="645"/>
      <c r="C57" s="634"/>
      <c r="D57" s="645" t="str">
        <f aca="false">'(6)Comp.Desp.'!C14</f>
        <v>Outras despesas</v>
      </c>
      <c r="E57" s="668"/>
      <c r="F57" s="662"/>
      <c r="G57" s="648"/>
      <c r="H57" s="649" t="str">
        <f aca="false">H56</f>
        <v>R$/mês</v>
      </c>
      <c r="I57" s="650" t="n">
        <f aca="false">'(6)Comp.Desp.'!F14</f>
        <v>2000</v>
      </c>
      <c r="J57" s="651" t="n">
        <f aca="false">J54</f>
        <v>12</v>
      </c>
      <c r="K57" s="652" t="str">
        <f aca="false">K56</f>
        <v>R$/ano</v>
      </c>
      <c r="L57" s="650" t="n">
        <f aca="false">I57*J57</f>
        <v>24000</v>
      </c>
      <c r="M57" s="642" t="n">
        <f aca="false">L57/$L$95</f>
        <v>0.00185344265213437</v>
      </c>
    </row>
    <row r="58" s="630" customFormat="true" ht="14.1" hidden="false" customHeight="true" outlineLevel="0" collapsed="false">
      <c r="A58" s="618"/>
      <c r="B58" s="619" t="s">
        <v>500</v>
      </c>
      <c r="C58" s="620" t="str">
        <f aca="false">'(6)Comp.Desp.'!B19</f>
        <v>Serviço de Terceiro</v>
      </c>
      <c r="D58" s="664"/>
      <c r="E58" s="626"/>
      <c r="F58" s="665"/>
      <c r="G58" s="656"/>
      <c r="H58" s="625" t="str">
        <f aca="false">H57</f>
        <v>R$/mês</v>
      </c>
      <c r="I58" s="626" t="n">
        <f aca="false">SUM(I59:I65)</f>
        <v>27122</v>
      </c>
      <c r="J58" s="666"/>
      <c r="K58" s="628" t="str">
        <f aca="false">K57</f>
        <v>R$/ano</v>
      </c>
      <c r="L58" s="626" t="n">
        <f aca="false">SUM(L59:L65)</f>
        <v>325464</v>
      </c>
      <c r="M58" s="629" t="n">
        <f aca="false">SUM(M59:M65)</f>
        <v>0.0251345358055941</v>
      </c>
    </row>
    <row r="59" s="660" customFormat="true" ht="14.1" hidden="false" customHeight="true" outlineLevel="0" collapsed="false">
      <c r="A59" s="658"/>
      <c r="B59" s="634"/>
      <c r="C59" s="634"/>
      <c r="D59" s="634" t="str">
        <f aca="false">'(6)Comp.Desp.'!C20</f>
        <v>Honorários Advocatícios</v>
      </c>
      <c r="E59" s="667"/>
      <c r="F59" s="659"/>
      <c r="G59" s="637"/>
      <c r="H59" s="638" t="str">
        <f aca="false">H58</f>
        <v>R$/mês</v>
      </c>
      <c r="I59" s="639" t="n">
        <f aca="false">'(6)Comp.Desp.'!F20</f>
        <v>7000</v>
      </c>
      <c r="J59" s="640" t="n">
        <f aca="false">J56</f>
        <v>12</v>
      </c>
      <c r="K59" s="641" t="str">
        <f aca="false">K58</f>
        <v>R$/ano</v>
      </c>
      <c r="L59" s="639" t="n">
        <f aca="false">I59*J59</f>
        <v>84000</v>
      </c>
      <c r="M59" s="642" t="n">
        <f aca="false">L59/$L$95</f>
        <v>0.00648704928247028</v>
      </c>
    </row>
    <row r="60" s="660" customFormat="true" ht="14.1" hidden="false" customHeight="true" outlineLevel="0" collapsed="false">
      <c r="A60" s="658"/>
      <c r="B60" s="634"/>
      <c r="C60" s="634"/>
      <c r="D60" s="634" t="str">
        <f aca="false">'(6)Comp.Desp.'!C21</f>
        <v>Honorários Contábeis</v>
      </c>
      <c r="E60" s="667"/>
      <c r="F60" s="659"/>
      <c r="G60" s="637"/>
      <c r="H60" s="638" t="str">
        <f aca="false">H59</f>
        <v>R$/mês</v>
      </c>
      <c r="I60" s="639" t="n">
        <f aca="false">'(6)Comp.Desp.'!F21</f>
        <v>2900</v>
      </c>
      <c r="J60" s="640" t="n">
        <f aca="false">J59</f>
        <v>12</v>
      </c>
      <c r="K60" s="641" t="str">
        <f aca="false">K59</f>
        <v>R$/ano</v>
      </c>
      <c r="L60" s="639" t="n">
        <f aca="false">I60*J60</f>
        <v>34800</v>
      </c>
      <c r="M60" s="642" t="n">
        <f aca="false">L60/$L$95</f>
        <v>0.00268749184559483</v>
      </c>
    </row>
    <row r="61" s="660" customFormat="true" ht="14.1" hidden="false" customHeight="true" outlineLevel="0" collapsed="false">
      <c r="A61" s="658"/>
      <c r="B61" s="634"/>
      <c r="C61" s="634"/>
      <c r="D61" s="634" t="str">
        <f aca="false">'(6)Comp.Desp.'!C22</f>
        <v>Mão-de-obra especializada</v>
      </c>
      <c r="E61" s="667"/>
      <c r="F61" s="659"/>
      <c r="G61" s="637"/>
      <c r="H61" s="638" t="str">
        <f aca="false">H60</f>
        <v>R$/mês</v>
      </c>
      <c r="I61" s="639" t="n">
        <f aca="false">'(6)Comp.Desp.'!F22</f>
        <v>5622</v>
      </c>
      <c r="J61" s="640" t="n">
        <f aca="false">J60</f>
        <v>12</v>
      </c>
      <c r="K61" s="641" t="str">
        <f aca="false">K60</f>
        <v>R$/ano</v>
      </c>
      <c r="L61" s="639" t="n">
        <f aca="false">I61*J61</f>
        <v>67464</v>
      </c>
      <c r="M61" s="642" t="n">
        <f aca="false">L61/$L$95</f>
        <v>0.0052100272951497</v>
      </c>
    </row>
    <row r="62" s="660" customFormat="true" ht="14.1" hidden="false" customHeight="true" outlineLevel="0" collapsed="false">
      <c r="A62" s="658"/>
      <c r="B62" s="634"/>
      <c r="C62" s="634"/>
      <c r="D62" s="634" t="str">
        <f aca="false">'(6)Comp.Desp.'!C23</f>
        <v>Exames médico - Admissional e Demissional</v>
      </c>
      <c r="E62" s="667"/>
      <c r="F62" s="659"/>
      <c r="G62" s="637"/>
      <c r="H62" s="638" t="str">
        <f aca="false">H61</f>
        <v>R$/mês</v>
      </c>
      <c r="I62" s="639" t="n">
        <f aca="false">'(6)Comp.Desp.'!F23</f>
        <v>1800</v>
      </c>
      <c r="J62" s="640" t="n">
        <f aca="false">J59</f>
        <v>12</v>
      </c>
      <c r="K62" s="641" t="str">
        <f aca="false">K61</f>
        <v>R$/ano</v>
      </c>
      <c r="L62" s="639" t="n">
        <f aca="false">I62*J62</f>
        <v>21600</v>
      </c>
      <c r="M62" s="642" t="n">
        <f aca="false">L62/$L$95</f>
        <v>0.00166809838692093</v>
      </c>
    </row>
    <row r="63" s="660" customFormat="true" ht="14.1" hidden="false" customHeight="true" outlineLevel="0" collapsed="false">
      <c r="A63" s="658"/>
      <c r="B63" s="634"/>
      <c r="C63" s="634"/>
      <c r="D63" s="634" t="str">
        <f aca="false">'(6)Comp.Desp.'!C24</f>
        <v>Laudo de segurança do trabalho</v>
      </c>
      <c r="E63" s="667"/>
      <c r="F63" s="659"/>
      <c r="G63" s="637"/>
      <c r="H63" s="638" t="str">
        <f aca="false">H62</f>
        <v>R$/mês</v>
      </c>
      <c r="I63" s="639" t="n">
        <f aca="false">'(6)Comp.Desp.'!F24</f>
        <v>1800</v>
      </c>
      <c r="J63" s="640" t="n">
        <f aca="false">J60</f>
        <v>12</v>
      </c>
      <c r="K63" s="641" t="str">
        <f aca="false">K62</f>
        <v>R$/ano</v>
      </c>
      <c r="L63" s="639" t="n">
        <f aca="false">I63*J63</f>
        <v>21600</v>
      </c>
      <c r="M63" s="642" t="n">
        <f aca="false">L63/$L$95</f>
        <v>0.00166809838692093</v>
      </c>
    </row>
    <row r="64" s="660" customFormat="true" ht="14.1" hidden="false" customHeight="true" outlineLevel="0" collapsed="false">
      <c r="A64" s="658"/>
      <c r="B64" s="634"/>
      <c r="C64" s="634"/>
      <c r="D64" s="634" t="str">
        <f aca="false">'(6)Comp.Desp.'!C25</f>
        <v>Vigilância Patrimonial</v>
      </c>
      <c r="E64" s="667"/>
      <c r="F64" s="659"/>
      <c r="G64" s="637"/>
      <c r="H64" s="638" t="str">
        <f aca="false">H63</f>
        <v>R$/mês</v>
      </c>
      <c r="I64" s="639" t="n">
        <f aca="false">'(6)Comp.Desp.'!F25</f>
        <v>2000</v>
      </c>
      <c r="J64" s="640" t="n">
        <f aca="false">J61</f>
        <v>12</v>
      </c>
      <c r="K64" s="641" t="str">
        <f aca="false">K63</f>
        <v>R$/ano</v>
      </c>
      <c r="L64" s="639" t="n">
        <f aca="false">I64*J64</f>
        <v>24000</v>
      </c>
      <c r="M64" s="642" t="n">
        <f aca="false">L64/$L$95</f>
        <v>0.00185344265213437</v>
      </c>
    </row>
    <row r="65" customFormat="false" ht="14.1" hidden="false" customHeight="true" outlineLevel="0" collapsed="false">
      <c r="A65" s="661"/>
      <c r="B65" s="645"/>
      <c r="C65" s="634"/>
      <c r="D65" s="645" t="str">
        <f aca="false">'(6)Comp.Desp.'!C26</f>
        <v>Transporte de Valores</v>
      </c>
      <c r="E65" s="668"/>
      <c r="F65" s="662"/>
      <c r="G65" s="648"/>
      <c r="H65" s="649" t="str">
        <f aca="false">H64</f>
        <v>R$/mês</v>
      </c>
      <c r="I65" s="650" t="n">
        <f aca="false">'(6)Comp.Desp.'!F26</f>
        <v>6000</v>
      </c>
      <c r="J65" s="651" t="n">
        <f aca="false">J62</f>
        <v>12</v>
      </c>
      <c r="K65" s="652" t="str">
        <f aca="false">K64</f>
        <v>R$/ano</v>
      </c>
      <c r="L65" s="650" t="n">
        <f aca="false">I65*J65</f>
        <v>72000</v>
      </c>
      <c r="M65" s="642" t="n">
        <f aca="false">L65/$L$95</f>
        <v>0.00556032795640309</v>
      </c>
    </row>
    <row r="66" s="630" customFormat="true" ht="14.1" hidden="false" customHeight="true" outlineLevel="0" collapsed="false">
      <c r="A66" s="618"/>
      <c r="B66" s="619" t="s">
        <v>501</v>
      </c>
      <c r="C66" s="620" t="str">
        <f aca="false">'(6)Comp.Desp.'!B31</f>
        <v>Operacionais</v>
      </c>
      <c r="D66" s="664"/>
      <c r="E66" s="626"/>
      <c r="F66" s="665"/>
      <c r="G66" s="656"/>
      <c r="H66" s="625" t="str">
        <f aca="false">H65</f>
        <v>R$/mês</v>
      </c>
      <c r="I66" s="626" t="n">
        <f aca="false">SUM(I67:I78)</f>
        <v>38502.7891666667</v>
      </c>
      <c r="J66" s="666"/>
      <c r="K66" s="628" t="str">
        <f aca="false">K65</f>
        <v>R$/ano</v>
      </c>
      <c r="L66" s="626" t="n">
        <f aca="false">SUM(L67:L78)</f>
        <v>462033.47</v>
      </c>
      <c r="M66" s="629" t="n">
        <f aca="false">SUM(M67:M78)</f>
        <v>0.0356813558338185</v>
      </c>
    </row>
    <row r="67" s="660" customFormat="true" ht="14.1" hidden="false" customHeight="true" outlineLevel="0" collapsed="false">
      <c r="A67" s="658"/>
      <c r="B67" s="634"/>
      <c r="C67" s="634"/>
      <c r="D67" s="634" t="str">
        <f aca="false">'(6)Comp.Desp.'!C32</f>
        <v>Manutenção de Equipamentos e Hardware</v>
      </c>
      <c r="E67" s="667"/>
      <c r="F67" s="659"/>
      <c r="G67" s="637"/>
      <c r="H67" s="638" t="str">
        <f aca="false">H66</f>
        <v>R$/mês</v>
      </c>
      <c r="I67" s="639" t="n">
        <f aca="false">'(6)Comp.Desp.'!F32</f>
        <v>17296.6666666667</v>
      </c>
      <c r="J67" s="640" t="n">
        <f aca="false">J64</f>
        <v>12</v>
      </c>
      <c r="K67" s="641" t="str">
        <f aca="false">K66</f>
        <v>R$/ano</v>
      </c>
      <c r="L67" s="639" t="n">
        <f aca="false">I67*J67</f>
        <v>207560</v>
      </c>
      <c r="M67" s="642" t="n">
        <f aca="false">L67/$L$95</f>
        <v>0.0160291898698754</v>
      </c>
    </row>
    <row r="68" s="660" customFormat="true" ht="14.1" hidden="false" customHeight="true" outlineLevel="0" collapsed="false">
      <c r="A68" s="658"/>
      <c r="B68" s="634"/>
      <c r="C68" s="634"/>
      <c r="D68" s="634" t="str">
        <f aca="false">'(6)Comp.Desp.'!C33</f>
        <v>Manutenção Software</v>
      </c>
      <c r="E68" s="667"/>
      <c r="F68" s="659"/>
      <c r="G68" s="637"/>
      <c r="H68" s="638" t="str">
        <f aca="false">H67</f>
        <v>R$/mês</v>
      </c>
      <c r="I68" s="639" t="n">
        <f aca="false">'(6)Comp.Desp.'!F33</f>
        <v>1500</v>
      </c>
      <c r="J68" s="640" t="n">
        <f aca="false">J65</f>
        <v>12</v>
      </c>
      <c r="K68" s="641" t="str">
        <f aca="false">K67</f>
        <v>R$/ano</v>
      </c>
      <c r="L68" s="639" t="n">
        <f aca="false">I68*J68</f>
        <v>18000</v>
      </c>
      <c r="M68" s="642" t="n">
        <f aca="false">L68/$L$95</f>
        <v>0.00139008198910077</v>
      </c>
    </row>
    <row r="69" s="660" customFormat="true" ht="14.1" hidden="false" customHeight="true" outlineLevel="0" collapsed="false">
      <c r="A69" s="658"/>
      <c r="B69" s="634"/>
      <c r="C69" s="634"/>
      <c r="D69" s="634" t="str">
        <f aca="false">'(6)Comp.Desp.'!C34</f>
        <v>Manutenção Infraestrutura de TI</v>
      </c>
      <c r="E69" s="667"/>
      <c r="F69" s="659"/>
      <c r="G69" s="637"/>
      <c r="H69" s="638" t="str">
        <f aca="false">H68</f>
        <v>R$/mês</v>
      </c>
      <c r="I69" s="639" t="n">
        <f aca="false">'(6)Comp.Desp.'!F34</f>
        <v>361.6425</v>
      </c>
      <c r="J69" s="640" t="n">
        <f aca="false">J68</f>
        <v>12</v>
      </c>
      <c r="K69" s="641" t="str">
        <f aca="false">K68</f>
        <v>R$/ano</v>
      </c>
      <c r="L69" s="639" t="n">
        <f aca="false">I69*J69</f>
        <v>4339.71</v>
      </c>
      <c r="M69" s="642" t="n">
        <f aca="false">L69/$L$95</f>
        <v>0.000335141817162251</v>
      </c>
    </row>
    <row r="70" s="660" customFormat="true" ht="14.1" hidden="false" customHeight="true" outlineLevel="0" collapsed="false">
      <c r="A70" s="658"/>
      <c r="B70" s="634"/>
      <c r="C70" s="634"/>
      <c r="D70" s="634" t="str">
        <f aca="false">'(6)Comp.Desp.'!C35</f>
        <v>Manutenção do Sistemas Informatizados e Data Center</v>
      </c>
      <c r="E70" s="667"/>
      <c r="F70" s="659"/>
      <c r="G70" s="637"/>
      <c r="H70" s="638" t="str">
        <f aca="false">H69</f>
        <v>R$/mês</v>
      </c>
      <c r="I70" s="639" t="n">
        <f aca="false">'(6)Comp.Desp.'!F35</f>
        <v>500</v>
      </c>
      <c r="J70" s="640" t="n">
        <f aca="false">J67</f>
        <v>12</v>
      </c>
      <c r="K70" s="641" t="str">
        <f aca="false">K69</f>
        <v>R$/ano</v>
      </c>
      <c r="L70" s="639" t="n">
        <f aca="false">I70*J70</f>
        <v>6000</v>
      </c>
      <c r="M70" s="642" t="n">
        <f aca="false">L70/$L$95</f>
        <v>0.000463360663033591</v>
      </c>
    </row>
    <row r="71" s="660" customFormat="true" ht="14.1" hidden="false" customHeight="true" outlineLevel="0" collapsed="false">
      <c r="A71" s="658"/>
      <c r="B71" s="634"/>
      <c r="C71" s="634"/>
      <c r="D71" s="634" t="str">
        <f aca="false">'(6)Comp.Desp.'!C36</f>
        <v>Manutenção da Central de Controle Operacional - CCO</v>
      </c>
      <c r="E71" s="667"/>
      <c r="F71" s="659"/>
      <c r="G71" s="637"/>
      <c r="H71" s="638" t="str">
        <f aca="false">H70</f>
        <v>R$/mês</v>
      </c>
      <c r="I71" s="639" t="n">
        <f aca="false">'(6)Comp.Desp.'!F36</f>
        <v>600</v>
      </c>
      <c r="J71" s="640" t="n">
        <f aca="false">J68</f>
        <v>12</v>
      </c>
      <c r="K71" s="641" t="str">
        <f aca="false">K70</f>
        <v>R$/ano</v>
      </c>
      <c r="L71" s="639" t="n">
        <f aca="false">I71*J71</f>
        <v>7200</v>
      </c>
      <c r="M71" s="642" t="n">
        <f aca="false">L71/$L$95</f>
        <v>0.00055603279564031</v>
      </c>
    </row>
    <row r="72" s="660" customFormat="true" ht="14.1" hidden="false" customHeight="true" outlineLevel="0" collapsed="false">
      <c r="A72" s="658"/>
      <c r="B72" s="634"/>
      <c r="C72" s="634"/>
      <c r="D72" s="634" t="str">
        <f aca="false">'(6)Comp.Desp.'!C37</f>
        <v>Manutenção e Reposição de Sinalização Horizontal</v>
      </c>
      <c r="E72" s="667"/>
      <c r="F72" s="659"/>
      <c r="G72" s="637"/>
      <c r="H72" s="638" t="str">
        <f aca="false">H71</f>
        <v>R$/mês</v>
      </c>
      <c r="I72" s="639" t="n">
        <f aca="false">'(6)Comp.Desp.'!F37</f>
        <v>4688</v>
      </c>
      <c r="J72" s="640" t="n">
        <f aca="false">J69</f>
        <v>12</v>
      </c>
      <c r="K72" s="641" t="str">
        <f aca="false">K71</f>
        <v>R$/ano</v>
      </c>
      <c r="L72" s="639" t="n">
        <f aca="false">I72*J72</f>
        <v>56256</v>
      </c>
      <c r="M72" s="642" t="n">
        <f aca="false">L72/$L$95</f>
        <v>0.00434446957660295</v>
      </c>
    </row>
    <row r="73" s="660" customFormat="true" ht="14.1" hidden="false" customHeight="true" outlineLevel="0" collapsed="false">
      <c r="A73" s="658"/>
      <c r="B73" s="634"/>
      <c r="C73" s="634"/>
      <c r="D73" s="634" t="str">
        <f aca="false">'(6)Comp.Desp.'!C38</f>
        <v>Manutenção e Reposição de Sinalização Vertical</v>
      </c>
      <c r="E73" s="667"/>
      <c r="F73" s="659"/>
      <c r="G73" s="637"/>
      <c r="H73" s="638" t="str">
        <f aca="false">H72</f>
        <v>R$/mês</v>
      </c>
      <c r="I73" s="639" t="n">
        <f aca="false">'(6)Comp.Desp.'!F38</f>
        <v>6700.8</v>
      </c>
      <c r="J73" s="640" t="n">
        <f aca="false">J70</f>
        <v>12</v>
      </c>
      <c r="K73" s="641" t="str">
        <f aca="false">K72</f>
        <v>R$/ano</v>
      </c>
      <c r="L73" s="639" t="n">
        <f aca="false">I73*J73</f>
        <v>80409.6</v>
      </c>
      <c r="M73" s="642" t="n">
        <f aca="false">L73/$L$95</f>
        <v>0.00620977426171098</v>
      </c>
    </row>
    <row r="74" s="660" customFormat="true" ht="14.1" hidden="false" customHeight="true" outlineLevel="0" collapsed="false">
      <c r="A74" s="658"/>
      <c r="B74" s="634"/>
      <c r="C74" s="634"/>
      <c r="D74" s="634" t="str">
        <f aca="false">'(6)Comp.Desp.'!C39</f>
        <v>Homologação do Talonário Eletrônico</v>
      </c>
      <c r="E74" s="667"/>
      <c r="F74" s="659"/>
      <c r="G74" s="637"/>
      <c r="H74" s="638" t="str">
        <f aca="false">H73</f>
        <v>R$/mês</v>
      </c>
      <c r="I74" s="639" t="n">
        <f aca="false">'(6)Comp.Desp.'!F39</f>
        <v>1625</v>
      </c>
      <c r="J74" s="640" t="n">
        <f aca="false">J71</f>
        <v>12</v>
      </c>
      <c r="K74" s="641" t="str">
        <f aca="false">K73</f>
        <v>R$/ano</v>
      </c>
      <c r="L74" s="639" t="n">
        <f aca="false">I74*J74</f>
        <v>19500</v>
      </c>
      <c r="M74" s="642" t="n">
        <f aca="false">L74/$L$95</f>
        <v>0.00150592215485917</v>
      </c>
    </row>
    <row r="75" s="660" customFormat="true" ht="14.1" hidden="false" customHeight="true" outlineLevel="0" collapsed="false">
      <c r="A75" s="658"/>
      <c r="B75" s="634"/>
      <c r="C75" s="634"/>
      <c r="D75" s="634" t="str">
        <f aca="false">'(6)Comp.Desp.'!C40</f>
        <v>Bobinas de Parquímetros</v>
      </c>
      <c r="E75" s="667"/>
      <c r="F75" s="659"/>
      <c r="G75" s="637"/>
      <c r="H75" s="638" t="str">
        <f aca="false">H74</f>
        <v>R$/mês</v>
      </c>
      <c r="I75" s="639" t="n">
        <f aca="false">'(6)Comp.Desp.'!F40</f>
        <v>1398.56</v>
      </c>
      <c r="J75" s="640" t="n">
        <f aca="false">J72</f>
        <v>12</v>
      </c>
      <c r="K75" s="641" t="str">
        <f aca="false">K74</f>
        <v>R$/ano</v>
      </c>
      <c r="L75" s="639" t="n">
        <f aca="false">I75*J75</f>
        <v>16782.72</v>
      </c>
      <c r="M75" s="642" t="n">
        <f aca="false">L75/$L$95</f>
        <v>0.00129607537778452</v>
      </c>
    </row>
    <row r="76" s="660" customFormat="true" ht="14.1" hidden="false" customHeight="true" outlineLevel="0" collapsed="false">
      <c r="A76" s="658"/>
      <c r="B76" s="634"/>
      <c r="C76" s="634"/>
      <c r="D76" s="634" t="str">
        <f aca="false">'(6)Comp.Desp.'!C41</f>
        <v>Bobinas de P.O.S.</v>
      </c>
      <c r="E76" s="667"/>
      <c r="F76" s="659"/>
      <c r="G76" s="637"/>
      <c r="H76" s="638" t="str">
        <f aca="false">H75</f>
        <v>R$/mês</v>
      </c>
      <c r="I76" s="639" t="n">
        <f aca="false">'(6)Comp.Desp.'!F41</f>
        <v>1832.12</v>
      </c>
      <c r="J76" s="640" t="n">
        <f aca="false">J73</f>
        <v>12</v>
      </c>
      <c r="K76" s="641" t="str">
        <f aca="false">K75</f>
        <v>R$/ano</v>
      </c>
      <c r="L76" s="639" t="n">
        <f aca="false">I76*J76</f>
        <v>21985.44</v>
      </c>
      <c r="M76" s="642" t="n">
        <f aca="false">L76/$L$95</f>
        <v>0.00169786467591421</v>
      </c>
    </row>
    <row r="77" s="660" customFormat="true" ht="14.1" hidden="false" customHeight="true" outlineLevel="0" collapsed="false">
      <c r="A77" s="658"/>
      <c r="B77" s="634"/>
      <c r="C77" s="634"/>
      <c r="D77" s="634" t="str">
        <f aca="false">'(6)Comp.Desp.'!C42</f>
        <v>Formulários e Papeis de trabalho</v>
      </c>
      <c r="E77" s="667"/>
      <c r="F77" s="659"/>
      <c r="G77" s="637"/>
      <c r="H77" s="638" t="str">
        <f aca="false">H76</f>
        <v>R$/mês</v>
      </c>
      <c r="I77" s="639" t="n">
        <f aca="false">'(6)Comp.Desp.'!F42</f>
        <v>500</v>
      </c>
      <c r="J77" s="640" t="n">
        <f aca="false">J74</f>
        <v>12</v>
      </c>
      <c r="K77" s="641" t="str">
        <f aca="false">K76</f>
        <v>R$/ano</v>
      </c>
      <c r="L77" s="639" t="n">
        <f aca="false">I77*J77</f>
        <v>6000</v>
      </c>
      <c r="M77" s="642" t="n">
        <f aca="false">L77/$L$95</f>
        <v>0.000463360663033591</v>
      </c>
    </row>
    <row r="78" customFormat="false" ht="14.1" hidden="false" customHeight="true" outlineLevel="0" collapsed="false">
      <c r="A78" s="661"/>
      <c r="B78" s="645"/>
      <c r="C78" s="634"/>
      <c r="D78" s="634" t="str">
        <f aca="false">'(6)Comp.Desp.'!C43</f>
        <v>Hopedagem - Armazenamento na Nuvem</v>
      </c>
      <c r="E78" s="667"/>
      <c r="F78" s="659"/>
      <c r="G78" s="637"/>
      <c r="H78" s="638" t="str">
        <f aca="false">H77</f>
        <v>R$/mês</v>
      </c>
      <c r="I78" s="639" t="n">
        <f aca="false">'(6)Comp.Desp.'!F43</f>
        <v>1500</v>
      </c>
      <c r="J78" s="640" t="n">
        <f aca="false">J75</f>
        <v>12</v>
      </c>
      <c r="K78" s="641" t="str">
        <f aca="false">K77</f>
        <v>R$/ano</v>
      </c>
      <c r="L78" s="639" t="n">
        <f aca="false">I78*J78</f>
        <v>18000</v>
      </c>
      <c r="M78" s="642" t="n">
        <f aca="false">L78/$L$95</f>
        <v>0.00139008198910077</v>
      </c>
    </row>
    <row r="79" customFormat="false" ht="14.1" hidden="false" customHeight="true" outlineLevel="0" collapsed="false">
      <c r="A79" s="611" t="s">
        <v>78</v>
      </c>
      <c r="B79" s="612" t="s">
        <v>502</v>
      </c>
      <c r="C79" s="612"/>
      <c r="D79" s="612"/>
      <c r="E79" s="612"/>
      <c r="F79" s="612"/>
      <c r="G79" s="612"/>
      <c r="H79" s="613" t="str">
        <f aca="false">H78</f>
        <v>R$/mês</v>
      </c>
      <c r="I79" s="663" t="n">
        <f aca="false">I80+I83+I86</f>
        <v>5377.65833333333</v>
      </c>
      <c r="J79" s="615" t="str">
        <f aca="false">J45</f>
        <v>Meses</v>
      </c>
      <c r="K79" s="616" t="str">
        <f aca="false">K78</f>
        <v>R$/ano</v>
      </c>
      <c r="L79" s="663" t="n">
        <f aca="false">L80+L83+L86</f>
        <v>64531.9</v>
      </c>
      <c r="M79" s="617" t="n">
        <f aca="false">M80+M83+M86</f>
        <v>0.0049835906618029</v>
      </c>
    </row>
    <row r="80" s="630" customFormat="true" ht="14.1" hidden="false" customHeight="true" outlineLevel="0" collapsed="false">
      <c r="A80" s="618"/>
      <c r="B80" s="619" t="s">
        <v>503</v>
      </c>
      <c r="C80" s="620" t="s">
        <v>163</v>
      </c>
      <c r="D80" s="664"/>
      <c r="E80" s="626"/>
      <c r="F80" s="665"/>
      <c r="G80" s="656"/>
      <c r="H80" s="625" t="str">
        <f aca="false">H79</f>
        <v>R$/mês</v>
      </c>
      <c r="I80" s="626" t="n">
        <f aca="false">SUM(I81:I82)</f>
        <v>1701.59523809524</v>
      </c>
      <c r="J80" s="666"/>
      <c r="K80" s="628" t="str">
        <f aca="false">K79</f>
        <v>R$/ano</v>
      </c>
      <c r="L80" s="626" t="n">
        <f aca="false">SUM(L81:L82)</f>
        <v>20419.1428571429</v>
      </c>
      <c r="M80" s="629" t="n">
        <f aca="false">SUM(M81:M82)</f>
        <v>0.00157690459547722</v>
      </c>
    </row>
    <row r="81" s="660" customFormat="true" ht="14.1" hidden="false" customHeight="true" outlineLevel="0" collapsed="false">
      <c r="A81" s="658"/>
      <c r="B81" s="634"/>
      <c r="C81" s="634"/>
      <c r="D81" s="634" t="s">
        <v>504</v>
      </c>
      <c r="E81" s="639"/>
      <c r="F81" s="659"/>
      <c r="G81" s="637"/>
      <c r="H81" s="638" t="str">
        <f aca="false">H79</f>
        <v>R$/mês</v>
      </c>
      <c r="I81" s="639" t="n">
        <f aca="false">L81/J81</f>
        <v>290.833333333333</v>
      </c>
      <c r="J81" s="640" t="n">
        <f aca="false">J77</f>
        <v>12</v>
      </c>
      <c r="K81" s="641" t="str">
        <f aca="false">K79</f>
        <v>R$/ano</v>
      </c>
      <c r="L81" s="639" t="n">
        <f aca="false">'(7)Comp.Veic.Pas'!J55</f>
        <v>3490</v>
      </c>
      <c r="M81" s="642" t="n">
        <f aca="false">L81/$L$95</f>
        <v>0.000269521452331205</v>
      </c>
    </row>
    <row r="82" customFormat="false" ht="14.1" hidden="false" customHeight="true" outlineLevel="0" collapsed="false">
      <c r="A82" s="661"/>
      <c r="B82" s="645"/>
      <c r="C82" s="634"/>
      <c r="D82" s="645" t="s">
        <v>505</v>
      </c>
      <c r="E82" s="650"/>
      <c r="F82" s="662"/>
      <c r="G82" s="648"/>
      <c r="H82" s="649" t="str">
        <f aca="false">H81</f>
        <v>R$/mês</v>
      </c>
      <c r="I82" s="650" t="n">
        <f aca="false">L82/J82</f>
        <v>1410.7619047619</v>
      </c>
      <c r="J82" s="651" t="n">
        <f aca="false">J81</f>
        <v>12</v>
      </c>
      <c r="K82" s="652" t="str">
        <f aca="false">K81</f>
        <v>R$/ano</v>
      </c>
      <c r="L82" s="650" t="n">
        <f aca="false">'(7)Comp.Veic.Pas'!J84</f>
        <v>16929.1428571429</v>
      </c>
      <c r="M82" s="642" t="n">
        <f aca="false">L82/$L$95</f>
        <v>0.00130738314314602</v>
      </c>
    </row>
    <row r="83" s="630" customFormat="true" ht="14.1" hidden="false" customHeight="true" outlineLevel="0" collapsed="false">
      <c r="A83" s="618"/>
      <c r="B83" s="619" t="s">
        <v>506</v>
      </c>
      <c r="C83" s="620" t="s">
        <v>166</v>
      </c>
      <c r="D83" s="664"/>
      <c r="E83" s="626"/>
      <c r="F83" s="665"/>
      <c r="G83" s="656"/>
      <c r="H83" s="625" t="str">
        <f aca="false">H82</f>
        <v>R$/mês</v>
      </c>
      <c r="I83" s="626" t="n">
        <f aca="false">SUM(I84:I85)</f>
        <v>3403.19047619048</v>
      </c>
      <c r="J83" s="666"/>
      <c r="K83" s="628" t="str">
        <f aca="false">K82</f>
        <v>R$/ano</v>
      </c>
      <c r="L83" s="626" t="n">
        <f aca="false">SUM(L84:L85)</f>
        <v>40838.2857142857</v>
      </c>
      <c r="M83" s="629" t="n">
        <f aca="false">SUM(M84:M85)</f>
        <v>0.00315380919095444</v>
      </c>
    </row>
    <row r="84" s="660" customFormat="true" ht="14.1" hidden="false" customHeight="true" outlineLevel="0" collapsed="false">
      <c r="A84" s="658"/>
      <c r="B84" s="634"/>
      <c r="C84" s="634"/>
      <c r="D84" s="634" t="s">
        <v>504</v>
      </c>
      <c r="E84" s="639"/>
      <c r="F84" s="659"/>
      <c r="G84" s="637"/>
      <c r="H84" s="638" t="str">
        <f aca="false">H82</f>
        <v>R$/mês</v>
      </c>
      <c r="I84" s="639" t="n">
        <f aca="false">L84/J84</f>
        <v>581.666666666667</v>
      </c>
      <c r="J84" s="640" t="n">
        <f aca="false">J82</f>
        <v>12</v>
      </c>
      <c r="K84" s="641" t="str">
        <f aca="false">K82</f>
        <v>R$/ano</v>
      </c>
      <c r="L84" s="639" t="n">
        <f aca="false">'(8)Comp.Veic.Util.'!J55</f>
        <v>6980</v>
      </c>
      <c r="M84" s="642" t="n">
        <f aca="false">L84/$L$95</f>
        <v>0.000539042904662411</v>
      </c>
    </row>
    <row r="85" customFormat="false" ht="14.1" hidden="false" customHeight="true" outlineLevel="0" collapsed="false">
      <c r="A85" s="661"/>
      <c r="B85" s="645"/>
      <c r="C85" s="634"/>
      <c r="D85" s="645" t="s">
        <v>505</v>
      </c>
      <c r="E85" s="650"/>
      <c r="F85" s="662"/>
      <c r="G85" s="648"/>
      <c r="H85" s="649" t="str">
        <f aca="false">H84</f>
        <v>R$/mês</v>
      </c>
      <c r="I85" s="650" t="n">
        <f aca="false">L85/J85</f>
        <v>2821.52380952381</v>
      </c>
      <c r="J85" s="651" t="n">
        <f aca="false">J81</f>
        <v>12</v>
      </c>
      <c r="K85" s="652" t="str">
        <f aca="false">K84</f>
        <v>R$/ano</v>
      </c>
      <c r="L85" s="650" t="n">
        <f aca="false">'(8)Comp.Veic.Util.'!J84</f>
        <v>33858.2857142857</v>
      </c>
      <c r="M85" s="642" t="n">
        <f aca="false">L85/$L$95</f>
        <v>0.00261476628629203</v>
      </c>
    </row>
    <row r="86" s="630" customFormat="true" ht="14.1" hidden="false" customHeight="true" outlineLevel="0" collapsed="false">
      <c r="A86" s="618"/>
      <c r="B86" s="619" t="s">
        <v>507</v>
      </c>
      <c r="C86" s="620" t="s">
        <v>168</v>
      </c>
      <c r="D86" s="664"/>
      <c r="E86" s="626"/>
      <c r="F86" s="665"/>
      <c r="G86" s="656"/>
      <c r="H86" s="625" t="str">
        <f aca="false">H85</f>
        <v>R$/mês</v>
      </c>
      <c r="I86" s="626" t="n">
        <f aca="false">SUM(I87:I88)</f>
        <v>272.872619047619</v>
      </c>
      <c r="J86" s="666"/>
      <c r="K86" s="628" t="str">
        <f aca="false">K85</f>
        <v>R$/ano</v>
      </c>
      <c r="L86" s="626" t="n">
        <f aca="false">SUM(L87:L88)</f>
        <v>3274.47142857143</v>
      </c>
      <c r="M86" s="629" t="n">
        <f aca="false">SUM(M87:M88)</f>
        <v>0.000252876875371235</v>
      </c>
    </row>
    <row r="87" s="660" customFormat="true" ht="14.1" hidden="false" customHeight="true" outlineLevel="0" collapsed="false">
      <c r="A87" s="658"/>
      <c r="B87" s="634"/>
      <c r="C87" s="634"/>
      <c r="D87" s="634" t="s">
        <v>504</v>
      </c>
      <c r="E87" s="639"/>
      <c r="F87" s="659"/>
      <c r="G87" s="637"/>
      <c r="H87" s="638" t="str">
        <f aca="false">H85</f>
        <v>R$/mês</v>
      </c>
      <c r="I87" s="639" t="n">
        <f aca="false">L87/J87</f>
        <v>145.833333333333</v>
      </c>
      <c r="J87" s="640" t="n">
        <f aca="false">J85</f>
        <v>12</v>
      </c>
      <c r="K87" s="641" t="str">
        <f aca="false">K85</f>
        <v>R$/ano</v>
      </c>
      <c r="L87" s="639" t="n">
        <f aca="false">'(9)Comp.Motoc.'!J55</f>
        <v>1750</v>
      </c>
      <c r="M87" s="642" t="n">
        <f aca="false">L87/$L$95</f>
        <v>0.000135146860051464</v>
      </c>
    </row>
    <row r="88" customFormat="false" ht="14.1" hidden="false" customHeight="true" outlineLevel="0" collapsed="false">
      <c r="A88" s="661"/>
      <c r="B88" s="645"/>
      <c r="C88" s="645"/>
      <c r="D88" s="645" t="s">
        <v>505</v>
      </c>
      <c r="E88" s="650"/>
      <c r="F88" s="662"/>
      <c r="G88" s="648"/>
      <c r="H88" s="649" t="str">
        <f aca="false">H87</f>
        <v>R$/mês</v>
      </c>
      <c r="I88" s="650" t="n">
        <f aca="false">L88/J88</f>
        <v>127.039285714286</v>
      </c>
      <c r="J88" s="651" t="n">
        <f aca="false">J84</f>
        <v>12</v>
      </c>
      <c r="K88" s="652" t="str">
        <f aca="false">K87</f>
        <v>R$/ano</v>
      </c>
      <c r="L88" s="650" t="n">
        <f aca="false">'(9)Comp.Motoc.'!J84</f>
        <v>1524.47142857143</v>
      </c>
      <c r="M88" s="653" t="n">
        <f aca="false">L88/$L$95</f>
        <v>0.000117730015319771</v>
      </c>
    </row>
    <row r="89" customFormat="false" ht="14.1" hidden="false" customHeight="true" outlineLevel="0" collapsed="false">
      <c r="A89" s="611" t="s">
        <v>86</v>
      </c>
      <c r="B89" s="612" t="s">
        <v>508</v>
      </c>
      <c r="C89" s="612"/>
      <c r="D89" s="612"/>
      <c r="E89" s="612"/>
      <c r="F89" s="612"/>
      <c r="G89" s="612"/>
      <c r="H89" s="613" t="str">
        <f aca="false">H88</f>
        <v>R$/mês</v>
      </c>
      <c r="I89" s="663" t="n">
        <f aca="false">SUM(I90:I92)</f>
        <v>22922.31375</v>
      </c>
      <c r="J89" s="615" t="n">
        <f aca="false">J52</f>
        <v>12</v>
      </c>
      <c r="K89" s="616" t="str">
        <f aca="false">K88</f>
        <v>R$/ano</v>
      </c>
      <c r="L89" s="663" t="n">
        <f aca="false">SUM(L90:L92)</f>
        <v>275067.765</v>
      </c>
      <c r="M89" s="617" t="n">
        <f aca="false">SUM(M90:M92)</f>
        <v>0.021242596994928</v>
      </c>
    </row>
    <row r="90" s="633" customFormat="true" ht="14.1" hidden="false" customHeight="true" outlineLevel="0" collapsed="false">
      <c r="A90" s="669"/>
      <c r="B90" s="670" t="s">
        <v>509</v>
      </c>
      <c r="C90" s="671" t="s">
        <v>510</v>
      </c>
      <c r="D90" s="672"/>
      <c r="E90" s="673"/>
      <c r="F90" s="674"/>
      <c r="G90" s="675"/>
      <c r="H90" s="676" t="str">
        <f aca="false">H89</f>
        <v>R$/mês</v>
      </c>
      <c r="I90" s="673" t="n">
        <f aca="false">'(14)Fluxo_Caixa'!I64/J90</f>
        <v>7640.77125</v>
      </c>
      <c r="J90" s="677" t="n">
        <f aca="false">J89</f>
        <v>12</v>
      </c>
      <c r="K90" s="678" t="str">
        <f aca="false">K89</f>
        <v>R$/ano</v>
      </c>
      <c r="L90" s="673" t="n">
        <f aca="false">I90*J90</f>
        <v>91689.255</v>
      </c>
      <c r="M90" s="642" t="n">
        <f aca="false">L90/$L$95</f>
        <v>0.007080865664976</v>
      </c>
    </row>
    <row r="91" customFormat="false" ht="14.1" hidden="false" customHeight="true" outlineLevel="0" collapsed="false">
      <c r="A91" s="679"/>
      <c r="B91" s="680" t="s">
        <v>511</v>
      </c>
      <c r="C91" s="633" t="s">
        <v>512</v>
      </c>
      <c r="D91" s="681"/>
      <c r="E91" s="682"/>
      <c r="F91" s="683"/>
      <c r="G91" s="684"/>
      <c r="H91" s="638" t="str">
        <f aca="false">H89</f>
        <v>R$/mês</v>
      </c>
      <c r="I91" s="682" t="n">
        <f aca="false">'(14)Fluxo_Caixa'!I65/J91</f>
        <v>2546.92375</v>
      </c>
      <c r="J91" s="685" t="n">
        <f aca="false">J87</f>
        <v>12</v>
      </c>
      <c r="K91" s="641" t="str">
        <f aca="false">K89</f>
        <v>R$/ano</v>
      </c>
      <c r="L91" s="682" t="n">
        <f aca="false">I91*J91</f>
        <v>30563.085</v>
      </c>
      <c r="M91" s="642" t="n">
        <f aca="false">L91/$L$95</f>
        <v>0.002360288554992</v>
      </c>
    </row>
    <row r="92" customFormat="false" ht="14.1" hidden="false" customHeight="true" outlineLevel="0" collapsed="false">
      <c r="A92" s="686"/>
      <c r="B92" s="687" t="s">
        <v>513</v>
      </c>
      <c r="C92" s="644" t="s">
        <v>514</v>
      </c>
      <c r="D92" s="688"/>
      <c r="E92" s="689"/>
      <c r="F92" s="690"/>
      <c r="G92" s="691"/>
      <c r="H92" s="649" t="str">
        <f aca="false">H91</f>
        <v>R$/mês</v>
      </c>
      <c r="I92" s="689" t="n">
        <f aca="false">'(14)Fluxo_Caixa'!I66/J92</f>
        <v>12734.61875</v>
      </c>
      <c r="J92" s="692" t="n">
        <f aca="false">J88</f>
        <v>12</v>
      </c>
      <c r="K92" s="652" t="str">
        <f aca="false">K91</f>
        <v>R$/ano</v>
      </c>
      <c r="L92" s="689" t="n">
        <f aca="false">I92*J92</f>
        <v>152815.425</v>
      </c>
      <c r="M92" s="642" t="n">
        <f aca="false">L92/$L$95</f>
        <v>0.01180144277496</v>
      </c>
    </row>
    <row r="93" s="697" customFormat="true" ht="14.1" hidden="false" customHeight="true" outlineLevel="0" collapsed="false">
      <c r="A93" s="603"/>
      <c r="B93" s="604" t="s">
        <v>515</v>
      </c>
      <c r="C93" s="605"/>
      <c r="D93" s="606"/>
      <c r="E93" s="693"/>
      <c r="F93" s="694"/>
      <c r="G93" s="605"/>
      <c r="H93" s="695" t="str">
        <f aca="false">H88</f>
        <v>R$/mês</v>
      </c>
      <c r="I93" s="693" t="n">
        <f aca="false">I4+I19+I45+I79+I89</f>
        <v>748337.154323483</v>
      </c>
      <c r="J93" s="604"/>
      <c r="K93" s="695" t="str">
        <f aca="false">K88</f>
        <v>R$/ano</v>
      </c>
      <c r="L93" s="693" t="n">
        <f aca="false">L4+L19+L45+L79+L89</f>
        <v>8980045.8518818</v>
      </c>
      <c r="M93" s="696" t="n">
        <f aca="false">M4+M19+M45+M79+M89</f>
        <v>0.6935</v>
      </c>
    </row>
    <row r="94" s="196" customFormat="true" ht="14.1" hidden="false" customHeight="true" outlineLevel="0" collapsed="false">
      <c r="A94" s="698"/>
      <c r="B94" s="699" t="s">
        <v>516</v>
      </c>
      <c r="C94" s="215"/>
      <c r="D94" s="700" t="n">
        <f aca="false">'(14)Fluxo_Caixa'!C21</f>
        <v>0.3065</v>
      </c>
      <c r="E94" s="701"/>
      <c r="F94" s="702"/>
      <c r="G94" s="703"/>
      <c r="H94" s="702" t="str">
        <f aca="false">H93</f>
        <v>R$/mês</v>
      </c>
      <c r="I94" s="701" t="n">
        <f aca="false">(I93/(1-D94))-I93</f>
        <v>330735.887238857</v>
      </c>
      <c r="J94" s="704"/>
      <c r="K94" s="705" t="str">
        <f aca="false">K93</f>
        <v>R$/ano</v>
      </c>
      <c r="L94" s="701" t="n">
        <f aca="false">(L93/(1-D94))-L93</f>
        <v>3968830.64686629</v>
      </c>
      <c r="M94" s="642" t="n">
        <f aca="false">L94/$L$95</f>
        <v>0.3065</v>
      </c>
    </row>
    <row r="95" s="714" customFormat="true" ht="21.95" hidden="false" customHeight="true" outlineLevel="0" collapsed="false">
      <c r="A95" s="706"/>
      <c r="B95" s="707" t="s">
        <v>517</v>
      </c>
      <c r="C95" s="708"/>
      <c r="D95" s="709"/>
      <c r="E95" s="710"/>
      <c r="F95" s="711"/>
      <c r="G95" s="708"/>
      <c r="H95" s="712" t="str">
        <f aca="false">H94</f>
        <v>R$/mês</v>
      </c>
      <c r="I95" s="710" t="n">
        <f aca="false">I93+I94</f>
        <v>1079073.04156234</v>
      </c>
      <c r="J95" s="707"/>
      <c r="K95" s="712" t="str">
        <f aca="false">K94</f>
        <v>R$/ano</v>
      </c>
      <c r="L95" s="710" t="n">
        <f aca="false">L93+L94</f>
        <v>12948876.4987481</v>
      </c>
      <c r="M95" s="713" t="n">
        <f aca="false">M93+M94</f>
        <v>1</v>
      </c>
    </row>
    <row r="96" customFormat="false" ht="14.1" hidden="false" customHeight="true" outlineLevel="0" collapsed="false">
      <c r="H96" s="592"/>
    </row>
    <row r="97" customFormat="false" ht="14.1" hidden="false" customHeight="true" outlineLevel="0" collapsed="false">
      <c r="A97" s="715" t="s">
        <v>518</v>
      </c>
      <c r="B97" s="715"/>
      <c r="C97" s="715"/>
      <c r="D97" s="715"/>
      <c r="E97" s="715"/>
      <c r="F97" s="715"/>
      <c r="G97" s="715"/>
      <c r="H97" s="715"/>
      <c r="I97" s="715"/>
      <c r="J97" s="715"/>
      <c r="K97" s="715"/>
      <c r="L97" s="715"/>
      <c r="M97" s="715"/>
    </row>
    <row r="98" customFormat="false" ht="14.1" hidden="false" customHeight="true" outlineLevel="0" collapsed="false">
      <c r="A98" s="715" t="s">
        <v>519</v>
      </c>
      <c r="B98" s="715" t="s">
        <v>8</v>
      </c>
      <c r="C98" s="715"/>
      <c r="D98" s="715"/>
      <c r="E98" s="715"/>
      <c r="F98" s="715"/>
      <c r="G98" s="715"/>
      <c r="H98" s="715"/>
      <c r="I98" s="715" t="s">
        <v>108</v>
      </c>
      <c r="J98" s="715"/>
      <c r="K98" s="715" t="s">
        <v>491</v>
      </c>
      <c r="L98" s="715"/>
      <c r="M98" s="715" t="s">
        <v>488</v>
      </c>
    </row>
    <row r="99" customFormat="false" ht="14.1" hidden="false" customHeight="true" outlineLevel="0" collapsed="false">
      <c r="A99" s="716" t="s">
        <v>520</v>
      </c>
      <c r="B99" s="717" t="s">
        <v>521</v>
      </c>
      <c r="C99" s="717"/>
      <c r="D99" s="718"/>
      <c r="E99" s="718"/>
      <c r="F99" s="718"/>
      <c r="G99" s="719"/>
      <c r="H99" s="720"/>
      <c r="I99" s="721" t="n">
        <f aca="false">I4</f>
        <v>453202.678073483</v>
      </c>
      <c r="J99" s="721"/>
      <c r="K99" s="721" t="n">
        <f aca="false">L4</f>
        <v>5438432.1368818</v>
      </c>
      <c r="L99" s="721"/>
      <c r="M99" s="722" t="n">
        <f aca="false">K99/$K$104</f>
        <v>0.605612958617818</v>
      </c>
    </row>
    <row r="100" customFormat="false" ht="14.1" hidden="false" customHeight="true" outlineLevel="0" collapsed="false">
      <c r="A100" s="723" t="s">
        <v>522</v>
      </c>
      <c r="B100" s="724" t="s">
        <v>523</v>
      </c>
      <c r="C100" s="724"/>
      <c r="D100" s="725"/>
      <c r="E100" s="725"/>
      <c r="F100" s="725"/>
      <c r="G100" s="726"/>
      <c r="H100" s="727"/>
      <c r="I100" s="728" t="n">
        <f aca="false">I19</f>
        <v>160009.715</v>
      </c>
      <c r="J100" s="728"/>
      <c r="K100" s="728" t="n">
        <f aca="false">L19</f>
        <v>1920116.58</v>
      </c>
      <c r="L100" s="728"/>
      <c r="M100" s="729" t="n">
        <f aca="false">K100/$K$104</f>
        <v>0.21382035366753</v>
      </c>
    </row>
    <row r="101" customFormat="false" ht="14.1" hidden="false" customHeight="true" outlineLevel="0" collapsed="false">
      <c r="A101" s="723" t="s">
        <v>524</v>
      </c>
      <c r="B101" s="724" t="s">
        <v>525</v>
      </c>
      <c r="C101" s="724"/>
      <c r="D101" s="725"/>
      <c r="E101" s="725"/>
      <c r="F101" s="725"/>
      <c r="G101" s="726"/>
      <c r="H101" s="727"/>
      <c r="I101" s="728" t="n">
        <f aca="false">I45</f>
        <v>106824.789166667</v>
      </c>
      <c r="J101" s="728"/>
      <c r="K101" s="728" t="n">
        <f aca="false">L45</f>
        <v>1281897.47</v>
      </c>
      <c r="L101" s="728"/>
      <c r="M101" s="729" t="n">
        <f aca="false">K101/$K$104</f>
        <v>0.142749546176468</v>
      </c>
    </row>
    <row r="102" customFormat="false" ht="14.1" hidden="false" customHeight="true" outlineLevel="0" collapsed="false">
      <c r="A102" s="723" t="s">
        <v>526</v>
      </c>
      <c r="B102" s="724" t="s">
        <v>527</v>
      </c>
      <c r="C102" s="724"/>
      <c r="D102" s="725"/>
      <c r="E102" s="725"/>
      <c r="F102" s="725"/>
      <c r="G102" s="726"/>
      <c r="H102" s="727"/>
      <c r="I102" s="728" t="n">
        <f aca="false">I79</f>
        <v>5377.65833333333</v>
      </c>
      <c r="J102" s="728"/>
      <c r="K102" s="728" t="n">
        <f aca="false">L79</f>
        <v>64531.9</v>
      </c>
      <c r="L102" s="728"/>
      <c r="M102" s="729" t="n">
        <f aca="false">K102/$K$104</f>
        <v>0.00718614370843966</v>
      </c>
    </row>
    <row r="103" customFormat="false" ht="14.1" hidden="false" customHeight="true" outlineLevel="0" collapsed="false">
      <c r="A103" s="730" t="s">
        <v>528</v>
      </c>
      <c r="B103" s="731" t="s">
        <v>508</v>
      </c>
      <c r="C103" s="731"/>
      <c r="D103" s="732"/>
      <c r="E103" s="732"/>
      <c r="F103" s="732"/>
      <c r="G103" s="733"/>
      <c r="H103" s="734"/>
      <c r="I103" s="735" t="n">
        <f aca="false">I89</f>
        <v>22922.31375</v>
      </c>
      <c r="J103" s="735"/>
      <c r="K103" s="735" t="n">
        <f aca="false">L89</f>
        <v>275067.765</v>
      </c>
      <c r="L103" s="735"/>
      <c r="M103" s="736" t="n">
        <f aca="false">K103/$K$104</f>
        <v>0.0306309978297448</v>
      </c>
    </row>
    <row r="104" customFormat="false" ht="14.1" hidden="false" customHeight="true" outlineLevel="0" collapsed="false">
      <c r="A104" s="737" t="s">
        <v>169</v>
      </c>
      <c r="B104" s="737"/>
      <c r="C104" s="737"/>
      <c r="D104" s="737"/>
      <c r="E104" s="737"/>
      <c r="F104" s="737"/>
      <c r="G104" s="737"/>
      <c r="H104" s="737"/>
      <c r="I104" s="738" t="n">
        <f aca="false">SUM(I99:I103)</f>
        <v>748337.154323483</v>
      </c>
      <c r="J104" s="738"/>
      <c r="K104" s="738" t="n">
        <f aca="false">SUM(K99:K103)</f>
        <v>8980045.8518818</v>
      </c>
      <c r="L104" s="738"/>
      <c r="M104" s="739" t="n">
        <f aca="false">SUM(M99:M103)</f>
        <v>1</v>
      </c>
    </row>
  </sheetData>
  <sheetProtection sheet="true" objects="true" scenarios="true" selectLockedCells="true"/>
  <mergeCells count="18">
    <mergeCell ref="A1:M1"/>
    <mergeCell ref="A97:M97"/>
    <mergeCell ref="B98:H98"/>
    <mergeCell ref="I98:J98"/>
    <mergeCell ref="K98:L98"/>
    <mergeCell ref="I99:J99"/>
    <mergeCell ref="K99:L99"/>
    <mergeCell ref="I100:J100"/>
    <mergeCell ref="K100:L100"/>
    <mergeCell ref="I101:J101"/>
    <mergeCell ref="K101:L101"/>
    <mergeCell ref="I102:J102"/>
    <mergeCell ref="K102:L102"/>
    <mergeCell ref="I103:J103"/>
    <mergeCell ref="K103:L103"/>
    <mergeCell ref="A104:H104"/>
    <mergeCell ref="I104:J104"/>
    <mergeCell ref="K104:L104"/>
  </mergeCells>
  <printOptions headings="false" gridLines="false" gridLinesSet="true" horizontalCentered="true" verticalCentered="false"/>
  <pageMargins left="1.18125" right="0.7875" top="1.18055555555556" bottom="0.7875" header="0.590277777777778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&amp;L&amp;"Calibri,Regular"&amp;9Estado de Santa Catarina
Município de Joinville
Edital de Concorrência N° 002/2017
Concessão do Serviço de Estacionamento Rotativo Público</oddHeader>
    <oddFooter>&amp;L&amp;"Calibri,Regular"&amp;9Planilha 13 - Orçamento do Custo do Serviço - FASE 2&amp;R&amp;"Calibri,Regular"&amp;9Pág.: &amp;P de &amp;N</oddFooter>
  </headerFooter>
  <rowBreaks count="1" manualBreakCount="1">
    <brk id="65" man="true" max="16383" min="0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U65536"/>
  <sheetViews>
    <sheetView showFormulas="false" showGridLines="true" showRowColHeaders="true" showZeros="true" rightToLeft="false" tabSelected="false" showOutlineSymbols="true" defaultGridColor="true" view="normal" topLeftCell="A83" colorId="64" zoomScale="100" zoomScaleNormal="100" zoomScalePageLayoutView="25" workbookViewId="0">
      <selection pane="topLeft" activeCell="C124" activeCellId="0" sqref="C124"/>
    </sheetView>
  </sheetViews>
  <sheetFormatPr defaultRowHeight="5.1" outlineLevelRow="0" outlineLevelCol="0"/>
  <cols>
    <col collapsed="false" customWidth="true" hidden="false" outlineLevel="0" max="1" min="1" style="740" width="4.71"/>
    <col collapsed="false" customWidth="true" hidden="false" outlineLevel="0" max="2" min="2" style="741" width="44"/>
    <col collapsed="false" customWidth="true" hidden="false" outlineLevel="0" max="3" min="3" style="741" width="16.29"/>
    <col collapsed="false" customWidth="true" hidden="false" outlineLevel="0" max="4" min="4" style="742" width="1.71"/>
    <col collapsed="false" customWidth="true" hidden="false" outlineLevel="0" max="5" min="5" style="741" width="16.29"/>
    <col collapsed="false" customWidth="true" hidden="false" outlineLevel="0" max="6" min="6" style="741" width="1.71"/>
    <col collapsed="false" customWidth="true" hidden="false" outlineLevel="0" max="26" min="7" style="741" width="15.86"/>
    <col collapsed="false" customWidth="true" hidden="false" outlineLevel="0" max="247" min="27" style="741" width="9.14"/>
    <col collapsed="false" customWidth="true" hidden="false" outlineLevel="0" max="248" min="248" style="741" width="46.14"/>
    <col collapsed="false" customWidth="true" hidden="false" outlineLevel="0" max="249" min="249" style="741" width="9"/>
    <col collapsed="false" customWidth="true" hidden="false" outlineLevel="0" max="250" min="250" style="741" width="19.14"/>
    <col collapsed="false" customWidth="false" hidden="true" outlineLevel="0" max="251" min="251" style="741" width="11.52"/>
    <col collapsed="false" customWidth="true" hidden="false" outlineLevel="0" max="252" min="252" style="741" width="21.14"/>
    <col collapsed="false" customWidth="true" hidden="false" outlineLevel="0" max="1025" min="253" style="741" width="22.28"/>
  </cols>
  <sheetData>
    <row r="1" s="744" customFormat="true" ht="21.95" hidden="false" customHeight="true" outlineLevel="0" collapsed="false">
      <c r="A1" s="34" t="s">
        <v>530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743"/>
      <c r="AB1" s="743"/>
      <c r="AC1" s="743"/>
      <c r="AD1" s="743"/>
      <c r="AE1" s="743"/>
      <c r="AF1" s="743"/>
      <c r="AG1" s="743"/>
      <c r="AH1" s="743"/>
      <c r="AI1" s="743"/>
      <c r="AJ1" s="743"/>
      <c r="AK1" s="743"/>
      <c r="AL1" s="743"/>
      <c r="AM1" s="743"/>
      <c r="AN1" s="743"/>
      <c r="AO1" s="743"/>
      <c r="AP1" s="743"/>
      <c r="AQ1" s="743"/>
      <c r="AR1" s="743"/>
      <c r="AS1" s="743"/>
      <c r="AT1" s="743"/>
      <c r="AU1" s="743"/>
      <c r="AV1" s="743"/>
      <c r="AW1" s="743"/>
      <c r="AX1" s="743"/>
      <c r="AY1" s="743"/>
      <c r="AZ1" s="743"/>
      <c r="BA1" s="743"/>
      <c r="BB1" s="743"/>
      <c r="BC1" s="743"/>
      <c r="BD1" s="743"/>
      <c r="BE1" s="743"/>
      <c r="BF1" s="743"/>
      <c r="BG1" s="743"/>
      <c r="BH1" s="743"/>
      <c r="BI1" s="743"/>
      <c r="BJ1" s="743"/>
      <c r="BK1" s="743"/>
      <c r="BL1" s="743"/>
      <c r="BM1" s="743"/>
      <c r="BN1" s="743"/>
      <c r="BO1" s="743"/>
      <c r="BP1" s="743"/>
      <c r="BQ1" s="743"/>
      <c r="BR1" s="743"/>
      <c r="BS1" s="743"/>
      <c r="BT1" s="743"/>
      <c r="BU1" s="743"/>
      <c r="BV1" s="743"/>
      <c r="BW1" s="743"/>
      <c r="BX1" s="743"/>
      <c r="BY1" s="743"/>
      <c r="BZ1" s="743"/>
      <c r="CA1" s="743"/>
      <c r="CB1" s="743"/>
      <c r="CC1" s="743"/>
      <c r="CD1" s="743"/>
      <c r="CE1" s="743"/>
      <c r="CF1" s="743"/>
      <c r="CG1" s="743"/>
      <c r="CH1" s="743"/>
      <c r="CI1" s="743"/>
      <c r="CJ1" s="743"/>
      <c r="CK1" s="743"/>
      <c r="CL1" s="743"/>
      <c r="CM1" s="743"/>
      <c r="CN1" s="743"/>
      <c r="CO1" s="743"/>
      <c r="CP1" s="743"/>
      <c r="CQ1" s="743"/>
      <c r="CR1" s="743"/>
      <c r="CS1" s="743"/>
      <c r="CT1" s="743"/>
      <c r="CU1" s="743"/>
      <c r="CV1" s="743"/>
      <c r="CW1" s="743"/>
      <c r="CX1" s="743"/>
      <c r="CY1" s="743"/>
      <c r="CZ1" s="743"/>
      <c r="DA1" s="743"/>
      <c r="DB1" s="743"/>
      <c r="DC1" s="743"/>
      <c r="DD1" s="743"/>
      <c r="DE1" s="743"/>
      <c r="DF1" s="743"/>
      <c r="DG1" s="743"/>
      <c r="DH1" s="743"/>
      <c r="DI1" s="743"/>
      <c r="DJ1" s="743"/>
      <c r="DK1" s="743"/>
      <c r="DL1" s="743"/>
      <c r="DM1" s="743"/>
      <c r="DN1" s="743"/>
      <c r="DO1" s="743"/>
      <c r="DP1" s="743"/>
      <c r="DQ1" s="743"/>
      <c r="DR1" s="743"/>
      <c r="DS1" s="743"/>
      <c r="DT1" s="743"/>
      <c r="DU1" s="743"/>
      <c r="DV1" s="743"/>
      <c r="DW1" s="743"/>
      <c r="DX1" s="743"/>
      <c r="DY1" s="743"/>
      <c r="DZ1" s="743"/>
      <c r="EA1" s="743"/>
      <c r="EB1" s="743"/>
      <c r="EC1" s="743"/>
      <c r="ED1" s="743"/>
      <c r="EE1" s="743"/>
      <c r="EF1" s="743"/>
      <c r="EG1" s="743"/>
      <c r="EH1" s="743"/>
      <c r="EI1" s="743"/>
      <c r="EJ1" s="743"/>
      <c r="EK1" s="743"/>
      <c r="EL1" s="743"/>
      <c r="EM1" s="743"/>
      <c r="EN1" s="743"/>
      <c r="EO1" s="743"/>
      <c r="EP1" s="743"/>
      <c r="EQ1" s="743"/>
      <c r="ER1" s="743"/>
      <c r="ES1" s="743"/>
      <c r="ET1" s="743"/>
      <c r="EU1" s="743"/>
      <c r="EV1" s="743"/>
      <c r="EW1" s="743"/>
      <c r="EX1" s="743"/>
      <c r="EY1" s="743"/>
      <c r="EZ1" s="743"/>
      <c r="FA1" s="743"/>
      <c r="FB1" s="743"/>
      <c r="FC1" s="743"/>
      <c r="FD1" s="743"/>
      <c r="FE1" s="743"/>
      <c r="FF1" s="743"/>
      <c r="FG1" s="743"/>
      <c r="FH1" s="743"/>
      <c r="FI1" s="743"/>
      <c r="FJ1" s="743"/>
      <c r="FK1" s="743"/>
      <c r="FL1" s="743"/>
      <c r="FM1" s="743"/>
      <c r="FN1" s="743"/>
      <c r="FO1" s="743"/>
      <c r="FP1" s="743"/>
      <c r="FQ1" s="743"/>
      <c r="FR1" s="743"/>
      <c r="FS1" s="743"/>
      <c r="FT1" s="743"/>
      <c r="FU1" s="743"/>
      <c r="FV1" s="743"/>
      <c r="FW1" s="743"/>
      <c r="FX1" s="743"/>
      <c r="FY1" s="743"/>
      <c r="FZ1" s="743"/>
      <c r="GA1" s="743"/>
      <c r="GB1" s="743"/>
      <c r="GC1" s="743"/>
      <c r="GD1" s="743"/>
      <c r="GE1" s="743"/>
      <c r="GF1" s="743"/>
      <c r="GG1" s="743"/>
      <c r="GH1" s="743"/>
      <c r="GI1" s="743"/>
      <c r="GJ1" s="743"/>
      <c r="GK1" s="743"/>
      <c r="GL1" s="743"/>
      <c r="GM1" s="743"/>
      <c r="GN1" s="743"/>
      <c r="GO1" s="743"/>
      <c r="GP1" s="743"/>
      <c r="GQ1" s="743"/>
      <c r="GR1" s="743"/>
      <c r="GS1" s="743"/>
      <c r="GT1" s="743"/>
      <c r="GU1" s="743"/>
      <c r="GV1" s="743"/>
      <c r="GW1" s="743"/>
      <c r="GX1" s="743"/>
      <c r="GY1" s="743"/>
      <c r="GZ1" s="743"/>
      <c r="HA1" s="743"/>
      <c r="HB1" s="743"/>
      <c r="HC1" s="743"/>
      <c r="HD1" s="743"/>
      <c r="HE1" s="743"/>
      <c r="HF1" s="743"/>
      <c r="HG1" s="743"/>
      <c r="HH1" s="743"/>
      <c r="HI1" s="743"/>
      <c r="HJ1" s="743"/>
      <c r="HK1" s="743"/>
      <c r="HL1" s="743"/>
      <c r="HM1" s="743"/>
      <c r="HN1" s="743"/>
      <c r="HO1" s="743"/>
      <c r="HP1" s="743"/>
      <c r="HQ1" s="743"/>
      <c r="HR1" s="743"/>
      <c r="HS1" s="743"/>
      <c r="HT1" s="743"/>
      <c r="HU1" s="743"/>
      <c r="HV1" s="743"/>
      <c r="HW1" s="743"/>
      <c r="HX1" s="743"/>
      <c r="HY1" s="743"/>
      <c r="HZ1" s="743"/>
      <c r="IA1" s="743"/>
      <c r="IB1" s="743"/>
      <c r="IC1" s="743"/>
      <c r="ID1" s="743"/>
      <c r="IE1" s="743"/>
      <c r="IF1" s="743"/>
      <c r="IG1" s="743"/>
      <c r="IH1" s="743"/>
      <c r="II1" s="743"/>
      <c r="IJ1" s="743"/>
      <c r="IK1" s="743"/>
      <c r="IL1" s="743"/>
      <c r="IM1" s="743"/>
      <c r="IN1" s="743"/>
      <c r="IO1" s="743"/>
      <c r="IP1" s="743"/>
      <c r="IQ1" s="743"/>
      <c r="IR1" s="743"/>
      <c r="IS1" s="743"/>
      <c r="IT1" s="743"/>
      <c r="IU1" s="743"/>
    </row>
    <row r="2" customFormat="false" ht="5.1" hidden="false" customHeight="true" outlineLevel="0" collapsed="false">
      <c r="A2" s="745"/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746"/>
      <c r="Y2" s="746"/>
      <c r="Z2" s="746"/>
      <c r="AA2" s="747"/>
      <c r="AB2" s="747"/>
      <c r="AC2" s="747"/>
      <c r="AD2" s="747"/>
      <c r="AE2" s="747"/>
      <c r="AF2" s="747"/>
      <c r="AG2" s="747"/>
      <c r="AH2" s="747"/>
      <c r="AI2" s="747"/>
      <c r="AJ2" s="747"/>
      <c r="AK2" s="747"/>
      <c r="AL2" s="747"/>
      <c r="AM2" s="747"/>
      <c r="AN2" s="747"/>
      <c r="AO2" s="747"/>
      <c r="AP2" s="747"/>
      <c r="AQ2" s="747"/>
      <c r="AR2" s="747"/>
      <c r="AS2" s="747"/>
      <c r="AT2" s="747"/>
      <c r="AU2" s="747"/>
      <c r="AV2" s="747"/>
      <c r="AW2" s="747"/>
      <c r="AX2" s="747"/>
      <c r="AY2" s="747"/>
      <c r="AZ2" s="747"/>
      <c r="BA2" s="747"/>
      <c r="BB2" s="747"/>
      <c r="BC2" s="747"/>
      <c r="BD2" s="747"/>
      <c r="BE2" s="747"/>
      <c r="BF2" s="747"/>
      <c r="BG2" s="747"/>
      <c r="BH2" s="747"/>
      <c r="BI2" s="747"/>
      <c r="BJ2" s="747"/>
      <c r="BK2" s="747"/>
      <c r="BL2" s="747"/>
      <c r="BM2" s="747"/>
      <c r="BN2" s="747"/>
      <c r="BO2" s="747"/>
      <c r="BP2" s="747"/>
      <c r="BQ2" s="747"/>
      <c r="BR2" s="747"/>
      <c r="BS2" s="747"/>
      <c r="BT2" s="747"/>
      <c r="BU2" s="747"/>
      <c r="BV2" s="747"/>
      <c r="BW2" s="747"/>
      <c r="BX2" s="747"/>
      <c r="BY2" s="747"/>
      <c r="BZ2" s="747"/>
      <c r="CA2" s="747"/>
      <c r="CB2" s="747"/>
      <c r="CC2" s="747"/>
      <c r="CD2" s="747"/>
      <c r="CE2" s="747"/>
      <c r="CF2" s="747"/>
      <c r="CG2" s="747"/>
      <c r="CH2" s="747"/>
      <c r="CI2" s="747"/>
      <c r="CJ2" s="747"/>
      <c r="CK2" s="747"/>
      <c r="CL2" s="747"/>
      <c r="CM2" s="747"/>
      <c r="CN2" s="747"/>
      <c r="CO2" s="747"/>
      <c r="CP2" s="747"/>
      <c r="CQ2" s="747"/>
      <c r="CR2" s="747"/>
      <c r="CS2" s="747"/>
      <c r="CT2" s="747"/>
      <c r="CU2" s="747"/>
      <c r="CV2" s="747"/>
      <c r="CW2" s="747"/>
      <c r="CX2" s="747"/>
      <c r="CY2" s="747"/>
      <c r="CZ2" s="747"/>
      <c r="DA2" s="747"/>
      <c r="DB2" s="747"/>
      <c r="DC2" s="747"/>
      <c r="DD2" s="747"/>
      <c r="DE2" s="747"/>
      <c r="DF2" s="747"/>
      <c r="DG2" s="747"/>
      <c r="DH2" s="747"/>
      <c r="DI2" s="747"/>
      <c r="DJ2" s="747"/>
      <c r="DK2" s="747"/>
      <c r="DL2" s="747"/>
      <c r="DM2" s="747"/>
      <c r="DN2" s="747"/>
      <c r="DO2" s="747"/>
      <c r="DP2" s="747"/>
      <c r="DQ2" s="747"/>
      <c r="DR2" s="747"/>
      <c r="DS2" s="747"/>
      <c r="DT2" s="747"/>
      <c r="DU2" s="747"/>
      <c r="DV2" s="747"/>
      <c r="DW2" s="747"/>
      <c r="DX2" s="747"/>
      <c r="DY2" s="747"/>
      <c r="DZ2" s="747"/>
      <c r="EA2" s="747"/>
      <c r="EB2" s="747"/>
      <c r="EC2" s="747"/>
      <c r="ED2" s="747"/>
      <c r="EE2" s="747"/>
      <c r="EF2" s="747"/>
      <c r="EG2" s="747"/>
      <c r="EH2" s="747"/>
      <c r="EI2" s="747"/>
      <c r="EJ2" s="747"/>
      <c r="EK2" s="747"/>
      <c r="EL2" s="747"/>
      <c r="EM2" s="747"/>
      <c r="EN2" s="747"/>
      <c r="EO2" s="747"/>
      <c r="EP2" s="747"/>
      <c r="EQ2" s="747"/>
      <c r="ER2" s="747"/>
      <c r="ES2" s="747"/>
      <c r="ET2" s="747"/>
      <c r="EU2" s="747"/>
      <c r="EV2" s="747"/>
      <c r="EW2" s="747"/>
      <c r="EX2" s="747"/>
      <c r="EY2" s="747"/>
      <c r="EZ2" s="747"/>
      <c r="FA2" s="747"/>
      <c r="FB2" s="747"/>
      <c r="FC2" s="747"/>
      <c r="FD2" s="747"/>
      <c r="FE2" s="747"/>
      <c r="FF2" s="747"/>
      <c r="FG2" s="747"/>
      <c r="FH2" s="747"/>
      <c r="FI2" s="747"/>
      <c r="FJ2" s="747"/>
      <c r="FK2" s="747"/>
      <c r="FL2" s="747"/>
      <c r="FM2" s="747"/>
      <c r="FN2" s="747"/>
      <c r="FO2" s="747"/>
      <c r="FP2" s="747"/>
      <c r="FQ2" s="747"/>
      <c r="FR2" s="747"/>
      <c r="FS2" s="747"/>
      <c r="FT2" s="747"/>
      <c r="FU2" s="747"/>
      <c r="FV2" s="747"/>
      <c r="FW2" s="747"/>
      <c r="FX2" s="747"/>
      <c r="FY2" s="747"/>
      <c r="FZ2" s="747"/>
      <c r="GA2" s="747"/>
      <c r="GB2" s="747"/>
      <c r="GC2" s="747"/>
      <c r="GD2" s="747"/>
      <c r="GE2" s="747"/>
      <c r="GF2" s="747"/>
      <c r="GG2" s="747"/>
      <c r="GH2" s="747"/>
      <c r="GI2" s="747"/>
      <c r="GJ2" s="747"/>
      <c r="GK2" s="747"/>
      <c r="GL2" s="747"/>
      <c r="GM2" s="747"/>
      <c r="GN2" s="747"/>
      <c r="GO2" s="747"/>
      <c r="GP2" s="747"/>
      <c r="GQ2" s="747"/>
      <c r="GR2" s="747"/>
      <c r="GS2" s="747"/>
      <c r="GT2" s="747"/>
      <c r="GU2" s="747"/>
      <c r="GV2" s="747"/>
      <c r="GW2" s="747"/>
      <c r="GX2" s="747"/>
      <c r="GY2" s="747"/>
      <c r="GZ2" s="747"/>
      <c r="HA2" s="747"/>
      <c r="HB2" s="747"/>
      <c r="HC2" s="747"/>
      <c r="HD2" s="747"/>
      <c r="HE2" s="747"/>
      <c r="HF2" s="747"/>
      <c r="HG2" s="747"/>
      <c r="HH2" s="747"/>
      <c r="HI2" s="747"/>
      <c r="HJ2" s="747"/>
      <c r="HK2" s="747"/>
      <c r="HL2" s="747"/>
      <c r="HM2" s="747"/>
      <c r="HN2" s="747"/>
      <c r="HO2" s="747"/>
      <c r="HP2" s="747"/>
      <c r="HQ2" s="747"/>
      <c r="HR2" s="747"/>
      <c r="HS2" s="747"/>
      <c r="HT2" s="747"/>
      <c r="HU2" s="747"/>
      <c r="HV2" s="747"/>
      <c r="HW2" s="747"/>
      <c r="HX2" s="747"/>
      <c r="HY2" s="747"/>
      <c r="HZ2" s="747"/>
      <c r="IA2" s="747"/>
      <c r="IB2" s="747"/>
      <c r="IC2" s="747"/>
      <c r="ID2" s="747"/>
      <c r="IE2" s="747"/>
      <c r="IF2" s="747"/>
      <c r="IG2" s="747"/>
      <c r="IH2" s="747"/>
      <c r="II2" s="747"/>
      <c r="IJ2" s="747"/>
      <c r="IK2" s="747"/>
      <c r="IL2" s="747"/>
      <c r="IM2" s="747"/>
      <c r="IN2" s="747"/>
      <c r="IO2" s="747"/>
      <c r="IP2" s="747"/>
      <c r="IQ2" s="747"/>
      <c r="IR2" s="747"/>
      <c r="IS2" s="747"/>
      <c r="IT2" s="747"/>
      <c r="IU2" s="747"/>
    </row>
    <row r="3" customFormat="false" ht="14.1" hidden="false" customHeight="true" outlineLevel="0" collapsed="false">
      <c r="A3" s="747"/>
      <c r="B3" s="747"/>
      <c r="C3" s="747"/>
      <c r="D3" s="747"/>
      <c r="E3" s="747"/>
      <c r="F3" s="747"/>
      <c r="G3" s="748" t="s">
        <v>531</v>
      </c>
      <c r="H3" s="748" t="s">
        <v>532</v>
      </c>
      <c r="I3" s="748" t="s">
        <v>533</v>
      </c>
      <c r="J3" s="748" t="s">
        <v>534</v>
      </c>
      <c r="K3" s="748" t="s">
        <v>535</v>
      </c>
      <c r="L3" s="748" t="s">
        <v>536</v>
      </c>
      <c r="M3" s="748" t="s">
        <v>537</v>
      </c>
      <c r="N3" s="748" t="s">
        <v>538</v>
      </c>
      <c r="O3" s="748" t="s">
        <v>539</v>
      </c>
      <c r="P3" s="748" t="s">
        <v>540</v>
      </c>
      <c r="Q3" s="748" t="s">
        <v>541</v>
      </c>
      <c r="R3" s="748" t="s">
        <v>542</v>
      </c>
      <c r="S3" s="748" t="s">
        <v>543</v>
      </c>
      <c r="T3" s="748" t="s">
        <v>544</v>
      </c>
      <c r="U3" s="748" t="s">
        <v>545</v>
      </c>
      <c r="V3" s="748" t="s">
        <v>546</v>
      </c>
      <c r="W3" s="748" t="s">
        <v>547</v>
      </c>
      <c r="X3" s="748" t="s">
        <v>548</v>
      </c>
      <c r="Y3" s="748" t="s">
        <v>549</v>
      </c>
      <c r="Z3" s="748" t="s">
        <v>550</v>
      </c>
      <c r="AA3" s="747"/>
      <c r="AB3" s="747"/>
      <c r="AC3" s="747"/>
      <c r="AD3" s="747"/>
      <c r="AE3" s="747"/>
      <c r="AF3" s="747"/>
      <c r="AG3" s="747"/>
      <c r="AH3" s="747"/>
      <c r="AI3" s="747"/>
      <c r="AJ3" s="747"/>
      <c r="AK3" s="747"/>
      <c r="AL3" s="747"/>
      <c r="AM3" s="747"/>
      <c r="AN3" s="747"/>
      <c r="AO3" s="747"/>
      <c r="AP3" s="747"/>
      <c r="AQ3" s="747"/>
      <c r="AR3" s="747"/>
      <c r="AS3" s="747"/>
      <c r="AT3" s="747"/>
      <c r="AU3" s="747"/>
      <c r="AV3" s="747"/>
      <c r="AW3" s="747"/>
      <c r="AX3" s="747"/>
      <c r="AY3" s="747"/>
      <c r="AZ3" s="747"/>
      <c r="BA3" s="747"/>
      <c r="BB3" s="747"/>
      <c r="BC3" s="747"/>
      <c r="BD3" s="747"/>
      <c r="BE3" s="747"/>
      <c r="BF3" s="747"/>
      <c r="BG3" s="747"/>
      <c r="BH3" s="747"/>
      <c r="BI3" s="747"/>
      <c r="BJ3" s="747"/>
      <c r="BK3" s="747"/>
      <c r="BL3" s="747"/>
      <c r="BM3" s="747"/>
      <c r="BN3" s="747"/>
      <c r="BO3" s="747"/>
      <c r="BP3" s="747"/>
      <c r="BQ3" s="747"/>
      <c r="BR3" s="747"/>
      <c r="BS3" s="747"/>
      <c r="BT3" s="747"/>
      <c r="BU3" s="747"/>
      <c r="BV3" s="747"/>
      <c r="BW3" s="747"/>
      <c r="BX3" s="747"/>
      <c r="BY3" s="747"/>
      <c r="BZ3" s="747"/>
      <c r="CA3" s="747"/>
      <c r="CB3" s="747"/>
      <c r="CC3" s="747"/>
      <c r="CD3" s="747"/>
      <c r="CE3" s="747"/>
      <c r="CF3" s="747"/>
      <c r="CG3" s="747"/>
      <c r="CH3" s="747"/>
      <c r="CI3" s="747"/>
      <c r="CJ3" s="747"/>
      <c r="CK3" s="747"/>
      <c r="CL3" s="747"/>
      <c r="CM3" s="747"/>
      <c r="CN3" s="747"/>
      <c r="CO3" s="747"/>
      <c r="CP3" s="747"/>
      <c r="CQ3" s="747"/>
      <c r="CR3" s="747"/>
      <c r="CS3" s="747"/>
      <c r="CT3" s="747"/>
      <c r="CU3" s="747"/>
      <c r="CV3" s="747"/>
      <c r="CW3" s="747"/>
      <c r="CX3" s="747"/>
      <c r="CY3" s="747"/>
      <c r="CZ3" s="747"/>
      <c r="DA3" s="747"/>
      <c r="DB3" s="747"/>
      <c r="DC3" s="747"/>
      <c r="DD3" s="747"/>
      <c r="DE3" s="747"/>
      <c r="DF3" s="747"/>
      <c r="DG3" s="747"/>
      <c r="DH3" s="747"/>
      <c r="DI3" s="747"/>
      <c r="DJ3" s="747"/>
      <c r="DK3" s="747"/>
      <c r="DL3" s="747"/>
      <c r="DM3" s="747"/>
      <c r="DN3" s="747"/>
      <c r="DO3" s="747"/>
      <c r="DP3" s="747"/>
      <c r="DQ3" s="747"/>
      <c r="DR3" s="747"/>
      <c r="DS3" s="747"/>
      <c r="DT3" s="747"/>
      <c r="DU3" s="747"/>
      <c r="DV3" s="747"/>
      <c r="DW3" s="747"/>
      <c r="DX3" s="747"/>
      <c r="DY3" s="747"/>
      <c r="DZ3" s="747"/>
      <c r="EA3" s="747"/>
      <c r="EB3" s="747"/>
      <c r="EC3" s="747"/>
      <c r="ED3" s="747"/>
      <c r="EE3" s="747"/>
      <c r="EF3" s="747"/>
      <c r="EG3" s="747"/>
      <c r="EH3" s="747"/>
      <c r="EI3" s="747"/>
      <c r="EJ3" s="747"/>
      <c r="EK3" s="747"/>
      <c r="EL3" s="747"/>
      <c r="EM3" s="747"/>
      <c r="EN3" s="747"/>
      <c r="EO3" s="747"/>
      <c r="EP3" s="747"/>
      <c r="EQ3" s="747"/>
      <c r="ER3" s="747"/>
      <c r="ES3" s="747"/>
      <c r="ET3" s="747"/>
      <c r="EU3" s="747"/>
      <c r="EV3" s="747"/>
      <c r="EW3" s="747"/>
      <c r="EX3" s="747"/>
      <c r="EY3" s="747"/>
      <c r="EZ3" s="747"/>
      <c r="FA3" s="747"/>
      <c r="FB3" s="747"/>
      <c r="FC3" s="747"/>
      <c r="FD3" s="747"/>
      <c r="FE3" s="747"/>
      <c r="FF3" s="747"/>
      <c r="FG3" s="747"/>
      <c r="FH3" s="747"/>
      <c r="FI3" s="747"/>
      <c r="FJ3" s="747"/>
      <c r="FK3" s="747"/>
      <c r="FL3" s="747"/>
      <c r="FM3" s="747"/>
      <c r="FN3" s="747"/>
      <c r="FO3" s="747"/>
      <c r="FP3" s="747"/>
      <c r="FQ3" s="747"/>
      <c r="FR3" s="747"/>
      <c r="FS3" s="747"/>
      <c r="FT3" s="747"/>
      <c r="FU3" s="747"/>
      <c r="FV3" s="747"/>
      <c r="FW3" s="747"/>
      <c r="FX3" s="747"/>
      <c r="FY3" s="747"/>
      <c r="FZ3" s="747"/>
      <c r="GA3" s="747"/>
      <c r="GB3" s="747"/>
      <c r="GC3" s="747"/>
      <c r="GD3" s="747"/>
      <c r="GE3" s="747"/>
      <c r="GF3" s="747"/>
      <c r="GG3" s="747"/>
      <c r="GH3" s="747"/>
      <c r="GI3" s="747"/>
      <c r="GJ3" s="747"/>
      <c r="GK3" s="747"/>
      <c r="GL3" s="747"/>
      <c r="GM3" s="747"/>
      <c r="GN3" s="747"/>
      <c r="GO3" s="747"/>
      <c r="GP3" s="747"/>
      <c r="GQ3" s="747"/>
      <c r="GR3" s="747"/>
      <c r="GS3" s="747"/>
      <c r="GT3" s="747"/>
      <c r="GU3" s="747"/>
      <c r="GV3" s="747"/>
      <c r="GW3" s="747"/>
      <c r="GX3" s="747"/>
      <c r="GY3" s="747"/>
      <c r="GZ3" s="747"/>
      <c r="HA3" s="747"/>
      <c r="HB3" s="747"/>
      <c r="HC3" s="747"/>
      <c r="HD3" s="747"/>
      <c r="HE3" s="747"/>
      <c r="HF3" s="747"/>
      <c r="HG3" s="747"/>
      <c r="HH3" s="747"/>
      <c r="HI3" s="747"/>
      <c r="HJ3" s="747"/>
      <c r="HK3" s="747"/>
      <c r="HL3" s="747"/>
      <c r="HM3" s="747"/>
      <c r="HN3" s="747"/>
      <c r="HO3" s="747"/>
      <c r="HP3" s="747"/>
      <c r="HQ3" s="747"/>
      <c r="HR3" s="747"/>
      <c r="HS3" s="747"/>
      <c r="HT3" s="747"/>
      <c r="HU3" s="747"/>
      <c r="HV3" s="747"/>
      <c r="HW3" s="747"/>
      <c r="HX3" s="747"/>
      <c r="HY3" s="747"/>
      <c r="HZ3" s="747"/>
      <c r="IA3" s="747"/>
      <c r="IB3" s="747"/>
      <c r="IC3" s="747"/>
      <c r="ID3" s="747"/>
      <c r="IE3" s="747"/>
      <c r="IF3" s="747"/>
      <c r="IG3" s="747"/>
      <c r="IH3" s="747"/>
      <c r="II3" s="747"/>
      <c r="IJ3" s="747"/>
      <c r="IK3" s="747"/>
      <c r="IL3" s="747"/>
      <c r="IM3" s="747"/>
      <c r="IN3" s="747"/>
      <c r="IO3" s="747"/>
      <c r="IP3" s="747"/>
      <c r="IQ3" s="747"/>
      <c r="IR3" s="747"/>
      <c r="IS3" s="747"/>
      <c r="IT3" s="747"/>
      <c r="IU3" s="747"/>
    </row>
    <row r="4" customFormat="false" ht="14.1" hidden="false" customHeight="true" outlineLevel="0" collapsed="false">
      <c r="A4" s="749"/>
      <c r="B4" s="750"/>
      <c r="E4" s="747"/>
      <c r="F4" s="747"/>
      <c r="G4" s="751" t="n">
        <v>2018</v>
      </c>
      <c r="H4" s="751" t="n">
        <f aca="false">G4+1</f>
        <v>2019</v>
      </c>
      <c r="I4" s="751" t="n">
        <f aca="false">H4+1</f>
        <v>2020</v>
      </c>
      <c r="J4" s="751" t="n">
        <f aca="false">I4+1</f>
        <v>2021</v>
      </c>
      <c r="K4" s="751" t="n">
        <f aca="false">J4+1</f>
        <v>2022</v>
      </c>
      <c r="L4" s="751" t="n">
        <f aca="false">K4+1</f>
        <v>2023</v>
      </c>
      <c r="M4" s="751" t="n">
        <f aca="false">L4+1</f>
        <v>2024</v>
      </c>
      <c r="N4" s="751" t="n">
        <f aca="false">M4+1</f>
        <v>2025</v>
      </c>
      <c r="O4" s="751" t="n">
        <f aca="false">N4+1</f>
        <v>2026</v>
      </c>
      <c r="P4" s="751" t="n">
        <f aca="false">O4+1</f>
        <v>2027</v>
      </c>
      <c r="Q4" s="751" t="n">
        <f aca="false">P4+1</f>
        <v>2028</v>
      </c>
      <c r="R4" s="751" t="n">
        <f aca="false">Q4+1</f>
        <v>2029</v>
      </c>
      <c r="S4" s="751" t="n">
        <f aca="false">R4+1</f>
        <v>2030</v>
      </c>
      <c r="T4" s="751" t="n">
        <f aca="false">S4+1</f>
        <v>2031</v>
      </c>
      <c r="U4" s="751" t="n">
        <f aca="false">T4+1</f>
        <v>2032</v>
      </c>
      <c r="V4" s="751" t="n">
        <f aca="false">U4+1</f>
        <v>2033</v>
      </c>
      <c r="W4" s="751" t="n">
        <f aca="false">V4+1</f>
        <v>2034</v>
      </c>
      <c r="X4" s="751" t="n">
        <f aca="false">W4+1</f>
        <v>2035</v>
      </c>
      <c r="Y4" s="751" t="n">
        <f aca="false">X4+1</f>
        <v>2036</v>
      </c>
      <c r="Z4" s="751" t="n">
        <f aca="false">Y4+1</f>
        <v>2037</v>
      </c>
      <c r="AA4" s="752"/>
      <c r="AB4" s="747"/>
      <c r="AC4" s="747"/>
      <c r="AD4" s="747"/>
      <c r="AE4" s="747"/>
      <c r="AF4" s="747"/>
      <c r="AG4" s="747"/>
      <c r="AH4" s="747"/>
      <c r="AI4" s="747"/>
      <c r="AJ4" s="747"/>
      <c r="AK4" s="747"/>
      <c r="AL4" s="747"/>
      <c r="AM4" s="747"/>
      <c r="AN4" s="747"/>
      <c r="AO4" s="747"/>
      <c r="AP4" s="747"/>
      <c r="AQ4" s="747"/>
      <c r="AR4" s="747"/>
      <c r="AS4" s="747"/>
      <c r="AT4" s="747"/>
      <c r="AU4" s="747"/>
      <c r="AV4" s="747"/>
      <c r="AW4" s="747"/>
      <c r="AX4" s="747"/>
      <c r="AY4" s="747"/>
      <c r="AZ4" s="747"/>
      <c r="BA4" s="747"/>
      <c r="BB4" s="747"/>
      <c r="BC4" s="747"/>
      <c r="BD4" s="747"/>
      <c r="BE4" s="747"/>
      <c r="BF4" s="747"/>
      <c r="BG4" s="747"/>
      <c r="BH4" s="747"/>
      <c r="BI4" s="747"/>
      <c r="BJ4" s="747"/>
      <c r="BK4" s="747"/>
      <c r="BL4" s="747"/>
      <c r="BM4" s="747"/>
      <c r="BN4" s="747"/>
      <c r="BO4" s="747"/>
      <c r="BP4" s="747"/>
      <c r="BQ4" s="747"/>
      <c r="BR4" s="747"/>
      <c r="BS4" s="747"/>
      <c r="BT4" s="747"/>
      <c r="BU4" s="747"/>
      <c r="BV4" s="747"/>
      <c r="BW4" s="747"/>
      <c r="BX4" s="747"/>
      <c r="BY4" s="747"/>
      <c r="BZ4" s="747"/>
      <c r="CA4" s="747"/>
      <c r="CB4" s="747"/>
      <c r="CC4" s="747"/>
      <c r="CD4" s="747"/>
      <c r="CE4" s="747"/>
      <c r="CF4" s="747"/>
      <c r="CG4" s="747"/>
      <c r="CH4" s="747"/>
      <c r="CI4" s="747"/>
      <c r="CJ4" s="747"/>
      <c r="CK4" s="747"/>
      <c r="CL4" s="747"/>
      <c r="CM4" s="747"/>
      <c r="CN4" s="747"/>
      <c r="CO4" s="747"/>
      <c r="CP4" s="747"/>
      <c r="CQ4" s="747"/>
      <c r="CR4" s="747"/>
      <c r="CS4" s="747"/>
      <c r="CT4" s="747"/>
      <c r="CU4" s="747"/>
      <c r="CV4" s="747"/>
      <c r="CW4" s="747"/>
      <c r="CX4" s="747"/>
      <c r="CY4" s="747"/>
      <c r="CZ4" s="747"/>
      <c r="DA4" s="747"/>
      <c r="DB4" s="747"/>
      <c r="DC4" s="747"/>
      <c r="DD4" s="747"/>
      <c r="DE4" s="747"/>
      <c r="DF4" s="747"/>
      <c r="DG4" s="747"/>
      <c r="DH4" s="747"/>
      <c r="DI4" s="747"/>
      <c r="DJ4" s="747"/>
      <c r="DK4" s="747"/>
      <c r="DL4" s="747"/>
      <c r="DM4" s="747"/>
      <c r="DN4" s="747"/>
      <c r="DO4" s="747"/>
      <c r="DP4" s="747"/>
      <c r="DQ4" s="747"/>
      <c r="DR4" s="747"/>
      <c r="DS4" s="747"/>
      <c r="DT4" s="747"/>
      <c r="DU4" s="747"/>
      <c r="DV4" s="747"/>
      <c r="DW4" s="747"/>
      <c r="DX4" s="747"/>
      <c r="DY4" s="747"/>
      <c r="DZ4" s="747"/>
      <c r="EA4" s="747"/>
      <c r="EB4" s="747"/>
      <c r="EC4" s="747"/>
      <c r="ED4" s="747"/>
      <c r="EE4" s="747"/>
      <c r="EF4" s="747"/>
      <c r="EG4" s="747"/>
      <c r="EH4" s="747"/>
      <c r="EI4" s="747"/>
      <c r="EJ4" s="747"/>
      <c r="EK4" s="747"/>
      <c r="EL4" s="747"/>
      <c r="EM4" s="747"/>
      <c r="EN4" s="747"/>
      <c r="EO4" s="747"/>
      <c r="EP4" s="747"/>
      <c r="EQ4" s="747"/>
      <c r="ER4" s="747"/>
      <c r="ES4" s="747"/>
      <c r="ET4" s="747"/>
      <c r="EU4" s="747"/>
      <c r="EV4" s="747"/>
      <c r="EW4" s="747"/>
      <c r="EX4" s="747"/>
      <c r="EY4" s="747"/>
      <c r="EZ4" s="747"/>
      <c r="FA4" s="747"/>
      <c r="FB4" s="747"/>
      <c r="FC4" s="747"/>
      <c r="FD4" s="747"/>
      <c r="FE4" s="747"/>
      <c r="FF4" s="747"/>
      <c r="FG4" s="747"/>
      <c r="FH4" s="747"/>
      <c r="FI4" s="747"/>
      <c r="FJ4" s="747"/>
      <c r="FK4" s="747"/>
      <c r="FL4" s="747"/>
      <c r="FM4" s="747"/>
      <c r="FN4" s="747"/>
      <c r="FO4" s="747"/>
      <c r="FP4" s="747"/>
      <c r="FQ4" s="747"/>
      <c r="FR4" s="747"/>
      <c r="FS4" s="747"/>
      <c r="FT4" s="747"/>
      <c r="FU4" s="747"/>
      <c r="FV4" s="747"/>
      <c r="FW4" s="747"/>
      <c r="FX4" s="747"/>
      <c r="FY4" s="747"/>
      <c r="FZ4" s="747"/>
      <c r="GA4" s="747"/>
      <c r="GB4" s="747"/>
      <c r="GC4" s="747"/>
      <c r="GD4" s="747"/>
      <c r="GE4" s="747"/>
      <c r="GF4" s="747"/>
      <c r="GG4" s="747"/>
      <c r="GH4" s="747"/>
      <c r="GI4" s="747"/>
      <c r="GJ4" s="747"/>
      <c r="GK4" s="747"/>
      <c r="GL4" s="747"/>
      <c r="GM4" s="747"/>
      <c r="GN4" s="747"/>
      <c r="GO4" s="747"/>
      <c r="GP4" s="747"/>
      <c r="GQ4" s="747"/>
      <c r="GR4" s="747"/>
      <c r="GS4" s="747"/>
      <c r="GT4" s="747"/>
      <c r="GU4" s="747"/>
      <c r="GV4" s="747"/>
      <c r="GW4" s="747"/>
      <c r="GX4" s="747"/>
      <c r="GY4" s="747"/>
      <c r="GZ4" s="747"/>
      <c r="HA4" s="747"/>
      <c r="HB4" s="747"/>
      <c r="HC4" s="747"/>
      <c r="HD4" s="747"/>
      <c r="HE4" s="747"/>
      <c r="HF4" s="747"/>
      <c r="HG4" s="747"/>
      <c r="HH4" s="747"/>
      <c r="HI4" s="747"/>
      <c r="HJ4" s="747"/>
      <c r="HK4" s="747"/>
      <c r="HL4" s="747"/>
      <c r="HM4" s="747"/>
      <c r="HN4" s="747"/>
      <c r="HO4" s="747"/>
      <c r="HP4" s="747"/>
      <c r="HQ4" s="747"/>
      <c r="HR4" s="747"/>
      <c r="HS4" s="747"/>
      <c r="HT4" s="747"/>
      <c r="HU4" s="747"/>
      <c r="HV4" s="747"/>
      <c r="HW4" s="747"/>
      <c r="HX4" s="747"/>
      <c r="HY4" s="747"/>
      <c r="HZ4" s="747"/>
      <c r="IA4" s="747"/>
      <c r="IB4" s="747"/>
      <c r="IC4" s="747"/>
      <c r="ID4" s="747"/>
      <c r="IE4" s="747"/>
      <c r="IF4" s="747"/>
      <c r="IG4" s="747"/>
      <c r="IH4" s="747"/>
      <c r="II4" s="747"/>
      <c r="IJ4" s="747"/>
      <c r="IK4" s="747"/>
      <c r="IL4" s="747"/>
      <c r="IM4" s="747"/>
      <c r="IN4" s="747"/>
      <c r="IO4" s="747"/>
      <c r="IP4" s="747"/>
      <c r="IQ4" s="747"/>
      <c r="IR4" s="747"/>
      <c r="IS4" s="747"/>
      <c r="IT4" s="747"/>
      <c r="IU4" s="747"/>
    </row>
    <row r="5" customFormat="false" ht="14.1" hidden="false" customHeight="true" outlineLevel="0" collapsed="false">
      <c r="A5" s="753" t="s">
        <v>551</v>
      </c>
      <c r="B5" s="753"/>
      <c r="C5" s="753"/>
      <c r="D5" s="753"/>
      <c r="E5" s="753"/>
      <c r="F5" s="753"/>
      <c r="G5" s="754" t="s">
        <v>35</v>
      </c>
      <c r="H5" s="754"/>
      <c r="I5" s="755" t="s">
        <v>36</v>
      </c>
      <c r="J5" s="755"/>
      <c r="K5" s="755" t="str">
        <f aca="false">I5</f>
        <v>FASE 2</v>
      </c>
      <c r="L5" s="755"/>
      <c r="M5" s="755" t="str">
        <f aca="false">K5</f>
        <v>FASE 2</v>
      </c>
      <c r="N5" s="755"/>
      <c r="O5" s="755" t="str">
        <f aca="false">M5</f>
        <v>FASE 2</v>
      </c>
      <c r="P5" s="755"/>
      <c r="Q5" s="755" t="str">
        <f aca="false">O5</f>
        <v>FASE 2</v>
      </c>
      <c r="R5" s="755"/>
      <c r="S5" s="755" t="str">
        <f aca="false">Q5</f>
        <v>FASE 2</v>
      </c>
      <c r="T5" s="755"/>
      <c r="U5" s="755" t="str">
        <f aca="false">S5</f>
        <v>FASE 2</v>
      </c>
      <c r="V5" s="755"/>
      <c r="W5" s="755" t="str">
        <f aca="false">U5</f>
        <v>FASE 2</v>
      </c>
      <c r="X5" s="755"/>
      <c r="Y5" s="755" t="str">
        <f aca="false">W5</f>
        <v>FASE 2</v>
      </c>
      <c r="Z5" s="755"/>
      <c r="AA5" s="752"/>
      <c r="AB5" s="747"/>
      <c r="AC5" s="747"/>
      <c r="AD5" s="747"/>
      <c r="AE5" s="747"/>
      <c r="AF5" s="747"/>
      <c r="AG5" s="747"/>
      <c r="AH5" s="747"/>
      <c r="AI5" s="747"/>
      <c r="AJ5" s="747"/>
      <c r="AK5" s="747"/>
      <c r="AL5" s="747"/>
      <c r="AM5" s="747"/>
      <c r="AN5" s="747"/>
      <c r="AO5" s="747"/>
      <c r="AP5" s="747"/>
      <c r="AQ5" s="747"/>
      <c r="AR5" s="747"/>
      <c r="AS5" s="747"/>
      <c r="AT5" s="747"/>
      <c r="AU5" s="747"/>
      <c r="AV5" s="747"/>
      <c r="AW5" s="747"/>
      <c r="AX5" s="747"/>
      <c r="AY5" s="747"/>
      <c r="AZ5" s="747"/>
      <c r="BA5" s="747"/>
      <c r="BB5" s="747"/>
      <c r="BC5" s="747"/>
      <c r="BD5" s="747"/>
      <c r="BE5" s="747"/>
      <c r="BF5" s="747"/>
      <c r="BG5" s="747"/>
      <c r="BH5" s="747"/>
      <c r="BI5" s="747"/>
      <c r="BJ5" s="747"/>
      <c r="BK5" s="747"/>
      <c r="BL5" s="747"/>
      <c r="BM5" s="747"/>
      <c r="BN5" s="747"/>
      <c r="BO5" s="747"/>
      <c r="BP5" s="747"/>
      <c r="BQ5" s="747"/>
      <c r="BR5" s="747"/>
      <c r="BS5" s="747"/>
      <c r="BT5" s="747"/>
      <c r="BU5" s="747"/>
      <c r="BV5" s="747"/>
      <c r="BW5" s="747"/>
      <c r="BX5" s="747"/>
      <c r="BY5" s="747"/>
      <c r="BZ5" s="747"/>
      <c r="CA5" s="747"/>
      <c r="CB5" s="747"/>
      <c r="CC5" s="747"/>
      <c r="CD5" s="747"/>
      <c r="CE5" s="747"/>
      <c r="CF5" s="747"/>
      <c r="CG5" s="747"/>
      <c r="CH5" s="747"/>
      <c r="CI5" s="747"/>
      <c r="CJ5" s="747"/>
      <c r="CK5" s="747"/>
      <c r="CL5" s="747"/>
      <c r="CM5" s="747"/>
      <c r="CN5" s="747"/>
      <c r="CO5" s="747"/>
      <c r="CP5" s="747"/>
      <c r="CQ5" s="747"/>
      <c r="CR5" s="747"/>
      <c r="CS5" s="747"/>
      <c r="CT5" s="747"/>
      <c r="CU5" s="747"/>
      <c r="CV5" s="747"/>
      <c r="CW5" s="747"/>
      <c r="CX5" s="747"/>
      <c r="CY5" s="747"/>
      <c r="CZ5" s="747"/>
      <c r="DA5" s="747"/>
      <c r="DB5" s="747"/>
      <c r="DC5" s="747"/>
      <c r="DD5" s="747"/>
      <c r="DE5" s="747"/>
      <c r="DF5" s="747"/>
      <c r="DG5" s="747"/>
      <c r="DH5" s="747"/>
      <c r="DI5" s="747"/>
      <c r="DJ5" s="747"/>
      <c r="DK5" s="747"/>
      <c r="DL5" s="747"/>
      <c r="DM5" s="747"/>
      <c r="DN5" s="747"/>
      <c r="DO5" s="747"/>
      <c r="DP5" s="747"/>
      <c r="DQ5" s="747"/>
      <c r="DR5" s="747"/>
      <c r="DS5" s="747"/>
      <c r="DT5" s="747"/>
      <c r="DU5" s="747"/>
      <c r="DV5" s="747"/>
      <c r="DW5" s="747"/>
      <c r="DX5" s="747"/>
      <c r="DY5" s="747"/>
      <c r="DZ5" s="747"/>
      <c r="EA5" s="747"/>
      <c r="EB5" s="747"/>
      <c r="EC5" s="747"/>
      <c r="ED5" s="747"/>
      <c r="EE5" s="747"/>
      <c r="EF5" s="747"/>
      <c r="EG5" s="747"/>
      <c r="EH5" s="747"/>
      <c r="EI5" s="747"/>
      <c r="EJ5" s="747"/>
      <c r="EK5" s="747"/>
      <c r="EL5" s="747"/>
      <c r="EM5" s="747"/>
      <c r="EN5" s="747"/>
      <c r="EO5" s="747"/>
      <c r="EP5" s="747"/>
      <c r="EQ5" s="747"/>
      <c r="ER5" s="747"/>
      <c r="ES5" s="747"/>
      <c r="ET5" s="747"/>
      <c r="EU5" s="747"/>
      <c r="EV5" s="747"/>
      <c r="EW5" s="747"/>
      <c r="EX5" s="747"/>
      <c r="EY5" s="747"/>
      <c r="EZ5" s="747"/>
      <c r="FA5" s="747"/>
      <c r="FB5" s="747"/>
      <c r="FC5" s="747"/>
      <c r="FD5" s="747"/>
      <c r="FE5" s="747"/>
      <c r="FF5" s="747"/>
      <c r="FG5" s="747"/>
      <c r="FH5" s="747"/>
      <c r="FI5" s="747"/>
      <c r="FJ5" s="747"/>
      <c r="FK5" s="747"/>
      <c r="FL5" s="747"/>
      <c r="FM5" s="747"/>
      <c r="FN5" s="747"/>
      <c r="FO5" s="747"/>
      <c r="FP5" s="747"/>
      <c r="FQ5" s="747"/>
      <c r="FR5" s="747"/>
      <c r="FS5" s="747"/>
      <c r="FT5" s="747"/>
      <c r="FU5" s="747"/>
      <c r="FV5" s="747"/>
      <c r="FW5" s="747"/>
      <c r="FX5" s="747"/>
      <c r="FY5" s="747"/>
      <c r="FZ5" s="747"/>
      <c r="GA5" s="747"/>
      <c r="GB5" s="747"/>
      <c r="GC5" s="747"/>
      <c r="GD5" s="747"/>
      <c r="GE5" s="747"/>
      <c r="GF5" s="747"/>
      <c r="GG5" s="747"/>
      <c r="GH5" s="747"/>
      <c r="GI5" s="747"/>
      <c r="GJ5" s="747"/>
      <c r="GK5" s="747"/>
      <c r="GL5" s="747"/>
      <c r="GM5" s="747"/>
      <c r="GN5" s="747"/>
      <c r="GO5" s="747"/>
      <c r="GP5" s="747"/>
      <c r="GQ5" s="747"/>
      <c r="GR5" s="747"/>
      <c r="GS5" s="747"/>
      <c r="GT5" s="747"/>
      <c r="GU5" s="747"/>
      <c r="GV5" s="747"/>
      <c r="GW5" s="747"/>
      <c r="GX5" s="747"/>
      <c r="GY5" s="747"/>
      <c r="GZ5" s="747"/>
      <c r="HA5" s="747"/>
      <c r="HB5" s="747"/>
      <c r="HC5" s="747"/>
      <c r="HD5" s="747"/>
      <c r="HE5" s="747"/>
      <c r="HF5" s="747"/>
      <c r="HG5" s="747"/>
      <c r="HH5" s="747"/>
      <c r="HI5" s="747"/>
      <c r="HJ5" s="747"/>
      <c r="HK5" s="747"/>
      <c r="HL5" s="747"/>
      <c r="HM5" s="747"/>
      <c r="HN5" s="747"/>
      <c r="HO5" s="747"/>
      <c r="HP5" s="747"/>
      <c r="HQ5" s="747"/>
      <c r="HR5" s="747"/>
      <c r="HS5" s="747"/>
      <c r="HT5" s="747"/>
      <c r="HU5" s="747"/>
      <c r="HV5" s="747"/>
      <c r="HW5" s="747"/>
      <c r="HX5" s="747"/>
      <c r="HY5" s="747"/>
      <c r="HZ5" s="747"/>
      <c r="IA5" s="747"/>
      <c r="IB5" s="747"/>
      <c r="IC5" s="747"/>
      <c r="ID5" s="747"/>
      <c r="IE5" s="747"/>
      <c r="IF5" s="747"/>
      <c r="IG5" s="747"/>
      <c r="IH5" s="747"/>
      <c r="II5" s="747"/>
      <c r="IJ5" s="747"/>
      <c r="IK5" s="747"/>
      <c r="IL5" s="747"/>
      <c r="IM5" s="747"/>
      <c r="IN5" s="747"/>
      <c r="IO5" s="747"/>
      <c r="IP5" s="747"/>
      <c r="IQ5" s="747"/>
      <c r="IR5" s="747"/>
      <c r="IS5" s="747"/>
      <c r="IT5" s="747"/>
      <c r="IU5" s="747"/>
    </row>
    <row r="6" customFormat="false" ht="5.1" hidden="false" customHeight="true" outlineLevel="0" collapsed="false">
      <c r="A6" s="749"/>
      <c r="B6" s="750"/>
      <c r="E6" s="747"/>
      <c r="F6" s="747"/>
      <c r="G6" s="751"/>
      <c r="H6" s="751"/>
      <c r="I6" s="751"/>
      <c r="J6" s="751"/>
      <c r="K6" s="751"/>
      <c r="L6" s="751"/>
      <c r="M6" s="751"/>
      <c r="N6" s="751"/>
      <c r="O6" s="751"/>
      <c r="P6" s="751"/>
      <c r="Q6" s="751"/>
      <c r="R6" s="751"/>
      <c r="S6" s="751"/>
      <c r="T6" s="751"/>
      <c r="U6" s="751"/>
      <c r="V6" s="751"/>
      <c r="W6" s="751"/>
      <c r="X6" s="751"/>
      <c r="Y6" s="751"/>
      <c r="Z6" s="751"/>
      <c r="AA6" s="752"/>
      <c r="AB6" s="747"/>
      <c r="AC6" s="747"/>
      <c r="AD6" s="747"/>
      <c r="AE6" s="747"/>
      <c r="AF6" s="747"/>
      <c r="AG6" s="747"/>
      <c r="AH6" s="747"/>
      <c r="AI6" s="747"/>
      <c r="AJ6" s="747"/>
      <c r="AK6" s="747"/>
      <c r="AL6" s="747"/>
      <c r="AM6" s="747"/>
      <c r="AN6" s="747"/>
      <c r="AO6" s="747"/>
      <c r="AP6" s="747"/>
      <c r="AQ6" s="747"/>
      <c r="AR6" s="747"/>
      <c r="AS6" s="747"/>
      <c r="AT6" s="747"/>
      <c r="AU6" s="747"/>
      <c r="AV6" s="747"/>
      <c r="AW6" s="747"/>
      <c r="AX6" s="747"/>
      <c r="AY6" s="747"/>
      <c r="AZ6" s="747"/>
      <c r="BA6" s="747"/>
      <c r="BB6" s="747"/>
      <c r="BC6" s="747"/>
      <c r="BD6" s="747"/>
      <c r="BE6" s="747"/>
      <c r="BF6" s="747"/>
      <c r="BG6" s="747"/>
      <c r="BH6" s="747"/>
      <c r="BI6" s="747"/>
      <c r="BJ6" s="747"/>
      <c r="BK6" s="747"/>
      <c r="BL6" s="747"/>
      <c r="BM6" s="747"/>
      <c r="BN6" s="747"/>
      <c r="BO6" s="747"/>
      <c r="BP6" s="747"/>
      <c r="BQ6" s="747"/>
      <c r="BR6" s="747"/>
      <c r="BS6" s="747"/>
      <c r="BT6" s="747"/>
      <c r="BU6" s="747"/>
      <c r="BV6" s="747"/>
      <c r="BW6" s="747"/>
      <c r="BX6" s="747"/>
      <c r="BY6" s="747"/>
      <c r="BZ6" s="747"/>
      <c r="CA6" s="747"/>
      <c r="CB6" s="747"/>
      <c r="CC6" s="747"/>
      <c r="CD6" s="747"/>
      <c r="CE6" s="747"/>
      <c r="CF6" s="747"/>
      <c r="CG6" s="747"/>
      <c r="CH6" s="747"/>
      <c r="CI6" s="747"/>
      <c r="CJ6" s="747"/>
      <c r="CK6" s="747"/>
      <c r="CL6" s="747"/>
      <c r="CM6" s="747"/>
      <c r="CN6" s="747"/>
      <c r="CO6" s="747"/>
      <c r="CP6" s="747"/>
      <c r="CQ6" s="747"/>
      <c r="CR6" s="747"/>
      <c r="CS6" s="747"/>
      <c r="CT6" s="747"/>
      <c r="CU6" s="747"/>
      <c r="CV6" s="747"/>
      <c r="CW6" s="747"/>
      <c r="CX6" s="747"/>
      <c r="CY6" s="747"/>
      <c r="CZ6" s="747"/>
      <c r="DA6" s="747"/>
      <c r="DB6" s="747"/>
      <c r="DC6" s="747"/>
      <c r="DD6" s="747"/>
      <c r="DE6" s="747"/>
      <c r="DF6" s="747"/>
      <c r="DG6" s="747"/>
      <c r="DH6" s="747"/>
      <c r="DI6" s="747"/>
      <c r="DJ6" s="747"/>
      <c r="DK6" s="747"/>
      <c r="DL6" s="747"/>
      <c r="DM6" s="747"/>
      <c r="DN6" s="747"/>
      <c r="DO6" s="747"/>
      <c r="DP6" s="747"/>
      <c r="DQ6" s="747"/>
      <c r="DR6" s="747"/>
      <c r="DS6" s="747"/>
      <c r="DT6" s="747"/>
      <c r="DU6" s="747"/>
      <c r="DV6" s="747"/>
      <c r="DW6" s="747"/>
      <c r="DX6" s="747"/>
      <c r="DY6" s="747"/>
      <c r="DZ6" s="747"/>
      <c r="EA6" s="747"/>
      <c r="EB6" s="747"/>
      <c r="EC6" s="747"/>
      <c r="ED6" s="747"/>
      <c r="EE6" s="747"/>
      <c r="EF6" s="747"/>
      <c r="EG6" s="747"/>
      <c r="EH6" s="747"/>
      <c r="EI6" s="747"/>
      <c r="EJ6" s="747"/>
      <c r="EK6" s="747"/>
      <c r="EL6" s="747"/>
      <c r="EM6" s="747"/>
      <c r="EN6" s="747"/>
      <c r="EO6" s="747"/>
      <c r="EP6" s="747"/>
      <c r="EQ6" s="747"/>
      <c r="ER6" s="747"/>
      <c r="ES6" s="747"/>
      <c r="ET6" s="747"/>
      <c r="EU6" s="747"/>
      <c r="EV6" s="747"/>
      <c r="EW6" s="747"/>
      <c r="EX6" s="747"/>
      <c r="EY6" s="747"/>
      <c r="EZ6" s="747"/>
      <c r="FA6" s="747"/>
      <c r="FB6" s="747"/>
      <c r="FC6" s="747"/>
      <c r="FD6" s="747"/>
      <c r="FE6" s="747"/>
      <c r="FF6" s="747"/>
      <c r="FG6" s="747"/>
      <c r="FH6" s="747"/>
      <c r="FI6" s="747"/>
      <c r="FJ6" s="747"/>
      <c r="FK6" s="747"/>
      <c r="FL6" s="747"/>
      <c r="FM6" s="747"/>
      <c r="FN6" s="747"/>
      <c r="FO6" s="747"/>
      <c r="FP6" s="747"/>
      <c r="FQ6" s="747"/>
      <c r="FR6" s="747"/>
      <c r="FS6" s="747"/>
      <c r="FT6" s="747"/>
      <c r="FU6" s="747"/>
      <c r="FV6" s="747"/>
      <c r="FW6" s="747"/>
      <c r="FX6" s="747"/>
      <c r="FY6" s="747"/>
      <c r="FZ6" s="747"/>
      <c r="GA6" s="747"/>
      <c r="GB6" s="747"/>
      <c r="GC6" s="747"/>
      <c r="GD6" s="747"/>
      <c r="GE6" s="747"/>
      <c r="GF6" s="747"/>
      <c r="GG6" s="747"/>
      <c r="GH6" s="747"/>
      <c r="GI6" s="747"/>
      <c r="GJ6" s="747"/>
      <c r="GK6" s="747"/>
      <c r="GL6" s="747"/>
      <c r="GM6" s="747"/>
      <c r="GN6" s="747"/>
      <c r="GO6" s="747"/>
      <c r="GP6" s="747"/>
      <c r="GQ6" s="747"/>
      <c r="GR6" s="747"/>
      <c r="GS6" s="747"/>
      <c r="GT6" s="747"/>
      <c r="GU6" s="747"/>
      <c r="GV6" s="747"/>
      <c r="GW6" s="747"/>
      <c r="GX6" s="747"/>
      <c r="GY6" s="747"/>
      <c r="GZ6" s="747"/>
      <c r="HA6" s="747"/>
      <c r="HB6" s="747"/>
      <c r="HC6" s="747"/>
      <c r="HD6" s="747"/>
      <c r="HE6" s="747"/>
      <c r="HF6" s="747"/>
      <c r="HG6" s="747"/>
      <c r="HH6" s="747"/>
      <c r="HI6" s="747"/>
      <c r="HJ6" s="747"/>
      <c r="HK6" s="747"/>
      <c r="HL6" s="747"/>
      <c r="HM6" s="747"/>
      <c r="HN6" s="747"/>
      <c r="HO6" s="747"/>
      <c r="HP6" s="747"/>
      <c r="HQ6" s="747"/>
      <c r="HR6" s="747"/>
      <c r="HS6" s="747"/>
      <c r="HT6" s="747"/>
      <c r="HU6" s="747"/>
      <c r="HV6" s="747"/>
      <c r="HW6" s="747"/>
      <c r="HX6" s="747"/>
      <c r="HY6" s="747"/>
      <c r="HZ6" s="747"/>
      <c r="IA6" s="747"/>
      <c r="IB6" s="747"/>
      <c r="IC6" s="747"/>
      <c r="ID6" s="747"/>
      <c r="IE6" s="747"/>
      <c r="IF6" s="747"/>
      <c r="IG6" s="747"/>
      <c r="IH6" s="747"/>
      <c r="II6" s="747"/>
      <c r="IJ6" s="747"/>
      <c r="IK6" s="747"/>
      <c r="IL6" s="747"/>
      <c r="IM6" s="747"/>
      <c r="IN6" s="747"/>
      <c r="IO6" s="747"/>
      <c r="IP6" s="747"/>
      <c r="IQ6" s="747"/>
      <c r="IR6" s="747"/>
      <c r="IS6" s="747"/>
      <c r="IT6" s="747"/>
      <c r="IU6" s="747"/>
    </row>
    <row r="7" customFormat="false" ht="14.1" hidden="false" customHeight="true" outlineLevel="0" collapsed="false">
      <c r="A7" s="756" t="s">
        <v>37</v>
      </c>
      <c r="B7" s="757" t="s">
        <v>552</v>
      </c>
      <c r="C7" s="758"/>
      <c r="D7" s="758"/>
      <c r="E7" s="757"/>
      <c r="G7" s="759" t="n">
        <f aca="false">'(18)Receita'!R50/$C$121</f>
        <v>2221082.10526316</v>
      </c>
      <c r="H7" s="759" t="n">
        <f aca="false">'(18)Receita'!R51/$C$121</f>
        <v>3252116.84210526</v>
      </c>
      <c r="I7" s="760" t="n">
        <f aca="false">'(18)Receita'!R55/$C$121</f>
        <v>4595952.63157895</v>
      </c>
      <c r="J7" s="760" t="n">
        <f aca="false">'(18)Receita'!R56/$C$121</f>
        <v>4660296.84210526</v>
      </c>
      <c r="K7" s="760" t="n">
        <f aca="false">'(18)Receita'!R57/$C$121</f>
        <v>4759413.68421053</v>
      </c>
      <c r="L7" s="760" t="n">
        <f aca="false">'(18)Receita'!R58/$C$121</f>
        <v>4774523.15789474</v>
      </c>
      <c r="M7" s="760" t="n">
        <f aca="false">'(18)Receita'!R59/$C$121</f>
        <v>4911025.2631579</v>
      </c>
      <c r="N7" s="760" t="n">
        <f aca="false">'(18)Receita'!R60/$C$121</f>
        <v>4962122.10526316</v>
      </c>
      <c r="O7" s="760" t="n">
        <f aca="false">'(18)Receita'!R61/$C$121</f>
        <v>4977872.63157895</v>
      </c>
      <c r="P7" s="760" t="n">
        <f aca="false">'(18)Receita'!R62/$C$121</f>
        <v>5065721.05263158</v>
      </c>
      <c r="Q7" s="760" t="n">
        <f aca="false">'(18)Receita'!R63/$C$121</f>
        <v>5118230.52631579</v>
      </c>
      <c r="R7" s="760" t="n">
        <f aca="false">'(18)Receita'!R64/$C$121</f>
        <v>5189886.31578947</v>
      </c>
      <c r="S7" s="760" t="n">
        <f aca="false">'(18)Receita'!R65/$C$121</f>
        <v>5319333.68421053</v>
      </c>
      <c r="T7" s="760" t="n">
        <f aca="false">'(18)Receita'!R66/$C$121</f>
        <v>5393804.21052632</v>
      </c>
      <c r="U7" s="760" t="n">
        <f aca="false">'(18)Receita'!R67/$C$121</f>
        <v>5449854.73684211</v>
      </c>
      <c r="V7" s="760" t="n">
        <f aca="false">'(18)Receita'!R68/$C$121</f>
        <v>5526151.57894737</v>
      </c>
      <c r="W7" s="760" t="n">
        <f aca="false">'(18)Receita'!R69/$C$121</f>
        <v>5563492.63157895</v>
      </c>
      <c r="X7" s="760" t="n">
        <f aca="false">'(18)Receita'!R70/$C$121</f>
        <v>5641382.10526316</v>
      </c>
      <c r="Y7" s="760" t="n">
        <f aca="false">'(18)Receita'!R71/$C$121</f>
        <v>5802668.42105263</v>
      </c>
      <c r="Z7" s="760" t="n">
        <f aca="false">'(18)Receita'!R72/$C$121</f>
        <v>5800446.31578947</v>
      </c>
      <c r="AA7" s="757"/>
      <c r="AB7" s="757"/>
      <c r="AC7" s="757"/>
      <c r="AD7" s="757"/>
      <c r="AE7" s="757"/>
      <c r="AF7" s="757"/>
      <c r="AG7" s="757"/>
      <c r="AH7" s="757"/>
      <c r="AI7" s="757"/>
      <c r="AJ7" s="757"/>
      <c r="AK7" s="757"/>
      <c r="AL7" s="757"/>
      <c r="AM7" s="757"/>
      <c r="AN7" s="757"/>
      <c r="AO7" s="757"/>
      <c r="AP7" s="757"/>
      <c r="AQ7" s="757"/>
      <c r="AR7" s="757"/>
      <c r="AS7" s="757"/>
      <c r="AT7" s="757"/>
      <c r="AU7" s="757"/>
      <c r="AV7" s="757"/>
      <c r="AW7" s="757"/>
      <c r="AX7" s="757"/>
      <c r="AY7" s="757"/>
      <c r="AZ7" s="757"/>
      <c r="BA7" s="757"/>
      <c r="BB7" s="757"/>
      <c r="BC7" s="757"/>
      <c r="BD7" s="757"/>
      <c r="BE7" s="757"/>
      <c r="BF7" s="757"/>
      <c r="BG7" s="757"/>
      <c r="BH7" s="757"/>
      <c r="BI7" s="757"/>
      <c r="BJ7" s="757"/>
      <c r="BK7" s="757"/>
      <c r="BL7" s="757"/>
      <c r="BM7" s="757"/>
      <c r="BN7" s="757"/>
      <c r="BO7" s="757"/>
      <c r="BP7" s="757"/>
      <c r="BQ7" s="757"/>
      <c r="BR7" s="757"/>
      <c r="BS7" s="757"/>
      <c r="BT7" s="757"/>
      <c r="BU7" s="757"/>
      <c r="BV7" s="757"/>
      <c r="BW7" s="757"/>
      <c r="BX7" s="757"/>
      <c r="BY7" s="757"/>
      <c r="BZ7" s="757"/>
      <c r="CA7" s="757"/>
      <c r="CB7" s="757"/>
      <c r="CC7" s="757"/>
      <c r="CD7" s="757"/>
      <c r="CE7" s="757"/>
      <c r="CF7" s="757"/>
      <c r="CG7" s="757"/>
      <c r="CH7" s="757"/>
      <c r="CI7" s="757"/>
      <c r="CJ7" s="757"/>
      <c r="CK7" s="757"/>
      <c r="CL7" s="757"/>
      <c r="CM7" s="757"/>
      <c r="CN7" s="757"/>
      <c r="CO7" s="757"/>
      <c r="CP7" s="757"/>
      <c r="CQ7" s="757"/>
      <c r="CR7" s="757"/>
      <c r="CS7" s="757"/>
      <c r="CT7" s="757"/>
      <c r="CU7" s="757"/>
      <c r="CV7" s="757"/>
      <c r="CW7" s="757"/>
      <c r="CX7" s="757"/>
      <c r="CY7" s="757"/>
      <c r="CZ7" s="757"/>
      <c r="DA7" s="757"/>
      <c r="DB7" s="757"/>
      <c r="DC7" s="757"/>
      <c r="DD7" s="757"/>
      <c r="DE7" s="757"/>
      <c r="DF7" s="757"/>
      <c r="DG7" s="757"/>
      <c r="DH7" s="757"/>
      <c r="DI7" s="757"/>
      <c r="DJ7" s="757"/>
      <c r="DK7" s="757"/>
      <c r="DL7" s="757"/>
      <c r="DM7" s="757"/>
      <c r="DN7" s="757"/>
      <c r="DO7" s="757"/>
      <c r="DP7" s="757"/>
      <c r="DQ7" s="757"/>
      <c r="DR7" s="757"/>
      <c r="DS7" s="757"/>
      <c r="DT7" s="757"/>
      <c r="DU7" s="757"/>
      <c r="DV7" s="757"/>
      <c r="DW7" s="757"/>
      <c r="DX7" s="757"/>
      <c r="DY7" s="757"/>
      <c r="DZ7" s="757"/>
      <c r="EA7" s="757"/>
      <c r="EB7" s="757"/>
      <c r="EC7" s="757"/>
      <c r="ED7" s="757"/>
      <c r="EE7" s="757"/>
      <c r="EF7" s="757"/>
      <c r="EG7" s="757"/>
      <c r="EH7" s="757"/>
      <c r="EI7" s="757"/>
      <c r="EJ7" s="757"/>
      <c r="EK7" s="757"/>
      <c r="EL7" s="757"/>
      <c r="EM7" s="757"/>
      <c r="EN7" s="757"/>
      <c r="EO7" s="757"/>
      <c r="EP7" s="757"/>
      <c r="EQ7" s="757"/>
      <c r="ER7" s="757"/>
      <c r="ES7" s="757"/>
      <c r="ET7" s="757"/>
      <c r="EU7" s="757"/>
      <c r="EV7" s="757"/>
      <c r="EW7" s="757"/>
      <c r="EX7" s="757"/>
      <c r="EY7" s="757"/>
      <c r="EZ7" s="757"/>
      <c r="FA7" s="757"/>
      <c r="FB7" s="757"/>
      <c r="FC7" s="757"/>
      <c r="FD7" s="757"/>
      <c r="FE7" s="757"/>
      <c r="FF7" s="757"/>
      <c r="FG7" s="757"/>
      <c r="FH7" s="757"/>
      <c r="FI7" s="757"/>
      <c r="FJ7" s="757"/>
      <c r="FK7" s="757"/>
      <c r="FL7" s="757"/>
      <c r="FM7" s="757"/>
      <c r="FN7" s="757"/>
      <c r="FO7" s="757"/>
      <c r="FP7" s="757"/>
      <c r="FQ7" s="757"/>
      <c r="FR7" s="757"/>
      <c r="FS7" s="757"/>
      <c r="FT7" s="757"/>
      <c r="FU7" s="757"/>
      <c r="FV7" s="757"/>
      <c r="FW7" s="757"/>
      <c r="FX7" s="757"/>
      <c r="FY7" s="757"/>
      <c r="FZ7" s="757"/>
      <c r="GA7" s="757"/>
      <c r="GB7" s="757"/>
      <c r="GC7" s="757"/>
      <c r="GD7" s="757"/>
      <c r="GE7" s="757"/>
      <c r="GF7" s="757"/>
      <c r="GG7" s="757"/>
      <c r="GH7" s="757"/>
      <c r="GI7" s="757"/>
      <c r="GJ7" s="757"/>
      <c r="GK7" s="757"/>
      <c r="GL7" s="757"/>
      <c r="GM7" s="757"/>
      <c r="GN7" s="757"/>
      <c r="GO7" s="757"/>
      <c r="GP7" s="757"/>
      <c r="GQ7" s="757"/>
      <c r="GR7" s="757"/>
      <c r="GS7" s="757"/>
      <c r="GT7" s="757"/>
      <c r="GU7" s="757"/>
      <c r="GV7" s="757"/>
      <c r="GW7" s="757"/>
      <c r="GX7" s="757"/>
      <c r="GY7" s="757"/>
      <c r="GZ7" s="757"/>
      <c r="HA7" s="757"/>
      <c r="HB7" s="757"/>
      <c r="HC7" s="757"/>
      <c r="HD7" s="757"/>
      <c r="HE7" s="757"/>
      <c r="HF7" s="757"/>
      <c r="HG7" s="757"/>
      <c r="HH7" s="757"/>
      <c r="HI7" s="757"/>
      <c r="HJ7" s="757"/>
      <c r="HK7" s="757"/>
      <c r="HL7" s="757"/>
      <c r="HM7" s="757"/>
      <c r="HN7" s="757"/>
      <c r="HO7" s="757"/>
      <c r="HP7" s="757"/>
      <c r="HQ7" s="757"/>
      <c r="HR7" s="757"/>
      <c r="HS7" s="757"/>
      <c r="HT7" s="757"/>
      <c r="HU7" s="757"/>
      <c r="HV7" s="757"/>
      <c r="HW7" s="757"/>
      <c r="HX7" s="757"/>
      <c r="HY7" s="757"/>
      <c r="HZ7" s="757"/>
      <c r="IA7" s="757"/>
      <c r="IB7" s="757"/>
      <c r="IC7" s="757"/>
      <c r="ID7" s="757"/>
      <c r="IE7" s="757"/>
      <c r="IF7" s="757"/>
      <c r="IG7" s="757"/>
      <c r="IH7" s="757"/>
      <c r="II7" s="757"/>
      <c r="IJ7" s="757"/>
      <c r="IK7" s="757"/>
      <c r="IL7" s="757"/>
      <c r="IM7" s="757"/>
      <c r="IN7" s="757"/>
      <c r="IO7" s="757"/>
      <c r="IP7" s="757"/>
      <c r="IQ7" s="757"/>
      <c r="IR7" s="757"/>
      <c r="IS7" s="757"/>
      <c r="IT7" s="757"/>
      <c r="IU7" s="757"/>
    </row>
    <row r="8" customFormat="false" ht="5.1" hidden="false" customHeight="true" outlineLevel="0" collapsed="false">
      <c r="A8" s="761"/>
      <c r="B8" s="762"/>
      <c r="C8" s="763"/>
      <c r="D8" s="763"/>
      <c r="E8" s="757"/>
      <c r="G8" s="764"/>
      <c r="H8" s="765"/>
      <c r="I8" s="765"/>
      <c r="J8" s="765"/>
      <c r="K8" s="765"/>
      <c r="L8" s="765"/>
      <c r="M8" s="765"/>
      <c r="N8" s="765"/>
      <c r="O8" s="765"/>
      <c r="P8" s="765"/>
      <c r="Q8" s="765"/>
      <c r="R8" s="765"/>
      <c r="S8" s="765"/>
      <c r="T8" s="765"/>
      <c r="U8" s="765"/>
      <c r="V8" s="765"/>
      <c r="W8" s="765"/>
      <c r="X8" s="765"/>
      <c r="Y8" s="765"/>
      <c r="Z8" s="765"/>
      <c r="AA8" s="762"/>
      <c r="AB8" s="762"/>
      <c r="AC8" s="762"/>
      <c r="AD8" s="762"/>
      <c r="AE8" s="762"/>
      <c r="AF8" s="762"/>
      <c r="AG8" s="762"/>
      <c r="AH8" s="762"/>
      <c r="AI8" s="762"/>
      <c r="AJ8" s="762"/>
      <c r="AK8" s="762"/>
      <c r="AL8" s="762"/>
      <c r="AM8" s="762"/>
      <c r="AN8" s="762"/>
      <c r="AO8" s="762"/>
      <c r="AP8" s="762"/>
      <c r="AQ8" s="762"/>
      <c r="AR8" s="762"/>
      <c r="AS8" s="762"/>
      <c r="AT8" s="762"/>
      <c r="AU8" s="762"/>
      <c r="AV8" s="762"/>
      <c r="AW8" s="762"/>
      <c r="AX8" s="762"/>
      <c r="AY8" s="762"/>
      <c r="AZ8" s="762"/>
      <c r="BA8" s="762"/>
      <c r="BB8" s="762"/>
      <c r="BC8" s="762"/>
      <c r="BD8" s="762"/>
      <c r="BE8" s="762"/>
      <c r="BF8" s="762"/>
      <c r="BG8" s="762"/>
      <c r="BH8" s="762"/>
      <c r="BI8" s="762"/>
      <c r="BJ8" s="762"/>
      <c r="BK8" s="762"/>
      <c r="BL8" s="762"/>
      <c r="BM8" s="762"/>
      <c r="BN8" s="762"/>
      <c r="BO8" s="762"/>
      <c r="BP8" s="762"/>
      <c r="BQ8" s="762"/>
      <c r="BR8" s="762"/>
      <c r="BS8" s="762"/>
      <c r="BT8" s="762"/>
      <c r="BU8" s="762"/>
      <c r="BV8" s="762"/>
      <c r="BW8" s="762"/>
      <c r="BX8" s="762"/>
      <c r="BY8" s="762"/>
      <c r="BZ8" s="762"/>
      <c r="CA8" s="762"/>
      <c r="CB8" s="762"/>
      <c r="CC8" s="762"/>
      <c r="CD8" s="762"/>
      <c r="CE8" s="762"/>
      <c r="CF8" s="762"/>
      <c r="CG8" s="762"/>
      <c r="CH8" s="762"/>
      <c r="CI8" s="762"/>
      <c r="CJ8" s="762"/>
      <c r="CK8" s="762"/>
      <c r="CL8" s="762"/>
      <c r="CM8" s="762"/>
      <c r="CN8" s="762"/>
      <c r="CO8" s="762"/>
      <c r="CP8" s="762"/>
      <c r="CQ8" s="762"/>
      <c r="CR8" s="762"/>
      <c r="CS8" s="762"/>
      <c r="CT8" s="762"/>
      <c r="CU8" s="762"/>
      <c r="CV8" s="762"/>
      <c r="CW8" s="762"/>
      <c r="CX8" s="762"/>
      <c r="CY8" s="762"/>
      <c r="CZ8" s="762"/>
      <c r="DA8" s="762"/>
      <c r="DB8" s="762"/>
      <c r="DC8" s="762"/>
      <c r="DD8" s="762"/>
      <c r="DE8" s="762"/>
      <c r="DF8" s="762"/>
      <c r="DG8" s="762"/>
      <c r="DH8" s="762"/>
      <c r="DI8" s="762"/>
      <c r="DJ8" s="762"/>
      <c r="DK8" s="762"/>
      <c r="DL8" s="762"/>
      <c r="DM8" s="762"/>
      <c r="DN8" s="762"/>
      <c r="DO8" s="762"/>
      <c r="DP8" s="762"/>
      <c r="DQ8" s="762"/>
      <c r="DR8" s="762"/>
      <c r="DS8" s="762"/>
      <c r="DT8" s="762"/>
      <c r="DU8" s="762"/>
      <c r="DV8" s="762"/>
      <c r="DW8" s="762"/>
      <c r="DX8" s="762"/>
      <c r="DY8" s="762"/>
      <c r="DZ8" s="762"/>
      <c r="EA8" s="762"/>
      <c r="EB8" s="762"/>
      <c r="EC8" s="762"/>
      <c r="ED8" s="762"/>
      <c r="EE8" s="762"/>
      <c r="EF8" s="762"/>
      <c r="EG8" s="762"/>
      <c r="EH8" s="762"/>
      <c r="EI8" s="762"/>
      <c r="EJ8" s="762"/>
      <c r="EK8" s="762"/>
      <c r="EL8" s="762"/>
      <c r="EM8" s="762"/>
      <c r="EN8" s="762"/>
      <c r="EO8" s="762"/>
      <c r="EP8" s="762"/>
      <c r="EQ8" s="762"/>
      <c r="ER8" s="762"/>
      <c r="ES8" s="762"/>
      <c r="ET8" s="762"/>
      <c r="EU8" s="762"/>
      <c r="EV8" s="762"/>
      <c r="EW8" s="762"/>
      <c r="EX8" s="762"/>
      <c r="EY8" s="762"/>
      <c r="EZ8" s="762"/>
      <c r="FA8" s="762"/>
      <c r="FB8" s="762"/>
      <c r="FC8" s="762"/>
      <c r="FD8" s="762"/>
      <c r="FE8" s="762"/>
      <c r="FF8" s="762"/>
      <c r="FG8" s="762"/>
      <c r="FH8" s="762"/>
      <c r="FI8" s="762"/>
      <c r="FJ8" s="762"/>
      <c r="FK8" s="762"/>
      <c r="FL8" s="762"/>
      <c r="FM8" s="762"/>
      <c r="FN8" s="762"/>
      <c r="FO8" s="762"/>
      <c r="FP8" s="762"/>
      <c r="FQ8" s="762"/>
      <c r="FR8" s="762"/>
      <c r="FS8" s="762"/>
      <c r="FT8" s="762"/>
      <c r="FU8" s="762"/>
      <c r="FV8" s="762"/>
      <c r="FW8" s="762"/>
      <c r="FX8" s="762"/>
      <c r="FY8" s="762"/>
      <c r="FZ8" s="762"/>
      <c r="GA8" s="762"/>
      <c r="GB8" s="762"/>
      <c r="GC8" s="762"/>
      <c r="GD8" s="762"/>
      <c r="GE8" s="762"/>
      <c r="GF8" s="762"/>
      <c r="GG8" s="762"/>
      <c r="GH8" s="762"/>
      <c r="GI8" s="762"/>
      <c r="GJ8" s="762"/>
      <c r="GK8" s="762"/>
      <c r="GL8" s="762"/>
      <c r="GM8" s="762"/>
      <c r="GN8" s="762"/>
      <c r="GO8" s="762"/>
      <c r="GP8" s="762"/>
      <c r="GQ8" s="762"/>
      <c r="GR8" s="762"/>
      <c r="GS8" s="762"/>
      <c r="GT8" s="762"/>
      <c r="GU8" s="762"/>
      <c r="GV8" s="762"/>
      <c r="GW8" s="762"/>
      <c r="GX8" s="762"/>
      <c r="GY8" s="762"/>
      <c r="GZ8" s="762"/>
      <c r="HA8" s="762"/>
      <c r="HB8" s="762"/>
      <c r="HC8" s="762"/>
      <c r="HD8" s="762"/>
      <c r="HE8" s="762"/>
      <c r="HF8" s="762"/>
      <c r="HG8" s="762"/>
      <c r="HH8" s="762"/>
      <c r="HI8" s="762"/>
      <c r="HJ8" s="762"/>
      <c r="HK8" s="762"/>
      <c r="HL8" s="762"/>
      <c r="HM8" s="762"/>
      <c r="HN8" s="762"/>
      <c r="HO8" s="762"/>
      <c r="HP8" s="762"/>
      <c r="HQ8" s="762"/>
      <c r="HR8" s="762"/>
      <c r="HS8" s="762"/>
      <c r="HT8" s="762"/>
      <c r="HU8" s="762"/>
      <c r="HV8" s="762"/>
      <c r="HW8" s="762"/>
      <c r="HX8" s="762"/>
      <c r="HY8" s="762"/>
      <c r="HZ8" s="762"/>
      <c r="IA8" s="762"/>
      <c r="IB8" s="762"/>
      <c r="IC8" s="762"/>
      <c r="ID8" s="762"/>
      <c r="IE8" s="762"/>
      <c r="IF8" s="762"/>
      <c r="IG8" s="762"/>
      <c r="IH8" s="762"/>
      <c r="II8" s="762"/>
      <c r="IJ8" s="762"/>
      <c r="IK8" s="762"/>
      <c r="IL8" s="762"/>
      <c r="IM8" s="762"/>
      <c r="IN8" s="762"/>
      <c r="IO8" s="762"/>
      <c r="IP8" s="762"/>
      <c r="IQ8" s="762"/>
      <c r="IR8" s="762"/>
      <c r="IS8" s="762"/>
      <c r="IT8" s="762"/>
      <c r="IU8" s="762"/>
    </row>
    <row r="9" customFormat="false" ht="14.1" hidden="false" customHeight="true" outlineLevel="0" collapsed="false">
      <c r="A9" s="756" t="s">
        <v>46</v>
      </c>
      <c r="B9" s="757" t="s">
        <v>553</v>
      </c>
      <c r="C9" s="758"/>
      <c r="D9" s="758"/>
      <c r="E9" s="757"/>
      <c r="G9" s="759" t="n">
        <f aca="false">G7*$C$121</f>
        <v>2110028</v>
      </c>
      <c r="H9" s="759" t="n">
        <f aca="false">H7*$C$121</f>
        <v>3089511</v>
      </c>
      <c r="I9" s="760" t="n">
        <f aca="false">I7*$C$121</f>
        <v>4366155</v>
      </c>
      <c r="J9" s="760" t="n">
        <f aca="false">J7*$C$121</f>
        <v>4427282</v>
      </c>
      <c r="K9" s="760" t="n">
        <f aca="false">K7*$C$121</f>
        <v>4521443</v>
      </c>
      <c r="L9" s="760" t="n">
        <f aca="false">L7*$C$121</f>
        <v>4535797</v>
      </c>
      <c r="M9" s="760" t="n">
        <f aca="false">M7*$C$121</f>
        <v>4665474</v>
      </c>
      <c r="N9" s="760" t="n">
        <f aca="false">N7*$C$121</f>
        <v>4714016</v>
      </c>
      <c r="O9" s="760" t="n">
        <f aca="false">O7*$C$121</f>
        <v>4728979</v>
      </c>
      <c r="P9" s="760" t="n">
        <f aca="false">P7*$C$121</f>
        <v>4812435</v>
      </c>
      <c r="Q9" s="760" t="n">
        <f aca="false">Q7*$C$121</f>
        <v>4862319</v>
      </c>
      <c r="R9" s="760" t="n">
        <f aca="false">R7*$C$121</f>
        <v>4930392</v>
      </c>
      <c r="S9" s="760" t="n">
        <f aca="false">S7*$C$121</f>
        <v>5053367</v>
      </c>
      <c r="T9" s="760" t="n">
        <f aca="false">T7*$C$121</f>
        <v>5124114</v>
      </c>
      <c r="U9" s="760" t="n">
        <f aca="false">U7*$C$121</f>
        <v>5177362</v>
      </c>
      <c r="V9" s="760" t="n">
        <f aca="false">V7*$C$121</f>
        <v>5249844</v>
      </c>
      <c r="W9" s="760" t="n">
        <f aca="false">W7*$C$121</f>
        <v>5285318</v>
      </c>
      <c r="X9" s="760" t="n">
        <f aca="false">X7*$C$121</f>
        <v>5359313</v>
      </c>
      <c r="Y9" s="760" t="n">
        <f aca="false">Y7*$C$121</f>
        <v>5512535</v>
      </c>
      <c r="Z9" s="760" t="n">
        <f aca="false">Z7*$C$121</f>
        <v>5510424</v>
      </c>
      <c r="AA9" s="757"/>
      <c r="AB9" s="757"/>
      <c r="AC9" s="757"/>
      <c r="AD9" s="757"/>
      <c r="AE9" s="757"/>
      <c r="AF9" s="757"/>
      <c r="AG9" s="757"/>
      <c r="AH9" s="757"/>
      <c r="AI9" s="757"/>
      <c r="AJ9" s="757"/>
      <c r="AK9" s="757"/>
      <c r="AL9" s="757"/>
      <c r="AM9" s="757"/>
      <c r="AN9" s="757"/>
      <c r="AO9" s="757"/>
      <c r="AP9" s="757"/>
      <c r="AQ9" s="757"/>
      <c r="AR9" s="757"/>
      <c r="AS9" s="757"/>
      <c r="AT9" s="757"/>
      <c r="AU9" s="757"/>
      <c r="AV9" s="757"/>
      <c r="AW9" s="757"/>
      <c r="AX9" s="757"/>
      <c r="AY9" s="757"/>
      <c r="AZ9" s="757"/>
      <c r="BA9" s="757"/>
      <c r="BB9" s="757"/>
      <c r="BC9" s="757"/>
      <c r="BD9" s="757"/>
      <c r="BE9" s="757"/>
      <c r="BF9" s="757"/>
      <c r="BG9" s="757"/>
      <c r="BH9" s="757"/>
      <c r="BI9" s="757"/>
      <c r="BJ9" s="757"/>
      <c r="BK9" s="757"/>
      <c r="BL9" s="757"/>
      <c r="BM9" s="757"/>
      <c r="BN9" s="757"/>
      <c r="BO9" s="757"/>
      <c r="BP9" s="757"/>
      <c r="BQ9" s="757"/>
      <c r="BR9" s="757"/>
      <c r="BS9" s="757"/>
      <c r="BT9" s="757"/>
      <c r="BU9" s="757"/>
      <c r="BV9" s="757"/>
      <c r="BW9" s="757"/>
      <c r="BX9" s="757"/>
      <c r="BY9" s="757"/>
      <c r="BZ9" s="757"/>
      <c r="CA9" s="757"/>
      <c r="CB9" s="757"/>
      <c r="CC9" s="757"/>
      <c r="CD9" s="757"/>
      <c r="CE9" s="757"/>
      <c r="CF9" s="757"/>
      <c r="CG9" s="757"/>
      <c r="CH9" s="757"/>
      <c r="CI9" s="757"/>
      <c r="CJ9" s="757"/>
      <c r="CK9" s="757"/>
      <c r="CL9" s="757"/>
      <c r="CM9" s="757"/>
      <c r="CN9" s="757"/>
      <c r="CO9" s="757"/>
      <c r="CP9" s="757"/>
      <c r="CQ9" s="757"/>
      <c r="CR9" s="757"/>
      <c r="CS9" s="757"/>
      <c r="CT9" s="757"/>
      <c r="CU9" s="757"/>
      <c r="CV9" s="757"/>
      <c r="CW9" s="757"/>
      <c r="CX9" s="757"/>
      <c r="CY9" s="757"/>
      <c r="CZ9" s="757"/>
      <c r="DA9" s="757"/>
      <c r="DB9" s="757"/>
      <c r="DC9" s="757"/>
      <c r="DD9" s="757"/>
      <c r="DE9" s="757"/>
      <c r="DF9" s="757"/>
      <c r="DG9" s="757"/>
      <c r="DH9" s="757"/>
      <c r="DI9" s="757"/>
      <c r="DJ9" s="757"/>
      <c r="DK9" s="757"/>
      <c r="DL9" s="757"/>
      <c r="DM9" s="757"/>
      <c r="DN9" s="757"/>
      <c r="DO9" s="757"/>
      <c r="DP9" s="757"/>
      <c r="DQ9" s="757"/>
      <c r="DR9" s="757"/>
      <c r="DS9" s="757"/>
      <c r="DT9" s="757"/>
      <c r="DU9" s="757"/>
      <c r="DV9" s="757"/>
      <c r="DW9" s="757"/>
      <c r="DX9" s="757"/>
      <c r="DY9" s="757"/>
      <c r="DZ9" s="757"/>
      <c r="EA9" s="757"/>
      <c r="EB9" s="757"/>
      <c r="EC9" s="757"/>
      <c r="ED9" s="757"/>
      <c r="EE9" s="757"/>
      <c r="EF9" s="757"/>
      <c r="EG9" s="757"/>
      <c r="EH9" s="757"/>
      <c r="EI9" s="757"/>
      <c r="EJ9" s="757"/>
      <c r="EK9" s="757"/>
      <c r="EL9" s="757"/>
      <c r="EM9" s="757"/>
      <c r="EN9" s="757"/>
      <c r="EO9" s="757"/>
      <c r="EP9" s="757"/>
      <c r="EQ9" s="757"/>
      <c r="ER9" s="757"/>
      <c r="ES9" s="757"/>
      <c r="ET9" s="757"/>
      <c r="EU9" s="757"/>
      <c r="EV9" s="757"/>
      <c r="EW9" s="757"/>
      <c r="EX9" s="757"/>
      <c r="EY9" s="757"/>
      <c r="EZ9" s="757"/>
      <c r="FA9" s="757"/>
      <c r="FB9" s="757"/>
      <c r="FC9" s="757"/>
      <c r="FD9" s="757"/>
      <c r="FE9" s="757"/>
      <c r="FF9" s="757"/>
      <c r="FG9" s="757"/>
      <c r="FH9" s="757"/>
      <c r="FI9" s="757"/>
      <c r="FJ9" s="757"/>
      <c r="FK9" s="757"/>
      <c r="FL9" s="757"/>
      <c r="FM9" s="757"/>
      <c r="FN9" s="757"/>
      <c r="FO9" s="757"/>
      <c r="FP9" s="757"/>
      <c r="FQ9" s="757"/>
      <c r="FR9" s="757"/>
      <c r="FS9" s="757"/>
      <c r="FT9" s="757"/>
      <c r="FU9" s="757"/>
      <c r="FV9" s="757"/>
      <c r="FW9" s="757"/>
      <c r="FX9" s="757"/>
      <c r="FY9" s="757"/>
      <c r="FZ9" s="757"/>
      <c r="GA9" s="757"/>
      <c r="GB9" s="757"/>
      <c r="GC9" s="757"/>
      <c r="GD9" s="757"/>
      <c r="GE9" s="757"/>
      <c r="GF9" s="757"/>
      <c r="GG9" s="757"/>
      <c r="GH9" s="757"/>
      <c r="GI9" s="757"/>
      <c r="GJ9" s="757"/>
      <c r="GK9" s="757"/>
      <c r="GL9" s="757"/>
      <c r="GM9" s="757"/>
      <c r="GN9" s="757"/>
      <c r="GO9" s="757"/>
      <c r="GP9" s="757"/>
      <c r="GQ9" s="757"/>
      <c r="GR9" s="757"/>
      <c r="GS9" s="757"/>
      <c r="GT9" s="757"/>
      <c r="GU9" s="757"/>
      <c r="GV9" s="757"/>
      <c r="GW9" s="757"/>
      <c r="GX9" s="757"/>
      <c r="GY9" s="757"/>
      <c r="GZ9" s="757"/>
      <c r="HA9" s="757"/>
      <c r="HB9" s="757"/>
      <c r="HC9" s="757"/>
      <c r="HD9" s="757"/>
      <c r="HE9" s="757"/>
      <c r="HF9" s="757"/>
      <c r="HG9" s="757"/>
      <c r="HH9" s="757"/>
      <c r="HI9" s="757"/>
      <c r="HJ9" s="757"/>
      <c r="HK9" s="757"/>
      <c r="HL9" s="757"/>
      <c r="HM9" s="757"/>
      <c r="HN9" s="757"/>
      <c r="HO9" s="757"/>
      <c r="HP9" s="757"/>
      <c r="HQ9" s="757"/>
      <c r="HR9" s="757"/>
      <c r="HS9" s="757"/>
      <c r="HT9" s="757"/>
      <c r="HU9" s="757"/>
      <c r="HV9" s="757"/>
      <c r="HW9" s="757"/>
      <c r="HX9" s="757"/>
      <c r="HY9" s="757"/>
      <c r="HZ9" s="757"/>
      <c r="IA9" s="757"/>
      <c r="IB9" s="757"/>
      <c r="IC9" s="757"/>
      <c r="ID9" s="757"/>
      <c r="IE9" s="757"/>
      <c r="IF9" s="757"/>
      <c r="IG9" s="757"/>
      <c r="IH9" s="757"/>
      <c r="II9" s="757"/>
      <c r="IJ9" s="757"/>
      <c r="IK9" s="757"/>
      <c r="IL9" s="757"/>
      <c r="IM9" s="757"/>
      <c r="IN9" s="757"/>
      <c r="IO9" s="757"/>
      <c r="IP9" s="757"/>
      <c r="IQ9" s="757"/>
      <c r="IR9" s="757"/>
      <c r="IS9" s="757"/>
      <c r="IT9" s="757"/>
      <c r="IU9" s="757"/>
    </row>
    <row r="10" customFormat="false" ht="5.1" hidden="false" customHeight="true" outlineLevel="0" collapsed="false">
      <c r="A10" s="761"/>
      <c r="B10" s="762"/>
      <c r="C10" s="763"/>
      <c r="D10" s="763"/>
      <c r="E10" s="757"/>
      <c r="G10" s="764"/>
      <c r="H10" s="765"/>
      <c r="I10" s="765"/>
      <c r="J10" s="765"/>
      <c r="K10" s="765"/>
      <c r="L10" s="765"/>
      <c r="M10" s="765"/>
      <c r="N10" s="765"/>
      <c r="O10" s="765"/>
      <c r="P10" s="765"/>
      <c r="Q10" s="765"/>
      <c r="R10" s="765"/>
      <c r="S10" s="765"/>
      <c r="T10" s="765"/>
      <c r="U10" s="765"/>
      <c r="V10" s="765"/>
      <c r="W10" s="765"/>
      <c r="X10" s="765"/>
      <c r="Y10" s="765"/>
      <c r="Z10" s="765"/>
      <c r="AA10" s="762"/>
      <c r="AB10" s="762"/>
      <c r="AC10" s="762"/>
      <c r="AD10" s="762"/>
      <c r="AE10" s="762"/>
      <c r="AF10" s="762"/>
      <c r="AG10" s="762"/>
      <c r="AH10" s="762"/>
      <c r="AI10" s="762"/>
      <c r="AJ10" s="762"/>
      <c r="AK10" s="762"/>
      <c r="AL10" s="762"/>
      <c r="AM10" s="762"/>
      <c r="AN10" s="762"/>
      <c r="AO10" s="762"/>
      <c r="AP10" s="762"/>
      <c r="AQ10" s="762"/>
      <c r="AR10" s="762"/>
      <c r="AS10" s="762"/>
      <c r="AT10" s="762"/>
      <c r="AU10" s="762"/>
      <c r="AV10" s="762"/>
      <c r="AW10" s="762"/>
      <c r="AX10" s="762"/>
      <c r="AY10" s="762"/>
      <c r="AZ10" s="762"/>
      <c r="BA10" s="762"/>
      <c r="BB10" s="762"/>
      <c r="BC10" s="762"/>
      <c r="BD10" s="762"/>
      <c r="BE10" s="762"/>
      <c r="BF10" s="762"/>
      <c r="BG10" s="762"/>
      <c r="BH10" s="762"/>
      <c r="BI10" s="762"/>
      <c r="BJ10" s="762"/>
      <c r="BK10" s="762"/>
      <c r="BL10" s="762"/>
      <c r="BM10" s="762"/>
      <c r="BN10" s="762"/>
      <c r="BO10" s="762"/>
      <c r="BP10" s="762"/>
      <c r="BQ10" s="762"/>
      <c r="BR10" s="762"/>
      <c r="BS10" s="762"/>
      <c r="BT10" s="762"/>
      <c r="BU10" s="762"/>
      <c r="BV10" s="762"/>
      <c r="BW10" s="762"/>
      <c r="BX10" s="762"/>
      <c r="BY10" s="762"/>
      <c r="BZ10" s="762"/>
      <c r="CA10" s="762"/>
      <c r="CB10" s="762"/>
      <c r="CC10" s="762"/>
      <c r="CD10" s="762"/>
      <c r="CE10" s="762"/>
      <c r="CF10" s="762"/>
      <c r="CG10" s="762"/>
      <c r="CH10" s="762"/>
      <c r="CI10" s="762"/>
      <c r="CJ10" s="762"/>
      <c r="CK10" s="762"/>
      <c r="CL10" s="762"/>
      <c r="CM10" s="762"/>
      <c r="CN10" s="762"/>
      <c r="CO10" s="762"/>
      <c r="CP10" s="762"/>
      <c r="CQ10" s="762"/>
      <c r="CR10" s="762"/>
      <c r="CS10" s="762"/>
      <c r="CT10" s="762"/>
      <c r="CU10" s="762"/>
      <c r="CV10" s="762"/>
      <c r="CW10" s="762"/>
      <c r="CX10" s="762"/>
      <c r="CY10" s="762"/>
      <c r="CZ10" s="762"/>
      <c r="DA10" s="762"/>
      <c r="DB10" s="762"/>
      <c r="DC10" s="762"/>
      <c r="DD10" s="762"/>
      <c r="DE10" s="762"/>
      <c r="DF10" s="762"/>
      <c r="DG10" s="762"/>
      <c r="DH10" s="762"/>
      <c r="DI10" s="762"/>
      <c r="DJ10" s="762"/>
      <c r="DK10" s="762"/>
      <c r="DL10" s="762"/>
      <c r="DM10" s="762"/>
      <c r="DN10" s="762"/>
      <c r="DO10" s="762"/>
      <c r="DP10" s="762"/>
      <c r="DQ10" s="762"/>
      <c r="DR10" s="762"/>
      <c r="DS10" s="762"/>
      <c r="DT10" s="762"/>
      <c r="DU10" s="762"/>
      <c r="DV10" s="762"/>
      <c r="DW10" s="762"/>
      <c r="DX10" s="762"/>
      <c r="DY10" s="762"/>
      <c r="DZ10" s="762"/>
      <c r="EA10" s="762"/>
      <c r="EB10" s="762"/>
      <c r="EC10" s="762"/>
      <c r="ED10" s="762"/>
      <c r="EE10" s="762"/>
      <c r="EF10" s="762"/>
      <c r="EG10" s="762"/>
      <c r="EH10" s="762"/>
      <c r="EI10" s="762"/>
      <c r="EJ10" s="762"/>
      <c r="EK10" s="762"/>
      <c r="EL10" s="762"/>
      <c r="EM10" s="762"/>
      <c r="EN10" s="762"/>
      <c r="EO10" s="762"/>
      <c r="EP10" s="762"/>
      <c r="EQ10" s="762"/>
      <c r="ER10" s="762"/>
      <c r="ES10" s="762"/>
      <c r="ET10" s="762"/>
      <c r="EU10" s="762"/>
      <c r="EV10" s="762"/>
      <c r="EW10" s="762"/>
      <c r="EX10" s="762"/>
      <c r="EY10" s="762"/>
      <c r="EZ10" s="762"/>
      <c r="FA10" s="762"/>
      <c r="FB10" s="762"/>
      <c r="FC10" s="762"/>
      <c r="FD10" s="762"/>
      <c r="FE10" s="762"/>
      <c r="FF10" s="762"/>
      <c r="FG10" s="762"/>
      <c r="FH10" s="762"/>
      <c r="FI10" s="762"/>
      <c r="FJ10" s="762"/>
      <c r="FK10" s="762"/>
      <c r="FL10" s="762"/>
      <c r="FM10" s="762"/>
      <c r="FN10" s="762"/>
      <c r="FO10" s="762"/>
      <c r="FP10" s="762"/>
      <c r="FQ10" s="762"/>
      <c r="FR10" s="762"/>
      <c r="FS10" s="762"/>
      <c r="FT10" s="762"/>
      <c r="FU10" s="762"/>
      <c r="FV10" s="762"/>
      <c r="FW10" s="762"/>
      <c r="FX10" s="762"/>
      <c r="FY10" s="762"/>
      <c r="FZ10" s="762"/>
      <c r="GA10" s="762"/>
      <c r="GB10" s="762"/>
      <c r="GC10" s="762"/>
      <c r="GD10" s="762"/>
      <c r="GE10" s="762"/>
      <c r="GF10" s="762"/>
      <c r="GG10" s="762"/>
      <c r="GH10" s="762"/>
      <c r="GI10" s="762"/>
      <c r="GJ10" s="762"/>
      <c r="GK10" s="762"/>
      <c r="GL10" s="762"/>
      <c r="GM10" s="762"/>
      <c r="GN10" s="762"/>
      <c r="GO10" s="762"/>
      <c r="GP10" s="762"/>
      <c r="GQ10" s="762"/>
      <c r="GR10" s="762"/>
      <c r="GS10" s="762"/>
      <c r="GT10" s="762"/>
      <c r="GU10" s="762"/>
      <c r="GV10" s="762"/>
      <c r="GW10" s="762"/>
      <c r="GX10" s="762"/>
      <c r="GY10" s="762"/>
      <c r="GZ10" s="762"/>
      <c r="HA10" s="762"/>
      <c r="HB10" s="762"/>
      <c r="HC10" s="762"/>
      <c r="HD10" s="762"/>
      <c r="HE10" s="762"/>
      <c r="HF10" s="762"/>
      <c r="HG10" s="762"/>
      <c r="HH10" s="762"/>
      <c r="HI10" s="762"/>
      <c r="HJ10" s="762"/>
      <c r="HK10" s="762"/>
      <c r="HL10" s="762"/>
      <c r="HM10" s="762"/>
      <c r="HN10" s="762"/>
      <c r="HO10" s="762"/>
      <c r="HP10" s="762"/>
      <c r="HQ10" s="762"/>
      <c r="HR10" s="762"/>
      <c r="HS10" s="762"/>
      <c r="HT10" s="762"/>
      <c r="HU10" s="762"/>
      <c r="HV10" s="762"/>
      <c r="HW10" s="762"/>
      <c r="HX10" s="762"/>
      <c r="HY10" s="762"/>
      <c r="HZ10" s="762"/>
      <c r="IA10" s="762"/>
      <c r="IB10" s="762"/>
      <c r="IC10" s="762"/>
      <c r="ID10" s="762"/>
      <c r="IE10" s="762"/>
      <c r="IF10" s="762"/>
      <c r="IG10" s="762"/>
      <c r="IH10" s="762"/>
      <c r="II10" s="762"/>
      <c r="IJ10" s="762"/>
      <c r="IK10" s="762"/>
      <c r="IL10" s="762"/>
      <c r="IM10" s="762"/>
      <c r="IN10" s="762"/>
      <c r="IO10" s="762"/>
      <c r="IP10" s="762"/>
      <c r="IQ10" s="762"/>
      <c r="IR10" s="762"/>
      <c r="IS10" s="762"/>
      <c r="IT10" s="762"/>
      <c r="IU10" s="762"/>
    </row>
    <row r="11" customFormat="false" ht="14.1" hidden="false" customHeight="true" outlineLevel="0" collapsed="false">
      <c r="A11" s="756" t="s">
        <v>63</v>
      </c>
      <c r="B11" s="757" t="s">
        <v>554</v>
      </c>
      <c r="C11" s="766" t="n">
        <f aca="false">C125</f>
        <v>3.5</v>
      </c>
      <c r="D11" s="767" t="n">
        <v>0</v>
      </c>
      <c r="E11" s="757"/>
      <c r="G11" s="768" t="n">
        <f aca="false">C11</f>
        <v>3.5</v>
      </c>
      <c r="H11" s="768" t="n">
        <f aca="false">G11</f>
        <v>3.5</v>
      </c>
      <c r="I11" s="769" t="n">
        <f aca="false">H11</f>
        <v>3.5</v>
      </c>
      <c r="J11" s="769" t="n">
        <f aca="false">I11</f>
        <v>3.5</v>
      </c>
      <c r="K11" s="769" t="n">
        <f aca="false">J11</f>
        <v>3.5</v>
      </c>
      <c r="L11" s="769" t="n">
        <f aca="false">K11</f>
        <v>3.5</v>
      </c>
      <c r="M11" s="769" t="n">
        <f aca="false">L11</f>
        <v>3.5</v>
      </c>
      <c r="N11" s="769" t="n">
        <f aca="false">M11</f>
        <v>3.5</v>
      </c>
      <c r="O11" s="769" t="n">
        <f aca="false">N11</f>
        <v>3.5</v>
      </c>
      <c r="P11" s="769" t="n">
        <f aca="false">O11</f>
        <v>3.5</v>
      </c>
      <c r="Q11" s="769" t="n">
        <f aca="false">P11</f>
        <v>3.5</v>
      </c>
      <c r="R11" s="769" t="n">
        <f aca="false">Q11</f>
        <v>3.5</v>
      </c>
      <c r="S11" s="769" t="n">
        <f aca="false">R11</f>
        <v>3.5</v>
      </c>
      <c r="T11" s="769" t="n">
        <f aca="false">S11</f>
        <v>3.5</v>
      </c>
      <c r="U11" s="769" t="n">
        <f aca="false">T11</f>
        <v>3.5</v>
      </c>
      <c r="V11" s="769" t="n">
        <f aca="false">U11</f>
        <v>3.5</v>
      </c>
      <c r="W11" s="769" t="n">
        <f aca="false">V11</f>
        <v>3.5</v>
      </c>
      <c r="X11" s="769" t="n">
        <f aca="false">W11</f>
        <v>3.5</v>
      </c>
      <c r="Y11" s="769" t="n">
        <f aca="false">X11</f>
        <v>3.5</v>
      </c>
      <c r="Z11" s="769" t="n">
        <f aca="false">Y11</f>
        <v>3.5</v>
      </c>
      <c r="AA11" s="757"/>
      <c r="AB11" s="757"/>
      <c r="AC11" s="757"/>
      <c r="AD11" s="757"/>
      <c r="AE11" s="757"/>
      <c r="AF11" s="757"/>
      <c r="AG11" s="757"/>
      <c r="AH11" s="757"/>
      <c r="AI11" s="757"/>
      <c r="AJ11" s="757"/>
      <c r="AK11" s="757"/>
      <c r="AL11" s="757"/>
      <c r="AM11" s="757"/>
      <c r="AN11" s="757"/>
      <c r="AO11" s="757"/>
      <c r="AP11" s="757"/>
      <c r="AQ11" s="757"/>
      <c r="AR11" s="757"/>
      <c r="AS11" s="757"/>
      <c r="AT11" s="757"/>
      <c r="AU11" s="757"/>
      <c r="AV11" s="757"/>
      <c r="AW11" s="757"/>
      <c r="AX11" s="757"/>
      <c r="AY11" s="757"/>
      <c r="AZ11" s="757"/>
      <c r="BA11" s="757"/>
      <c r="BB11" s="757"/>
      <c r="BC11" s="757"/>
      <c r="BD11" s="757"/>
      <c r="BE11" s="757"/>
      <c r="BF11" s="757"/>
      <c r="BG11" s="757"/>
      <c r="BH11" s="757"/>
      <c r="BI11" s="757"/>
      <c r="BJ11" s="757"/>
      <c r="BK11" s="757"/>
      <c r="BL11" s="757"/>
      <c r="BM11" s="757"/>
      <c r="BN11" s="757"/>
      <c r="BO11" s="757"/>
      <c r="BP11" s="757"/>
      <c r="BQ11" s="757"/>
      <c r="BR11" s="757"/>
      <c r="BS11" s="757"/>
      <c r="BT11" s="757"/>
      <c r="BU11" s="757"/>
      <c r="BV11" s="757"/>
      <c r="BW11" s="757"/>
      <c r="BX11" s="757"/>
      <c r="BY11" s="757"/>
      <c r="BZ11" s="757"/>
      <c r="CA11" s="757"/>
      <c r="CB11" s="757"/>
      <c r="CC11" s="757"/>
      <c r="CD11" s="757"/>
      <c r="CE11" s="757"/>
      <c r="CF11" s="757"/>
      <c r="CG11" s="757"/>
      <c r="CH11" s="757"/>
      <c r="CI11" s="757"/>
      <c r="CJ11" s="757"/>
      <c r="CK11" s="757"/>
      <c r="CL11" s="757"/>
      <c r="CM11" s="757"/>
      <c r="CN11" s="757"/>
      <c r="CO11" s="757"/>
      <c r="CP11" s="757"/>
      <c r="CQ11" s="757"/>
      <c r="CR11" s="757"/>
      <c r="CS11" s="757"/>
      <c r="CT11" s="757"/>
      <c r="CU11" s="757"/>
      <c r="CV11" s="757"/>
      <c r="CW11" s="757"/>
      <c r="CX11" s="757"/>
      <c r="CY11" s="757"/>
      <c r="CZ11" s="757"/>
      <c r="DA11" s="757"/>
      <c r="DB11" s="757"/>
      <c r="DC11" s="757"/>
      <c r="DD11" s="757"/>
      <c r="DE11" s="757"/>
      <c r="DF11" s="757"/>
      <c r="DG11" s="757"/>
      <c r="DH11" s="757"/>
      <c r="DI11" s="757"/>
      <c r="DJ11" s="757"/>
      <c r="DK11" s="757"/>
      <c r="DL11" s="757"/>
      <c r="DM11" s="757"/>
      <c r="DN11" s="757"/>
      <c r="DO11" s="757"/>
      <c r="DP11" s="757"/>
      <c r="DQ11" s="757"/>
      <c r="DR11" s="757"/>
      <c r="DS11" s="757"/>
      <c r="DT11" s="757"/>
      <c r="DU11" s="757"/>
      <c r="DV11" s="757"/>
      <c r="DW11" s="757"/>
      <c r="DX11" s="757"/>
      <c r="DY11" s="757"/>
      <c r="DZ11" s="757"/>
      <c r="EA11" s="757"/>
      <c r="EB11" s="757"/>
      <c r="EC11" s="757"/>
      <c r="ED11" s="757"/>
      <c r="EE11" s="757"/>
      <c r="EF11" s="757"/>
      <c r="EG11" s="757"/>
      <c r="EH11" s="757"/>
      <c r="EI11" s="757"/>
      <c r="EJ11" s="757"/>
      <c r="EK11" s="757"/>
      <c r="EL11" s="757"/>
      <c r="EM11" s="757"/>
      <c r="EN11" s="757"/>
      <c r="EO11" s="757"/>
      <c r="EP11" s="757"/>
      <c r="EQ11" s="757"/>
      <c r="ER11" s="757"/>
      <c r="ES11" s="757"/>
      <c r="ET11" s="757"/>
      <c r="EU11" s="757"/>
      <c r="EV11" s="757"/>
      <c r="EW11" s="757"/>
      <c r="EX11" s="757"/>
      <c r="EY11" s="757"/>
      <c r="EZ11" s="757"/>
      <c r="FA11" s="757"/>
      <c r="FB11" s="757"/>
      <c r="FC11" s="757"/>
      <c r="FD11" s="757"/>
      <c r="FE11" s="757"/>
      <c r="FF11" s="757"/>
      <c r="FG11" s="757"/>
      <c r="FH11" s="757"/>
      <c r="FI11" s="757"/>
      <c r="FJ11" s="757"/>
      <c r="FK11" s="757"/>
      <c r="FL11" s="757"/>
      <c r="FM11" s="757"/>
      <c r="FN11" s="757"/>
      <c r="FO11" s="757"/>
      <c r="FP11" s="757"/>
      <c r="FQ11" s="757"/>
      <c r="FR11" s="757"/>
      <c r="FS11" s="757"/>
      <c r="FT11" s="757"/>
      <c r="FU11" s="757"/>
      <c r="FV11" s="757"/>
      <c r="FW11" s="757"/>
      <c r="FX11" s="757"/>
      <c r="FY11" s="757"/>
      <c r="FZ11" s="757"/>
      <c r="GA11" s="757"/>
      <c r="GB11" s="757"/>
      <c r="GC11" s="757"/>
      <c r="GD11" s="757"/>
      <c r="GE11" s="757"/>
      <c r="GF11" s="757"/>
      <c r="GG11" s="757"/>
      <c r="GH11" s="757"/>
      <c r="GI11" s="757"/>
      <c r="GJ11" s="757"/>
      <c r="GK11" s="757"/>
      <c r="GL11" s="757"/>
      <c r="GM11" s="757"/>
      <c r="GN11" s="757"/>
      <c r="GO11" s="757"/>
      <c r="GP11" s="757"/>
      <c r="GQ11" s="757"/>
      <c r="GR11" s="757"/>
      <c r="GS11" s="757"/>
      <c r="GT11" s="757"/>
      <c r="GU11" s="757"/>
      <c r="GV11" s="757"/>
      <c r="GW11" s="757"/>
      <c r="GX11" s="757"/>
      <c r="GY11" s="757"/>
      <c r="GZ11" s="757"/>
      <c r="HA11" s="757"/>
      <c r="HB11" s="757"/>
      <c r="HC11" s="757"/>
      <c r="HD11" s="757"/>
      <c r="HE11" s="757"/>
      <c r="HF11" s="757"/>
      <c r="HG11" s="757"/>
      <c r="HH11" s="757"/>
      <c r="HI11" s="757"/>
      <c r="HJ11" s="757"/>
      <c r="HK11" s="757"/>
      <c r="HL11" s="757"/>
      <c r="HM11" s="757"/>
      <c r="HN11" s="757"/>
      <c r="HO11" s="757"/>
      <c r="HP11" s="757"/>
      <c r="HQ11" s="757"/>
      <c r="HR11" s="757"/>
      <c r="HS11" s="757"/>
      <c r="HT11" s="757"/>
      <c r="HU11" s="757"/>
      <c r="HV11" s="757"/>
      <c r="HW11" s="757"/>
      <c r="HX11" s="757"/>
      <c r="HY11" s="757"/>
      <c r="HZ11" s="757"/>
      <c r="IA11" s="757"/>
      <c r="IB11" s="757"/>
      <c r="IC11" s="757"/>
      <c r="ID11" s="757"/>
      <c r="IE11" s="757"/>
      <c r="IF11" s="757"/>
      <c r="IG11" s="757"/>
      <c r="IH11" s="757"/>
      <c r="II11" s="757"/>
      <c r="IJ11" s="757"/>
      <c r="IK11" s="757"/>
      <c r="IL11" s="757"/>
      <c r="IM11" s="757"/>
      <c r="IN11" s="757"/>
      <c r="IO11" s="757"/>
      <c r="IP11" s="757"/>
      <c r="IQ11" s="757"/>
      <c r="IR11" s="757"/>
      <c r="IS11" s="757"/>
      <c r="IT11" s="757"/>
      <c r="IU11" s="757"/>
    </row>
    <row r="12" customFormat="false" ht="5.1" hidden="false" customHeight="true" outlineLevel="0" collapsed="false">
      <c r="A12" s="756"/>
      <c r="C12" s="758"/>
      <c r="D12" s="758"/>
      <c r="G12" s="764"/>
      <c r="H12" s="764"/>
      <c r="I12" s="764"/>
      <c r="J12" s="764"/>
      <c r="K12" s="764"/>
      <c r="L12" s="764"/>
      <c r="M12" s="764"/>
      <c r="N12" s="764"/>
      <c r="O12" s="764"/>
      <c r="P12" s="764"/>
      <c r="Q12" s="764"/>
      <c r="R12" s="764"/>
      <c r="S12" s="764"/>
      <c r="T12" s="764"/>
      <c r="U12" s="764"/>
      <c r="V12" s="764"/>
      <c r="W12" s="764"/>
      <c r="X12" s="764"/>
      <c r="Y12" s="764"/>
      <c r="Z12" s="764"/>
    </row>
    <row r="13" customFormat="false" ht="14.1" hidden="false" customHeight="true" outlineLevel="0" collapsed="false">
      <c r="A13" s="756" t="s">
        <v>78</v>
      </c>
      <c r="B13" s="757" t="s">
        <v>555</v>
      </c>
      <c r="C13" s="758"/>
      <c r="D13" s="758"/>
      <c r="E13" s="757"/>
      <c r="F13" s="757"/>
      <c r="G13" s="770" t="n">
        <f aca="false">G9*G11</f>
        <v>7385098</v>
      </c>
      <c r="H13" s="770" t="n">
        <f aca="false">H9*H11</f>
        <v>10813288.5</v>
      </c>
      <c r="I13" s="771" t="n">
        <f aca="false">I9*I11</f>
        <v>15281542.5</v>
      </c>
      <c r="J13" s="771" t="n">
        <f aca="false">J9*J11</f>
        <v>15495487</v>
      </c>
      <c r="K13" s="771" t="n">
        <f aca="false">K9*K11</f>
        <v>15825050.5</v>
      </c>
      <c r="L13" s="771" t="n">
        <f aca="false">L9*L11</f>
        <v>15875289.5</v>
      </c>
      <c r="M13" s="771" t="n">
        <f aca="false">M9*M11</f>
        <v>16329159</v>
      </c>
      <c r="N13" s="771" t="n">
        <f aca="false">N9*N11</f>
        <v>16499056</v>
      </c>
      <c r="O13" s="771" t="n">
        <f aca="false">O9*O11</f>
        <v>16551426.5</v>
      </c>
      <c r="P13" s="771" t="n">
        <f aca="false">P9*P11</f>
        <v>16843522.5</v>
      </c>
      <c r="Q13" s="771" t="n">
        <f aca="false">Q9*Q11</f>
        <v>17018116.5</v>
      </c>
      <c r="R13" s="771" t="n">
        <f aca="false">R9*R11</f>
        <v>17256372</v>
      </c>
      <c r="S13" s="771" t="n">
        <f aca="false">S9*S11</f>
        <v>17686784.5</v>
      </c>
      <c r="T13" s="771" t="n">
        <f aca="false">T9*T11</f>
        <v>17934399</v>
      </c>
      <c r="U13" s="771" t="n">
        <f aca="false">U9*U11</f>
        <v>18120767</v>
      </c>
      <c r="V13" s="771" t="n">
        <f aca="false">V9*V11</f>
        <v>18374454</v>
      </c>
      <c r="W13" s="771" t="n">
        <f aca="false">W9*W11</f>
        <v>18498613</v>
      </c>
      <c r="X13" s="771" t="n">
        <f aca="false">X9*X11</f>
        <v>18757595.5</v>
      </c>
      <c r="Y13" s="771" t="n">
        <f aca="false">Y9*Y11</f>
        <v>19293872.5</v>
      </c>
      <c r="Z13" s="771" t="n">
        <f aca="false">Z9*Z11</f>
        <v>19286484</v>
      </c>
      <c r="AA13" s="757"/>
      <c r="AB13" s="757"/>
      <c r="AC13" s="757"/>
      <c r="AD13" s="757"/>
      <c r="AE13" s="757"/>
      <c r="AF13" s="757"/>
      <c r="AG13" s="757"/>
      <c r="AH13" s="757"/>
      <c r="AI13" s="757"/>
      <c r="AJ13" s="757"/>
      <c r="AK13" s="757"/>
      <c r="AL13" s="757"/>
      <c r="AM13" s="757"/>
      <c r="AN13" s="757"/>
      <c r="AO13" s="757"/>
      <c r="AP13" s="757"/>
      <c r="AQ13" s="757"/>
      <c r="AR13" s="757"/>
      <c r="AS13" s="757"/>
      <c r="AT13" s="757"/>
      <c r="AU13" s="757"/>
      <c r="AV13" s="757"/>
      <c r="AW13" s="757"/>
      <c r="AX13" s="757"/>
      <c r="AY13" s="757"/>
      <c r="AZ13" s="757"/>
      <c r="BA13" s="757"/>
      <c r="BB13" s="757"/>
      <c r="BC13" s="757"/>
      <c r="BD13" s="757"/>
      <c r="BE13" s="757"/>
      <c r="BF13" s="757"/>
      <c r="BG13" s="757"/>
      <c r="BH13" s="757"/>
      <c r="BI13" s="757"/>
      <c r="BJ13" s="757"/>
      <c r="BK13" s="757"/>
      <c r="BL13" s="757"/>
      <c r="BM13" s="757"/>
      <c r="BN13" s="757"/>
      <c r="BO13" s="757"/>
      <c r="BP13" s="757"/>
      <c r="BQ13" s="757"/>
      <c r="BR13" s="757"/>
      <c r="BS13" s="757"/>
      <c r="BT13" s="757"/>
      <c r="BU13" s="757"/>
      <c r="BV13" s="757"/>
      <c r="BW13" s="757"/>
      <c r="BX13" s="757"/>
      <c r="BY13" s="757"/>
      <c r="BZ13" s="757"/>
      <c r="CA13" s="757"/>
      <c r="CB13" s="757"/>
      <c r="CC13" s="757"/>
      <c r="CD13" s="757"/>
      <c r="CE13" s="757"/>
      <c r="CF13" s="757"/>
      <c r="CG13" s="757"/>
      <c r="CH13" s="757"/>
      <c r="CI13" s="757"/>
      <c r="CJ13" s="757"/>
      <c r="CK13" s="757"/>
      <c r="CL13" s="757"/>
      <c r="CM13" s="757"/>
      <c r="CN13" s="757"/>
      <c r="CO13" s="757"/>
      <c r="CP13" s="757"/>
      <c r="CQ13" s="757"/>
      <c r="CR13" s="757"/>
      <c r="CS13" s="757"/>
      <c r="CT13" s="757"/>
      <c r="CU13" s="757"/>
      <c r="CV13" s="757"/>
      <c r="CW13" s="757"/>
      <c r="CX13" s="757"/>
      <c r="CY13" s="757"/>
      <c r="CZ13" s="757"/>
      <c r="DA13" s="757"/>
      <c r="DB13" s="757"/>
      <c r="DC13" s="757"/>
      <c r="DD13" s="757"/>
      <c r="DE13" s="757"/>
      <c r="DF13" s="757"/>
      <c r="DG13" s="757"/>
      <c r="DH13" s="757"/>
      <c r="DI13" s="757"/>
      <c r="DJ13" s="757"/>
      <c r="DK13" s="757"/>
      <c r="DL13" s="757"/>
      <c r="DM13" s="757"/>
      <c r="DN13" s="757"/>
      <c r="DO13" s="757"/>
      <c r="DP13" s="757"/>
      <c r="DQ13" s="757"/>
      <c r="DR13" s="757"/>
      <c r="DS13" s="757"/>
      <c r="DT13" s="757"/>
      <c r="DU13" s="757"/>
      <c r="DV13" s="757"/>
      <c r="DW13" s="757"/>
      <c r="DX13" s="757"/>
      <c r="DY13" s="757"/>
      <c r="DZ13" s="757"/>
      <c r="EA13" s="757"/>
      <c r="EB13" s="757"/>
      <c r="EC13" s="757"/>
      <c r="ED13" s="757"/>
      <c r="EE13" s="757"/>
      <c r="EF13" s="757"/>
      <c r="EG13" s="757"/>
      <c r="EH13" s="757"/>
      <c r="EI13" s="757"/>
      <c r="EJ13" s="757"/>
      <c r="EK13" s="757"/>
      <c r="EL13" s="757"/>
      <c r="EM13" s="757"/>
      <c r="EN13" s="757"/>
      <c r="EO13" s="757"/>
      <c r="EP13" s="757"/>
      <c r="EQ13" s="757"/>
      <c r="ER13" s="757"/>
      <c r="ES13" s="757"/>
      <c r="ET13" s="757"/>
      <c r="EU13" s="757"/>
      <c r="EV13" s="757"/>
      <c r="EW13" s="757"/>
      <c r="EX13" s="757"/>
      <c r="EY13" s="757"/>
      <c r="EZ13" s="757"/>
      <c r="FA13" s="757"/>
      <c r="FB13" s="757"/>
      <c r="FC13" s="757"/>
      <c r="FD13" s="757"/>
      <c r="FE13" s="757"/>
      <c r="FF13" s="757"/>
      <c r="FG13" s="757"/>
      <c r="FH13" s="757"/>
      <c r="FI13" s="757"/>
      <c r="FJ13" s="757"/>
      <c r="FK13" s="757"/>
      <c r="FL13" s="757"/>
      <c r="FM13" s="757"/>
      <c r="FN13" s="757"/>
      <c r="FO13" s="757"/>
      <c r="FP13" s="757"/>
      <c r="FQ13" s="757"/>
      <c r="FR13" s="757"/>
      <c r="FS13" s="757"/>
      <c r="FT13" s="757"/>
      <c r="FU13" s="757"/>
      <c r="FV13" s="757"/>
      <c r="FW13" s="757"/>
      <c r="FX13" s="757"/>
      <c r="FY13" s="757"/>
      <c r="FZ13" s="757"/>
      <c r="GA13" s="757"/>
      <c r="GB13" s="757"/>
      <c r="GC13" s="757"/>
      <c r="GD13" s="757"/>
      <c r="GE13" s="757"/>
      <c r="GF13" s="757"/>
      <c r="GG13" s="757"/>
      <c r="GH13" s="757"/>
      <c r="GI13" s="757"/>
      <c r="GJ13" s="757"/>
      <c r="GK13" s="757"/>
      <c r="GL13" s="757"/>
      <c r="GM13" s="757"/>
      <c r="GN13" s="757"/>
      <c r="GO13" s="757"/>
      <c r="GP13" s="757"/>
      <c r="GQ13" s="757"/>
      <c r="GR13" s="757"/>
      <c r="GS13" s="757"/>
      <c r="GT13" s="757"/>
      <c r="GU13" s="757"/>
      <c r="GV13" s="757"/>
      <c r="GW13" s="757"/>
      <c r="GX13" s="757"/>
      <c r="GY13" s="757"/>
      <c r="GZ13" s="757"/>
      <c r="HA13" s="757"/>
      <c r="HB13" s="757"/>
      <c r="HC13" s="757"/>
      <c r="HD13" s="757"/>
      <c r="HE13" s="757"/>
      <c r="HF13" s="757"/>
      <c r="HG13" s="757"/>
      <c r="HH13" s="757"/>
      <c r="HI13" s="757"/>
      <c r="HJ13" s="757"/>
      <c r="HK13" s="757"/>
      <c r="HL13" s="757"/>
      <c r="HM13" s="757"/>
      <c r="HN13" s="757"/>
      <c r="HO13" s="757"/>
      <c r="HP13" s="757"/>
      <c r="HQ13" s="757"/>
      <c r="HR13" s="757"/>
      <c r="HS13" s="757"/>
      <c r="HT13" s="757"/>
      <c r="HU13" s="757"/>
      <c r="HV13" s="757"/>
      <c r="HW13" s="757"/>
      <c r="HX13" s="757"/>
      <c r="HY13" s="757"/>
      <c r="HZ13" s="757"/>
      <c r="IA13" s="757"/>
      <c r="IB13" s="757"/>
      <c r="IC13" s="757"/>
      <c r="ID13" s="757"/>
      <c r="IE13" s="757"/>
      <c r="IF13" s="757"/>
      <c r="IG13" s="757"/>
      <c r="IH13" s="757"/>
      <c r="II13" s="757"/>
      <c r="IJ13" s="757"/>
      <c r="IK13" s="757"/>
      <c r="IL13" s="757"/>
      <c r="IM13" s="757"/>
      <c r="IN13" s="757"/>
      <c r="IO13" s="757"/>
      <c r="IP13" s="757"/>
      <c r="IQ13" s="757"/>
      <c r="IR13" s="757"/>
      <c r="IS13" s="757"/>
      <c r="IT13" s="757"/>
      <c r="IU13" s="757"/>
    </row>
    <row r="14" customFormat="false" ht="5.1" hidden="false" customHeight="true" outlineLevel="0" collapsed="false">
      <c r="A14" s="756"/>
      <c r="C14" s="758"/>
      <c r="D14" s="758"/>
      <c r="G14" s="764"/>
      <c r="H14" s="764"/>
      <c r="I14" s="764"/>
      <c r="J14" s="764"/>
      <c r="K14" s="764"/>
      <c r="L14" s="764"/>
      <c r="M14" s="764"/>
      <c r="N14" s="764"/>
      <c r="O14" s="764"/>
      <c r="P14" s="764"/>
      <c r="Q14" s="764"/>
      <c r="R14" s="764"/>
      <c r="S14" s="764"/>
      <c r="T14" s="764"/>
      <c r="U14" s="764"/>
      <c r="V14" s="764"/>
      <c r="W14" s="764"/>
      <c r="X14" s="764"/>
      <c r="Y14" s="764"/>
      <c r="Z14" s="764"/>
    </row>
    <row r="15" customFormat="false" ht="14.1" hidden="false" customHeight="true" outlineLevel="0" collapsed="false">
      <c r="A15" s="756" t="s">
        <v>86</v>
      </c>
      <c r="B15" s="757" t="s">
        <v>556</v>
      </c>
      <c r="C15" s="758"/>
      <c r="D15" s="758"/>
      <c r="E15" s="757"/>
      <c r="G15" s="759" t="n">
        <f aca="false">G7*$C$123</f>
        <v>44421.6421052632</v>
      </c>
      <c r="H15" s="759" t="n">
        <f aca="false">H7*$C$123</f>
        <v>65042.3368421053</v>
      </c>
      <c r="I15" s="760" t="n">
        <f aca="false">I7*$C$123</f>
        <v>91919.0526315789</v>
      </c>
      <c r="J15" s="760" t="n">
        <f aca="false">J7*$C$123</f>
        <v>93205.9368421053</v>
      </c>
      <c r="K15" s="760" t="n">
        <f aca="false">K7*$C$123</f>
        <v>95188.2736842105</v>
      </c>
      <c r="L15" s="760" t="n">
        <f aca="false">L7*$C$123</f>
        <v>95490.4631578948</v>
      </c>
      <c r="M15" s="760" t="n">
        <f aca="false">M7*$C$123</f>
        <v>98220.5052631579</v>
      </c>
      <c r="N15" s="760" t="n">
        <f aca="false">N7*$C$123</f>
        <v>99242.4421052631</v>
      </c>
      <c r="O15" s="760" t="n">
        <f aca="false">O7*$C$123</f>
        <v>99557.452631579</v>
      </c>
      <c r="P15" s="760" t="n">
        <f aca="false">P7*$C$123</f>
        <v>101314.421052632</v>
      </c>
      <c r="Q15" s="760" t="n">
        <f aca="false">Q7*$C$123</f>
        <v>102364.610526316</v>
      </c>
      <c r="R15" s="760" t="n">
        <f aca="false">R7*$C$123</f>
        <v>103797.72631579</v>
      </c>
      <c r="S15" s="760" t="n">
        <f aca="false">S7*$C$123</f>
        <v>106386.673684211</v>
      </c>
      <c r="T15" s="760" t="n">
        <f aca="false">T7*$C$123</f>
        <v>107876.084210526</v>
      </c>
      <c r="U15" s="760" t="n">
        <f aca="false">U7*$C$123</f>
        <v>108997.094736842</v>
      </c>
      <c r="V15" s="760" t="n">
        <f aca="false">V7*$C$123</f>
        <v>110523.031578947</v>
      </c>
      <c r="W15" s="760" t="n">
        <f aca="false">W7*$C$123</f>
        <v>111269.852631579</v>
      </c>
      <c r="X15" s="760" t="n">
        <f aca="false">X7*$C$123</f>
        <v>112827.642105263</v>
      </c>
      <c r="Y15" s="760" t="n">
        <f aca="false">Y7*$C$123</f>
        <v>116053.368421053</v>
      </c>
      <c r="Z15" s="760" t="n">
        <f aca="false">Z7*$C$123</f>
        <v>116008.92631579</v>
      </c>
      <c r="AA15" s="757"/>
      <c r="AB15" s="757"/>
      <c r="AC15" s="757"/>
      <c r="AD15" s="757"/>
      <c r="AE15" s="757"/>
      <c r="AF15" s="757"/>
      <c r="AG15" s="757"/>
      <c r="AH15" s="757"/>
      <c r="AI15" s="757"/>
      <c r="AJ15" s="757"/>
      <c r="AK15" s="757"/>
      <c r="AL15" s="757"/>
      <c r="AM15" s="757"/>
      <c r="AN15" s="757"/>
      <c r="AO15" s="757"/>
      <c r="AP15" s="757"/>
      <c r="AQ15" s="757"/>
      <c r="AR15" s="757"/>
      <c r="AS15" s="757"/>
      <c r="AT15" s="757"/>
      <c r="AU15" s="757"/>
      <c r="AV15" s="757"/>
      <c r="AW15" s="757"/>
      <c r="AX15" s="757"/>
      <c r="AY15" s="757"/>
      <c r="AZ15" s="757"/>
      <c r="BA15" s="757"/>
      <c r="BB15" s="757"/>
      <c r="BC15" s="757"/>
      <c r="BD15" s="757"/>
      <c r="BE15" s="757"/>
      <c r="BF15" s="757"/>
      <c r="BG15" s="757"/>
      <c r="BH15" s="757"/>
      <c r="BI15" s="757"/>
      <c r="BJ15" s="757"/>
      <c r="BK15" s="757"/>
      <c r="BL15" s="757"/>
      <c r="BM15" s="757"/>
      <c r="BN15" s="757"/>
      <c r="BO15" s="757"/>
      <c r="BP15" s="757"/>
      <c r="BQ15" s="757"/>
      <c r="BR15" s="757"/>
      <c r="BS15" s="757"/>
      <c r="BT15" s="757"/>
      <c r="BU15" s="757"/>
      <c r="BV15" s="757"/>
      <c r="BW15" s="757"/>
      <c r="BX15" s="757"/>
      <c r="BY15" s="757"/>
      <c r="BZ15" s="757"/>
      <c r="CA15" s="757"/>
      <c r="CB15" s="757"/>
      <c r="CC15" s="757"/>
      <c r="CD15" s="757"/>
      <c r="CE15" s="757"/>
      <c r="CF15" s="757"/>
      <c r="CG15" s="757"/>
      <c r="CH15" s="757"/>
      <c r="CI15" s="757"/>
      <c r="CJ15" s="757"/>
      <c r="CK15" s="757"/>
      <c r="CL15" s="757"/>
      <c r="CM15" s="757"/>
      <c r="CN15" s="757"/>
      <c r="CO15" s="757"/>
      <c r="CP15" s="757"/>
      <c r="CQ15" s="757"/>
      <c r="CR15" s="757"/>
      <c r="CS15" s="757"/>
      <c r="CT15" s="757"/>
      <c r="CU15" s="757"/>
      <c r="CV15" s="757"/>
      <c r="CW15" s="757"/>
      <c r="CX15" s="757"/>
      <c r="CY15" s="757"/>
      <c r="CZ15" s="757"/>
      <c r="DA15" s="757"/>
      <c r="DB15" s="757"/>
      <c r="DC15" s="757"/>
      <c r="DD15" s="757"/>
      <c r="DE15" s="757"/>
      <c r="DF15" s="757"/>
      <c r="DG15" s="757"/>
      <c r="DH15" s="757"/>
      <c r="DI15" s="757"/>
      <c r="DJ15" s="757"/>
      <c r="DK15" s="757"/>
      <c r="DL15" s="757"/>
      <c r="DM15" s="757"/>
      <c r="DN15" s="757"/>
      <c r="DO15" s="757"/>
      <c r="DP15" s="757"/>
      <c r="DQ15" s="757"/>
      <c r="DR15" s="757"/>
      <c r="DS15" s="757"/>
      <c r="DT15" s="757"/>
      <c r="DU15" s="757"/>
      <c r="DV15" s="757"/>
      <c r="DW15" s="757"/>
      <c r="DX15" s="757"/>
      <c r="DY15" s="757"/>
      <c r="DZ15" s="757"/>
      <c r="EA15" s="757"/>
      <c r="EB15" s="757"/>
      <c r="EC15" s="757"/>
      <c r="ED15" s="757"/>
      <c r="EE15" s="757"/>
      <c r="EF15" s="757"/>
      <c r="EG15" s="757"/>
      <c r="EH15" s="757"/>
      <c r="EI15" s="757"/>
      <c r="EJ15" s="757"/>
      <c r="EK15" s="757"/>
      <c r="EL15" s="757"/>
      <c r="EM15" s="757"/>
      <c r="EN15" s="757"/>
      <c r="EO15" s="757"/>
      <c r="EP15" s="757"/>
      <c r="EQ15" s="757"/>
      <c r="ER15" s="757"/>
      <c r="ES15" s="757"/>
      <c r="ET15" s="757"/>
      <c r="EU15" s="757"/>
      <c r="EV15" s="757"/>
      <c r="EW15" s="757"/>
      <c r="EX15" s="757"/>
      <c r="EY15" s="757"/>
      <c r="EZ15" s="757"/>
      <c r="FA15" s="757"/>
      <c r="FB15" s="757"/>
      <c r="FC15" s="757"/>
      <c r="FD15" s="757"/>
      <c r="FE15" s="757"/>
      <c r="FF15" s="757"/>
      <c r="FG15" s="757"/>
      <c r="FH15" s="757"/>
      <c r="FI15" s="757"/>
      <c r="FJ15" s="757"/>
      <c r="FK15" s="757"/>
      <c r="FL15" s="757"/>
      <c r="FM15" s="757"/>
      <c r="FN15" s="757"/>
      <c r="FO15" s="757"/>
      <c r="FP15" s="757"/>
      <c r="FQ15" s="757"/>
      <c r="FR15" s="757"/>
      <c r="FS15" s="757"/>
      <c r="FT15" s="757"/>
      <c r="FU15" s="757"/>
      <c r="FV15" s="757"/>
      <c r="FW15" s="757"/>
      <c r="FX15" s="757"/>
      <c r="FY15" s="757"/>
      <c r="FZ15" s="757"/>
      <c r="GA15" s="757"/>
      <c r="GB15" s="757"/>
      <c r="GC15" s="757"/>
      <c r="GD15" s="757"/>
      <c r="GE15" s="757"/>
      <c r="GF15" s="757"/>
      <c r="GG15" s="757"/>
      <c r="GH15" s="757"/>
      <c r="GI15" s="757"/>
      <c r="GJ15" s="757"/>
      <c r="GK15" s="757"/>
      <c r="GL15" s="757"/>
      <c r="GM15" s="757"/>
      <c r="GN15" s="757"/>
      <c r="GO15" s="757"/>
      <c r="GP15" s="757"/>
      <c r="GQ15" s="757"/>
      <c r="GR15" s="757"/>
      <c r="GS15" s="757"/>
      <c r="GT15" s="757"/>
      <c r="GU15" s="757"/>
      <c r="GV15" s="757"/>
      <c r="GW15" s="757"/>
      <c r="GX15" s="757"/>
      <c r="GY15" s="757"/>
      <c r="GZ15" s="757"/>
      <c r="HA15" s="757"/>
      <c r="HB15" s="757"/>
      <c r="HC15" s="757"/>
      <c r="HD15" s="757"/>
      <c r="HE15" s="757"/>
      <c r="HF15" s="757"/>
      <c r="HG15" s="757"/>
      <c r="HH15" s="757"/>
      <c r="HI15" s="757"/>
      <c r="HJ15" s="757"/>
      <c r="HK15" s="757"/>
      <c r="HL15" s="757"/>
      <c r="HM15" s="757"/>
      <c r="HN15" s="757"/>
      <c r="HO15" s="757"/>
      <c r="HP15" s="757"/>
      <c r="HQ15" s="757"/>
      <c r="HR15" s="757"/>
      <c r="HS15" s="757"/>
      <c r="HT15" s="757"/>
      <c r="HU15" s="757"/>
      <c r="HV15" s="757"/>
      <c r="HW15" s="757"/>
      <c r="HX15" s="757"/>
      <c r="HY15" s="757"/>
      <c r="HZ15" s="757"/>
      <c r="IA15" s="757"/>
      <c r="IB15" s="757"/>
      <c r="IC15" s="757"/>
      <c r="ID15" s="757"/>
      <c r="IE15" s="757"/>
      <c r="IF15" s="757"/>
      <c r="IG15" s="757"/>
      <c r="IH15" s="757"/>
      <c r="II15" s="757"/>
      <c r="IJ15" s="757"/>
      <c r="IK15" s="757"/>
      <c r="IL15" s="757"/>
      <c r="IM15" s="757"/>
      <c r="IN15" s="757"/>
      <c r="IO15" s="757"/>
      <c r="IP15" s="757"/>
      <c r="IQ15" s="757"/>
      <c r="IR15" s="757"/>
      <c r="IS15" s="757"/>
      <c r="IT15" s="757"/>
      <c r="IU15" s="757"/>
    </row>
    <row r="16" customFormat="false" ht="5.1" hidden="false" customHeight="true" outlineLevel="0" collapsed="false">
      <c r="A16" s="756"/>
      <c r="C16" s="758"/>
      <c r="D16" s="758"/>
      <c r="G16" s="764"/>
      <c r="H16" s="764"/>
      <c r="I16" s="764"/>
      <c r="J16" s="764"/>
      <c r="K16" s="764"/>
      <c r="L16" s="764"/>
      <c r="M16" s="764"/>
      <c r="N16" s="764"/>
      <c r="O16" s="764"/>
      <c r="P16" s="764"/>
      <c r="Q16" s="764"/>
      <c r="R16" s="764"/>
      <c r="S16" s="764"/>
      <c r="T16" s="764"/>
      <c r="U16" s="764"/>
      <c r="V16" s="764"/>
      <c r="W16" s="764"/>
      <c r="X16" s="764"/>
      <c r="Y16" s="764"/>
      <c r="Z16" s="764"/>
    </row>
    <row r="17" customFormat="false" ht="13.5" hidden="false" customHeight="true" outlineLevel="0" collapsed="false">
      <c r="A17" s="756" t="s">
        <v>229</v>
      </c>
      <c r="B17" s="757" t="s">
        <v>557</v>
      </c>
      <c r="C17" s="757"/>
      <c r="D17" s="762"/>
      <c r="E17" s="757"/>
      <c r="G17" s="770" t="n">
        <f aca="false">$C$11*G15</f>
        <v>155475.747368421</v>
      </c>
      <c r="H17" s="770" t="n">
        <f aca="false">$C$11*H15</f>
        <v>227648.178947368</v>
      </c>
      <c r="I17" s="771" t="n">
        <f aca="false">$C$11*I15</f>
        <v>321716.684210526</v>
      </c>
      <c r="J17" s="771" t="n">
        <f aca="false">$C$11*J15</f>
        <v>326220.778947368</v>
      </c>
      <c r="K17" s="771" t="n">
        <f aca="false">$C$11*K15</f>
        <v>333158.957894737</v>
      </c>
      <c r="L17" s="771" t="n">
        <f aca="false">$C$11*L15</f>
        <v>334216.621052632</v>
      </c>
      <c r="M17" s="771" t="n">
        <f aca="false">$C$11*M15</f>
        <v>343771.768421053</v>
      </c>
      <c r="N17" s="771" t="n">
        <f aca="false">$C$11*N15</f>
        <v>347348.547368421</v>
      </c>
      <c r="O17" s="771" t="n">
        <f aca="false">$C$11*O15</f>
        <v>348451.084210526</v>
      </c>
      <c r="P17" s="771" t="n">
        <f aca="false">$C$11*P15</f>
        <v>354600.473684211</v>
      </c>
      <c r="Q17" s="771" t="n">
        <f aca="false">$C$11*Q15</f>
        <v>358276.136842105</v>
      </c>
      <c r="R17" s="771" t="n">
        <f aca="false">$C$11*R15</f>
        <v>363292.042105263</v>
      </c>
      <c r="S17" s="771" t="n">
        <f aca="false">$C$11*S15</f>
        <v>372353.357894737</v>
      </c>
      <c r="T17" s="771" t="n">
        <f aca="false">$C$11*T15</f>
        <v>377566.294736842</v>
      </c>
      <c r="U17" s="771" t="n">
        <f aca="false">$C$11*U15</f>
        <v>381489.831578947</v>
      </c>
      <c r="V17" s="771" t="n">
        <f aca="false">$C$11*V15</f>
        <v>386830.610526316</v>
      </c>
      <c r="W17" s="771" t="n">
        <f aca="false">$C$11*W15</f>
        <v>389444.484210526</v>
      </c>
      <c r="X17" s="771" t="n">
        <f aca="false">$C$11*X15</f>
        <v>394896.747368421</v>
      </c>
      <c r="Y17" s="771" t="n">
        <f aca="false">$C$11*Y15</f>
        <v>406186.789473684</v>
      </c>
      <c r="Z17" s="771" t="n">
        <f aca="false">$C$11*Z15</f>
        <v>406031.242105263</v>
      </c>
      <c r="AA17" s="757"/>
      <c r="AB17" s="757"/>
      <c r="AC17" s="757"/>
      <c r="AD17" s="757"/>
      <c r="AE17" s="757"/>
      <c r="AF17" s="757"/>
      <c r="AG17" s="757"/>
      <c r="AH17" s="757"/>
      <c r="AI17" s="757"/>
      <c r="AJ17" s="757"/>
      <c r="AK17" s="757"/>
      <c r="AL17" s="757"/>
      <c r="AM17" s="757"/>
      <c r="AN17" s="757"/>
      <c r="AO17" s="757"/>
      <c r="AP17" s="757"/>
      <c r="AQ17" s="757"/>
      <c r="AR17" s="757"/>
      <c r="AS17" s="757"/>
      <c r="AT17" s="757"/>
      <c r="AU17" s="757"/>
      <c r="AV17" s="757"/>
      <c r="AW17" s="757"/>
      <c r="AX17" s="757"/>
      <c r="AY17" s="757"/>
      <c r="AZ17" s="757"/>
      <c r="BA17" s="757"/>
      <c r="BB17" s="757"/>
      <c r="BC17" s="757"/>
      <c r="BD17" s="757"/>
      <c r="BE17" s="757"/>
      <c r="BF17" s="757"/>
      <c r="BG17" s="757"/>
      <c r="BH17" s="757"/>
      <c r="BI17" s="757"/>
      <c r="BJ17" s="757"/>
      <c r="BK17" s="757"/>
      <c r="BL17" s="757"/>
      <c r="BM17" s="757"/>
      <c r="BN17" s="757"/>
      <c r="BO17" s="757"/>
      <c r="BP17" s="757"/>
      <c r="BQ17" s="757"/>
      <c r="BR17" s="757"/>
      <c r="BS17" s="757"/>
      <c r="BT17" s="757"/>
      <c r="BU17" s="757"/>
      <c r="BV17" s="757"/>
      <c r="BW17" s="757"/>
      <c r="BX17" s="757"/>
      <c r="BY17" s="757"/>
      <c r="BZ17" s="757"/>
      <c r="CA17" s="757"/>
      <c r="CB17" s="757"/>
      <c r="CC17" s="757"/>
      <c r="CD17" s="757"/>
      <c r="CE17" s="757"/>
      <c r="CF17" s="757"/>
      <c r="CG17" s="757"/>
      <c r="CH17" s="757"/>
      <c r="CI17" s="757"/>
      <c r="CJ17" s="757"/>
      <c r="CK17" s="757"/>
      <c r="CL17" s="757"/>
      <c r="CM17" s="757"/>
      <c r="CN17" s="757"/>
      <c r="CO17" s="757"/>
      <c r="CP17" s="757"/>
      <c r="CQ17" s="757"/>
      <c r="CR17" s="757"/>
      <c r="CS17" s="757"/>
      <c r="CT17" s="757"/>
      <c r="CU17" s="757"/>
      <c r="CV17" s="757"/>
      <c r="CW17" s="757"/>
      <c r="CX17" s="757"/>
      <c r="CY17" s="757"/>
      <c r="CZ17" s="757"/>
      <c r="DA17" s="757"/>
      <c r="DB17" s="757"/>
      <c r="DC17" s="757"/>
      <c r="DD17" s="757"/>
      <c r="DE17" s="757"/>
      <c r="DF17" s="757"/>
      <c r="DG17" s="757"/>
      <c r="DH17" s="757"/>
      <c r="DI17" s="757"/>
      <c r="DJ17" s="757"/>
      <c r="DK17" s="757"/>
      <c r="DL17" s="757"/>
      <c r="DM17" s="757"/>
      <c r="DN17" s="757"/>
      <c r="DO17" s="757"/>
      <c r="DP17" s="757"/>
      <c r="DQ17" s="757"/>
      <c r="DR17" s="757"/>
      <c r="DS17" s="757"/>
      <c r="DT17" s="757"/>
      <c r="DU17" s="757"/>
      <c r="DV17" s="757"/>
      <c r="DW17" s="757"/>
      <c r="DX17" s="757"/>
      <c r="DY17" s="757"/>
      <c r="DZ17" s="757"/>
      <c r="EA17" s="757"/>
      <c r="EB17" s="757"/>
      <c r="EC17" s="757"/>
      <c r="ED17" s="757"/>
      <c r="EE17" s="757"/>
      <c r="EF17" s="757"/>
      <c r="EG17" s="757"/>
      <c r="EH17" s="757"/>
      <c r="EI17" s="757"/>
      <c r="EJ17" s="757"/>
      <c r="EK17" s="757"/>
      <c r="EL17" s="757"/>
      <c r="EM17" s="757"/>
      <c r="EN17" s="757"/>
      <c r="EO17" s="757"/>
      <c r="EP17" s="757"/>
      <c r="EQ17" s="757"/>
      <c r="ER17" s="757"/>
      <c r="ES17" s="757"/>
      <c r="ET17" s="757"/>
      <c r="EU17" s="757"/>
      <c r="EV17" s="757"/>
      <c r="EW17" s="757"/>
      <c r="EX17" s="757"/>
      <c r="EY17" s="757"/>
      <c r="EZ17" s="757"/>
      <c r="FA17" s="757"/>
      <c r="FB17" s="757"/>
      <c r="FC17" s="757"/>
      <c r="FD17" s="757"/>
      <c r="FE17" s="757"/>
      <c r="FF17" s="757"/>
      <c r="FG17" s="757"/>
      <c r="FH17" s="757"/>
      <c r="FI17" s="757"/>
      <c r="FJ17" s="757"/>
      <c r="FK17" s="757"/>
      <c r="FL17" s="757"/>
      <c r="FM17" s="757"/>
      <c r="FN17" s="757"/>
      <c r="FO17" s="757"/>
      <c r="FP17" s="757"/>
      <c r="FQ17" s="757"/>
      <c r="FR17" s="757"/>
      <c r="FS17" s="757"/>
      <c r="FT17" s="757"/>
      <c r="FU17" s="757"/>
      <c r="FV17" s="757"/>
      <c r="FW17" s="757"/>
      <c r="FX17" s="757"/>
      <c r="FY17" s="757"/>
      <c r="FZ17" s="757"/>
      <c r="GA17" s="757"/>
      <c r="GB17" s="757"/>
      <c r="GC17" s="757"/>
      <c r="GD17" s="757"/>
      <c r="GE17" s="757"/>
      <c r="GF17" s="757"/>
      <c r="GG17" s="757"/>
      <c r="GH17" s="757"/>
      <c r="GI17" s="757"/>
      <c r="GJ17" s="757"/>
      <c r="GK17" s="757"/>
      <c r="GL17" s="757"/>
      <c r="GM17" s="757"/>
      <c r="GN17" s="757"/>
      <c r="GO17" s="757"/>
      <c r="GP17" s="757"/>
      <c r="GQ17" s="757"/>
      <c r="GR17" s="757"/>
      <c r="GS17" s="757"/>
      <c r="GT17" s="757"/>
      <c r="GU17" s="757"/>
      <c r="GV17" s="757"/>
      <c r="GW17" s="757"/>
      <c r="GX17" s="757"/>
      <c r="GY17" s="757"/>
      <c r="GZ17" s="757"/>
      <c r="HA17" s="757"/>
      <c r="HB17" s="757"/>
      <c r="HC17" s="757"/>
      <c r="HD17" s="757"/>
      <c r="HE17" s="757"/>
      <c r="HF17" s="757"/>
      <c r="HG17" s="757"/>
      <c r="HH17" s="757"/>
      <c r="HI17" s="757"/>
      <c r="HJ17" s="757"/>
      <c r="HK17" s="757"/>
      <c r="HL17" s="757"/>
      <c r="HM17" s="757"/>
      <c r="HN17" s="757"/>
      <c r="HO17" s="757"/>
      <c r="HP17" s="757"/>
      <c r="HQ17" s="757"/>
      <c r="HR17" s="757"/>
      <c r="HS17" s="757"/>
      <c r="HT17" s="757"/>
      <c r="HU17" s="757"/>
      <c r="HV17" s="757"/>
      <c r="HW17" s="757"/>
      <c r="HX17" s="757"/>
      <c r="HY17" s="757"/>
      <c r="HZ17" s="757"/>
      <c r="IA17" s="757"/>
      <c r="IB17" s="757"/>
      <c r="IC17" s="757"/>
      <c r="ID17" s="757"/>
      <c r="IE17" s="757"/>
      <c r="IF17" s="757"/>
      <c r="IG17" s="757"/>
      <c r="IH17" s="757"/>
      <c r="II17" s="757"/>
      <c r="IJ17" s="757"/>
      <c r="IK17" s="757"/>
      <c r="IL17" s="757"/>
      <c r="IM17" s="757"/>
      <c r="IN17" s="757"/>
      <c r="IO17" s="757"/>
      <c r="IP17" s="757"/>
      <c r="IQ17" s="757"/>
      <c r="IR17" s="757"/>
      <c r="IS17" s="757"/>
      <c r="IT17" s="757"/>
      <c r="IU17" s="757"/>
    </row>
    <row r="18" customFormat="false" ht="5.1" hidden="false" customHeight="true" outlineLevel="0" collapsed="false">
      <c r="C18" s="758"/>
      <c r="D18" s="758"/>
      <c r="G18" s="764"/>
      <c r="H18" s="764"/>
      <c r="I18" s="764"/>
      <c r="J18" s="764"/>
      <c r="K18" s="764"/>
      <c r="L18" s="764"/>
      <c r="M18" s="764"/>
      <c r="N18" s="764"/>
      <c r="O18" s="764"/>
      <c r="P18" s="764"/>
      <c r="Q18" s="764"/>
      <c r="R18" s="764"/>
      <c r="S18" s="764"/>
      <c r="T18" s="764"/>
      <c r="U18" s="764"/>
      <c r="V18" s="764"/>
      <c r="W18" s="764"/>
      <c r="X18" s="764"/>
      <c r="Y18" s="764"/>
      <c r="Z18" s="764"/>
    </row>
    <row r="19" customFormat="false" ht="14.1" hidden="false" customHeight="true" outlineLevel="0" collapsed="false">
      <c r="A19" s="756" t="s">
        <v>558</v>
      </c>
      <c r="B19" s="757" t="s">
        <v>559</v>
      </c>
      <c r="C19" s="758"/>
      <c r="D19" s="758"/>
      <c r="E19" s="757"/>
      <c r="F19" s="757"/>
      <c r="G19" s="770" t="n">
        <f aca="false">G13-G17</f>
        <v>7229622.25263158</v>
      </c>
      <c r="H19" s="770" t="n">
        <f aca="false">H13-H17</f>
        <v>10585640.3210526</v>
      </c>
      <c r="I19" s="771" t="n">
        <f aca="false">I13-I17</f>
        <v>14959825.8157895</v>
      </c>
      <c r="J19" s="771" t="n">
        <f aca="false">J13-J17</f>
        <v>15169266.2210526</v>
      </c>
      <c r="K19" s="771" t="n">
        <f aca="false">K13-K17</f>
        <v>15491891.5421053</v>
      </c>
      <c r="L19" s="771" t="n">
        <f aca="false">L13-L17</f>
        <v>15541072.8789474</v>
      </c>
      <c r="M19" s="771" t="n">
        <f aca="false">M13-M17</f>
        <v>15985387.2315789</v>
      </c>
      <c r="N19" s="771" t="n">
        <f aca="false">N13-N17</f>
        <v>16151707.4526316</v>
      </c>
      <c r="O19" s="771" t="n">
        <f aca="false">O13-O17</f>
        <v>16202975.4157895</v>
      </c>
      <c r="P19" s="771" t="n">
        <f aca="false">P13-P17</f>
        <v>16488922.0263158</v>
      </c>
      <c r="Q19" s="771" t="n">
        <f aca="false">Q13-Q17</f>
        <v>16659840.3631579</v>
      </c>
      <c r="R19" s="771" t="n">
        <f aca="false">R13-R17</f>
        <v>16893079.9578947</v>
      </c>
      <c r="S19" s="771" t="n">
        <f aca="false">S13-S17</f>
        <v>17314431.1421053</v>
      </c>
      <c r="T19" s="771" t="n">
        <f aca="false">T13-T17</f>
        <v>17556832.7052632</v>
      </c>
      <c r="U19" s="771" t="n">
        <f aca="false">U13-U17</f>
        <v>17739277.1684211</v>
      </c>
      <c r="V19" s="771" t="n">
        <f aca="false">V13-V17</f>
        <v>17987623.3894737</v>
      </c>
      <c r="W19" s="771" t="n">
        <f aca="false">W13-W17</f>
        <v>18109168.5157895</v>
      </c>
      <c r="X19" s="771" t="n">
        <f aca="false">X13-X17</f>
        <v>18362698.7526316</v>
      </c>
      <c r="Y19" s="771" t="n">
        <f aca="false">Y13-Y17</f>
        <v>18887685.7105263</v>
      </c>
      <c r="Z19" s="771" t="n">
        <f aca="false">Z13-Z17</f>
        <v>18880452.7578947</v>
      </c>
      <c r="AA19" s="757"/>
      <c r="AB19" s="757"/>
      <c r="AC19" s="757"/>
      <c r="AD19" s="757"/>
      <c r="AE19" s="757"/>
      <c r="AF19" s="757"/>
      <c r="AG19" s="757"/>
      <c r="AH19" s="757"/>
      <c r="AI19" s="757"/>
      <c r="AJ19" s="757"/>
      <c r="AK19" s="757"/>
      <c r="AL19" s="757"/>
      <c r="AM19" s="757"/>
      <c r="AN19" s="757"/>
      <c r="AO19" s="757"/>
      <c r="AP19" s="757"/>
      <c r="AQ19" s="757"/>
      <c r="AR19" s="757"/>
      <c r="AS19" s="757"/>
      <c r="AT19" s="757"/>
      <c r="AU19" s="757"/>
      <c r="AV19" s="757"/>
      <c r="AW19" s="757"/>
      <c r="AX19" s="757"/>
      <c r="AY19" s="757"/>
      <c r="AZ19" s="757"/>
      <c r="BA19" s="757"/>
      <c r="BB19" s="757"/>
      <c r="BC19" s="757"/>
      <c r="BD19" s="757"/>
      <c r="BE19" s="757"/>
      <c r="BF19" s="757"/>
      <c r="BG19" s="757"/>
      <c r="BH19" s="757"/>
      <c r="BI19" s="757"/>
      <c r="BJ19" s="757"/>
      <c r="BK19" s="757"/>
      <c r="BL19" s="757"/>
      <c r="BM19" s="757"/>
      <c r="BN19" s="757"/>
      <c r="BO19" s="757"/>
      <c r="BP19" s="757"/>
      <c r="BQ19" s="757"/>
      <c r="BR19" s="757"/>
      <c r="BS19" s="757"/>
      <c r="BT19" s="757"/>
      <c r="BU19" s="757"/>
      <c r="BV19" s="757"/>
      <c r="BW19" s="757"/>
      <c r="BX19" s="757"/>
      <c r="BY19" s="757"/>
      <c r="BZ19" s="757"/>
      <c r="CA19" s="757"/>
      <c r="CB19" s="757"/>
      <c r="CC19" s="757"/>
      <c r="CD19" s="757"/>
      <c r="CE19" s="757"/>
      <c r="CF19" s="757"/>
      <c r="CG19" s="757"/>
      <c r="CH19" s="757"/>
      <c r="CI19" s="757"/>
      <c r="CJ19" s="757"/>
      <c r="CK19" s="757"/>
      <c r="CL19" s="757"/>
      <c r="CM19" s="757"/>
      <c r="CN19" s="757"/>
      <c r="CO19" s="757"/>
      <c r="CP19" s="757"/>
      <c r="CQ19" s="757"/>
      <c r="CR19" s="757"/>
      <c r="CS19" s="757"/>
      <c r="CT19" s="757"/>
      <c r="CU19" s="757"/>
      <c r="CV19" s="757"/>
      <c r="CW19" s="757"/>
      <c r="CX19" s="757"/>
      <c r="CY19" s="757"/>
      <c r="CZ19" s="757"/>
      <c r="DA19" s="757"/>
      <c r="DB19" s="757"/>
      <c r="DC19" s="757"/>
      <c r="DD19" s="757"/>
      <c r="DE19" s="757"/>
      <c r="DF19" s="757"/>
      <c r="DG19" s="757"/>
      <c r="DH19" s="757"/>
      <c r="DI19" s="757"/>
      <c r="DJ19" s="757"/>
      <c r="DK19" s="757"/>
      <c r="DL19" s="757"/>
      <c r="DM19" s="757"/>
      <c r="DN19" s="757"/>
      <c r="DO19" s="757"/>
      <c r="DP19" s="757"/>
      <c r="DQ19" s="757"/>
      <c r="DR19" s="757"/>
      <c r="DS19" s="757"/>
      <c r="DT19" s="757"/>
      <c r="DU19" s="757"/>
      <c r="DV19" s="757"/>
      <c r="DW19" s="757"/>
      <c r="DX19" s="757"/>
      <c r="DY19" s="757"/>
      <c r="DZ19" s="757"/>
      <c r="EA19" s="757"/>
      <c r="EB19" s="757"/>
      <c r="EC19" s="757"/>
      <c r="ED19" s="757"/>
      <c r="EE19" s="757"/>
      <c r="EF19" s="757"/>
      <c r="EG19" s="757"/>
      <c r="EH19" s="757"/>
      <c r="EI19" s="757"/>
      <c r="EJ19" s="757"/>
      <c r="EK19" s="757"/>
      <c r="EL19" s="757"/>
      <c r="EM19" s="757"/>
      <c r="EN19" s="757"/>
      <c r="EO19" s="757"/>
      <c r="EP19" s="757"/>
      <c r="EQ19" s="757"/>
      <c r="ER19" s="757"/>
      <c r="ES19" s="757"/>
      <c r="ET19" s="757"/>
      <c r="EU19" s="757"/>
      <c r="EV19" s="757"/>
      <c r="EW19" s="757"/>
      <c r="EX19" s="757"/>
      <c r="EY19" s="757"/>
      <c r="EZ19" s="757"/>
      <c r="FA19" s="757"/>
      <c r="FB19" s="757"/>
      <c r="FC19" s="757"/>
      <c r="FD19" s="757"/>
      <c r="FE19" s="757"/>
      <c r="FF19" s="757"/>
      <c r="FG19" s="757"/>
      <c r="FH19" s="757"/>
      <c r="FI19" s="757"/>
      <c r="FJ19" s="757"/>
      <c r="FK19" s="757"/>
      <c r="FL19" s="757"/>
      <c r="FM19" s="757"/>
      <c r="FN19" s="757"/>
      <c r="FO19" s="757"/>
      <c r="FP19" s="757"/>
      <c r="FQ19" s="757"/>
      <c r="FR19" s="757"/>
      <c r="FS19" s="757"/>
      <c r="FT19" s="757"/>
      <c r="FU19" s="757"/>
      <c r="FV19" s="757"/>
      <c r="FW19" s="757"/>
      <c r="FX19" s="757"/>
      <c r="FY19" s="757"/>
      <c r="FZ19" s="757"/>
      <c r="GA19" s="757"/>
      <c r="GB19" s="757"/>
      <c r="GC19" s="757"/>
      <c r="GD19" s="757"/>
      <c r="GE19" s="757"/>
      <c r="GF19" s="757"/>
      <c r="GG19" s="757"/>
      <c r="GH19" s="757"/>
      <c r="GI19" s="757"/>
      <c r="GJ19" s="757"/>
      <c r="GK19" s="757"/>
      <c r="GL19" s="757"/>
      <c r="GM19" s="757"/>
      <c r="GN19" s="757"/>
      <c r="GO19" s="757"/>
      <c r="GP19" s="757"/>
      <c r="GQ19" s="757"/>
      <c r="GR19" s="757"/>
      <c r="GS19" s="757"/>
      <c r="GT19" s="757"/>
      <c r="GU19" s="757"/>
      <c r="GV19" s="757"/>
      <c r="GW19" s="757"/>
      <c r="GX19" s="757"/>
      <c r="GY19" s="757"/>
      <c r="GZ19" s="757"/>
      <c r="HA19" s="757"/>
      <c r="HB19" s="757"/>
      <c r="HC19" s="757"/>
      <c r="HD19" s="757"/>
      <c r="HE19" s="757"/>
      <c r="HF19" s="757"/>
      <c r="HG19" s="757"/>
      <c r="HH19" s="757"/>
      <c r="HI19" s="757"/>
      <c r="HJ19" s="757"/>
      <c r="HK19" s="757"/>
      <c r="HL19" s="757"/>
      <c r="HM19" s="757"/>
      <c r="HN19" s="757"/>
      <c r="HO19" s="757"/>
      <c r="HP19" s="757"/>
      <c r="HQ19" s="757"/>
      <c r="HR19" s="757"/>
      <c r="HS19" s="757"/>
      <c r="HT19" s="757"/>
      <c r="HU19" s="757"/>
      <c r="HV19" s="757"/>
      <c r="HW19" s="757"/>
      <c r="HX19" s="757"/>
      <c r="HY19" s="757"/>
      <c r="HZ19" s="757"/>
      <c r="IA19" s="757"/>
      <c r="IB19" s="757"/>
      <c r="IC19" s="757"/>
      <c r="ID19" s="757"/>
      <c r="IE19" s="757"/>
      <c r="IF19" s="757"/>
      <c r="IG19" s="757"/>
      <c r="IH19" s="757"/>
      <c r="II19" s="757"/>
      <c r="IJ19" s="757"/>
      <c r="IK19" s="757"/>
      <c r="IL19" s="757"/>
      <c r="IM19" s="757"/>
      <c r="IN19" s="757"/>
      <c r="IO19" s="757"/>
      <c r="IP19" s="757"/>
      <c r="IQ19" s="757"/>
      <c r="IR19" s="757"/>
      <c r="IS19" s="757"/>
      <c r="IT19" s="757"/>
      <c r="IU19" s="757"/>
    </row>
    <row r="20" customFormat="false" ht="5.1" hidden="false" customHeight="true" outlineLevel="0" collapsed="false">
      <c r="C20" s="758"/>
      <c r="D20" s="758"/>
      <c r="G20" s="764"/>
      <c r="H20" s="764"/>
      <c r="I20" s="764"/>
      <c r="J20" s="764"/>
      <c r="K20" s="764"/>
      <c r="L20" s="764"/>
      <c r="M20" s="764"/>
      <c r="N20" s="764"/>
      <c r="O20" s="764"/>
      <c r="P20" s="764"/>
      <c r="Q20" s="764"/>
      <c r="R20" s="764"/>
      <c r="S20" s="764"/>
      <c r="T20" s="764"/>
      <c r="U20" s="764"/>
      <c r="V20" s="764"/>
      <c r="W20" s="764"/>
      <c r="X20" s="764"/>
      <c r="Y20" s="764"/>
      <c r="Z20" s="764"/>
    </row>
    <row r="21" customFormat="false" ht="14.1" hidden="false" customHeight="true" outlineLevel="0" collapsed="false">
      <c r="A21" s="756" t="s">
        <v>560</v>
      </c>
      <c r="B21" s="757" t="s">
        <v>561</v>
      </c>
      <c r="C21" s="772" t="n">
        <f aca="false">SUM(C22:C26)</f>
        <v>0.3065</v>
      </c>
      <c r="D21" s="773"/>
      <c r="G21" s="770" t="n">
        <f aca="false">SUM(G22:G26)</f>
        <v>2215879.22043158</v>
      </c>
      <c r="H21" s="770" t="n">
        <f aca="false">SUM(H22:H26)</f>
        <v>3244498.75840263</v>
      </c>
      <c r="I21" s="771" t="n">
        <f aca="false">SUM(I22:I26)</f>
        <v>4585186.61253947</v>
      </c>
      <c r="J21" s="771" t="n">
        <f aca="false">SUM(J22:J26)</f>
        <v>4649380.09675263</v>
      </c>
      <c r="K21" s="771" t="n">
        <f aca="false">SUM(K22:K26)</f>
        <v>4748264.75765526</v>
      </c>
      <c r="L21" s="771" t="n">
        <f aca="false">SUM(L22:L26)</f>
        <v>4763338.83739737</v>
      </c>
      <c r="M21" s="771" t="n">
        <f aca="false">SUM(M22:M26)</f>
        <v>4899521.18647895</v>
      </c>
      <c r="N21" s="771" t="n">
        <f aca="false">SUM(N22:N26)</f>
        <v>4950498.33423158</v>
      </c>
      <c r="O21" s="771" t="n">
        <f aca="false">SUM(O22:O26)</f>
        <v>4966211.96493947</v>
      </c>
      <c r="P21" s="771" t="n">
        <f aca="false">SUM(P22:P26)</f>
        <v>5053854.60106579</v>
      </c>
      <c r="Q21" s="771" t="n">
        <f aca="false">SUM(Q22:Q26)</f>
        <v>5106241.0713079</v>
      </c>
      <c r="R21" s="771" t="n">
        <f aca="false">SUM(R22:R26)</f>
        <v>5177729.00709474</v>
      </c>
      <c r="S21" s="771" t="n">
        <f aca="false">SUM(S22:S26)</f>
        <v>5306873.14505526</v>
      </c>
      <c r="T21" s="771" t="n">
        <f aca="false">SUM(T22:T26)</f>
        <v>5381169.22416316</v>
      </c>
      <c r="U21" s="771" t="n">
        <f aca="false">SUM(U22:U26)</f>
        <v>5437088.45212105</v>
      </c>
      <c r="V21" s="771" t="n">
        <f aca="false">SUM(V22:V26)</f>
        <v>5513206.56887369</v>
      </c>
      <c r="W21" s="771" t="n">
        <f aca="false">SUM(W22:W26)</f>
        <v>5550460.15008947</v>
      </c>
      <c r="X21" s="771" t="n">
        <f aca="false">SUM(X22:X26)</f>
        <v>5628167.16768158</v>
      </c>
      <c r="Y21" s="771" t="n">
        <f aca="false">SUM(Y22:Y26)</f>
        <v>5789075.67027632</v>
      </c>
      <c r="Z21" s="771" t="n">
        <f aca="false">SUM(Z22:Z26)</f>
        <v>5786858.77029474</v>
      </c>
      <c r="AA21" s="757"/>
      <c r="AB21" s="757"/>
      <c r="AC21" s="757"/>
      <c r="AD21" s="757"/>
      <c r="AE21" s="757"/>
      <c r="AF21" s="757"/>
      <c r="AG21" s="757"/>
      <c r="AH21" s="757"/>
      <c r="AI21" s="757"/>
      <c r="AJ21" s="757"/>
      <c r="AK21" s="757"/>
      <c r="AL21" s="757"/>
      <c r="AM21" s="757"/>
      <c r="AN21" s="757"/>
      <c r="AO21" s="757"/>
      <c r="AP21" s="757"/>
      <c r="AQ21" s="757"/>
      <c r="AR21" s="757"/>
      <c r="AS21" s="757"/>
      <c r="AT21" s="757"/>
      <c r="AU21" s="757"/>
      <c r="AV21" s="757"/>
      <c r="AW21" s="757"/>
      <c r="AX21" s="757"/>
      <c r="AY21" s="757"/>
      <c r="AZ21" s="757"/>
      <c r="BA21" s="757"/>
      <c r="BB21" s="757"/>
      <c r="BC21" s="757"/>
      <c r="BD21" s="757"/>
      <c r="BE21" s="757"/>
      <c r="BF21" s="757"/>
      <c r="BG21" s="757"/>
      <c r="BH21" s="757"/>
      <c r="BI21" s="757"/>
      <c r="BJ21" s="757"/>
      <c r="BK21" s="757"/>
      <c r="BL21" s="757"/>
      <c r="BM21" s="757"/>
      <c r="BN21" s="757"/>
      <c r="BO21" s="757"/>
      <c r="BP21" s="757"/>
      <c r="BQ21" s="757"/>
      <c r="BR21" s="757"/>
      <c r="BS21" s="757"/>
      <c r="BT21" s="757"/>
      <c r="BU21" s="757"/>
      <c r="BV21" s="757"/>
      <c r="BW21" s="757"/>
      <c r="BX21" s="757"/>
      <c r="BY21" s="757"/>
      <c r="BZ21" s="757"/>
      <c r="CA21" s="757"/>
      <c r="CB21" s="757"/>
      <c r="CC21" s="757"/>
      <c r="CD21" s="757"/>
      <c r="CE21" s="757"/>
      <c r="CF21" s="757"/>
      <c r="CG21" s="757"/>
      <c r="CH21" s="757"/>
      <c r="CI21" s="757"/>
      <c r="CJ21" s="757"/>
      <c r="CK21" s="757"/>
      <c r="CL21" s="757"/>
      <c r="CM21" s="757"/>
      <c r="CN21" s="757"/>
      <c r="CO21" s="757"/>
      <c r="CP21" s="757"/>
      <c r="CQ21" s="757"/>
      <c r="CR21" s="757"/>
      <c r="CS21" s="757"/>
      <c r="CT21" s="757"/>
      <c r="CU21" s="757"/>
      <c r="CV21" s="757"/>
      <c r="CW21" s="757"/>
      <c r="CX21" s="757"/>
      <c r="CY21" s="757"/>
      <c r="CZ21" s="757"/>
      <c r="DA21" s="757"/>
      <c r="DB21" s="757"/>
      <c r="DC21" s="757"/>
      <c r="DD21" s="757"/>
      <c r="DE21" s="757"/>
      <c r="DF21" s="757"/>
      <c r="DG21" s="757"/>
      <c r="DH21" s="757"/>
      <c r="DI21" s="757"/>
      <c r="DJ21" s="757"/>
      <c r="DK21" s="757"/>
      <c r="DL21" s="757"/>
      <c r="DM21" s="757"/>
      <c r="DN21" s="757"/>
      <c r="DO21" s="757"/>
      <c r="DP21" s="757"/>
      <c r="DQ21" s="757"/>
      <c r="DR21" s="757"/>
      <c r="DS21" s="757"/>
      <c r="DT21" s="757"/>
      <c r="DU21" s="757"/>
      <c r="DV21" s="757"/>
      <c r="DW21" s="757"/>
      <c r="DX21" s="757"/>
      <c r="DY21" s="757"/>
      <c r="DZ21" s="757"/>
      <c r="EA21" s="757"/>
      <c r="EB21" s="757"/>
      <c r="EC21" s="757"/>
      <c r="ED21" s="757"/>
      <c r="EE21" s="757"/>
      <c r="EF21" s="757"/>
      <c r="EG21" s="757"/>
      <c r="EH21" s="757"/>
      <c r="EI21" s="757"/>
      <c r="EJ21" s="757"/>
      <c r="EK21" s="757"/>
      <c r="EL21" s="757"/>
      <c r="EM21" s="757"/>
      <c r="EN21" s="757"/>
      <c r="EO21" s="757"/>
      <c r="EP21" s="757"/>
      <c r="EQ21" s="757"/>
      <c r="ER21" s="757"/>
      <c r="ES21" s="757"/>
      <c r="ET21" s="757"/>
      <c r="EU21" s="757"/>
      <c r="EV21" s="757"/>
      <c r="EW21" s="757"/>
      <c r="EX21" s="757"/>
      <c r="EY21" s="757"/>
      <c r="EZ21" s="757"/>
      <c r="FA21" s="757"/>
      <c r="FB21" s="757"/>
      <c r="FC21" s="757"/>
      <c r="FD21" s="757"/>
      <c r="FE21" s="757"/>
      <c r="FF21" s="757"/>
      <c r="FG21" s="757"/>
      <c r="FH21" s="757"/>
      <c r="FI21" s="757"/>
      <c r="FJ21" s="757"/>
      <c r="FK21" s="757"/>
      <c r="FL21" s="757"/>
      <c r="FM21" s="757"/>
      <c r="FN21" s="757"/>
      <c r="FO21" s="757"/>
      <c r="FP21" s="757"/>
      <c r="FQ21" s="757"/>
      <c r="FR21" s="757"/>
      <c r="FS21" s="757"/>
      <c r="FT21" s="757"/>
      <c r="FU21" s="757"/>
      <c r="FV21" s="757"/>
      <c r="FW21" s="757"/>
      <c r="FX21" s="757"/>
      <c r="FY21" s="757"/>
      <c r="FZ21" s="757"/>
      <c r="GA21" s="757"/>
      <c r="GB21" s="757"/>
      <c r="GC21" s="757"/>
      <c r="GD21" s="757"/>
      <c r="GE21" s="757"/>
      <c r="GF21" s="757"/>
      <c r="GG21" s="757"/>
      <c r="GH21" s="757"/>
      <c r="GI21" s="757"/>
      <c r="GJ21" s="757"/>
      <c r="GK21" s="757"/>
      <c r="GL21" s="757"/>
      <c r="GM21" s="757"/>
      <c r="GN21" s="757"/>
      <c r="GO21" s="757"/>
      <c r="GP21" s="757"/>
      <c r="GQ21" s="757"/>
      <c r="GR21" s="757"/>
      <c r="GS21" s="757"/>
      <c r="GT21" s="757"/>
      <c r="GU21" s="757"/>
      <c r="GV21" s="757"/>
      <c r="GW21" s="757"/>
      <c r="GX21" s="757"/>
      <c r="GY21" s="757"/>
      <c r="GZ21" s="757"/>
      <c r="HA21" s="757"/>
      <c r="HB21" s="757"/>
      <c r="HC21" s="757"/>
      <c r="HD21" s="757"/>
      <c r="HE21" s="757"/>
      <c r="HF21" s="757"/>
      <c r="HG21" s="757"/>
      <c r="HH21" s="757"/>
      <c r="HI21" s="757"/>
      <c r="HJ21" s="757"/>
      <c r="HK21" s="757"/>
      <c r="HL21" s="757"/>
      <c r="HM21" s="757"/>
      <c r="HN21" s="757"/>
      <c r="HO21" s="757"/>
      <c r="HP21" s="757"/>
      <c r="HQ21" s="757"/>
      <c r="HR21" s="757"/>
      <c r="HS21" s="757"/>
      <c r="HT21" s="757"/>
      <c r="HU21" s="757"/>
      <c r="HV21" s="757"/>
      <c r="HW21" s="757"/>
      <c r="HX21" s="757"/>
      <c r="HY21" s="757"/>
      <c r="HZ21" s="757"/>
      <c r="IA21" s="757"/>
      <c r="IB21" s="757"/>
      <c r="IC21" s="757"/>
      <c r="ID21" s="757"/>
      <c r="IE21" s="757"/>
      <c r="IF21" s="757"/>
      <c r="IG21" s="757"/>
      <c r="IH21" s="757"/>
      <c r="II21" s="757"/>
      <c r="IJ21" s="757"/>
      <c r="IK21" s="757"/>
      <c r="IL21" s="757"/>
      <c r="IM21" s="757"/>
      <c r="IN21" s="757"/>
      <c r="IO21" s="757"/>
      <c r="IP21" s="757"/>
      <c r="IQ21" s="757"/>
      <c r="IR21" s="757"/>
      <c r="IS21" s="757"/>
      <c r="IT21" s="757"/>
      <c r="IU21" s="757"/>
    </row>
    <row r="22" customFormat="false" ht="14.1" hidden="false" customHeight="true" outlineLevel="0" collapsed="false">
      <c r="A22" s="774" t="s">
        <v>162</v>
      </c>
      <c r="B22" s="775" t="s">
        <v>562</v>
      </c>
      <c r="C22" s="776" t="n">
        <v>0.05</v>
      </c>
      <c r="D22" s="776"/>
      <c r="G22" s="777" t="n">
        <f aca="false">$G$19*C22</f>
        <v>361481.112631579</v>
      </c>
      <c r="H22" s="777" t="n">
        <f aca="false">H19*$C$22</f>
        <v>529282.016052632</v>
      </c>
      <c r="I22" s="777" t="n">
        <f aca="false">I19*$C$22</f>
        <v>747991.290789474</v>
      </c>
      <c r="J22" s="777" t="n">
        <f aca="false">J19*$C$22</f>
        <v>758463.311052632</v>
      </c>
      <c r="K22" s="777" t="n">
        <f aca="false">K19*$C$22</f>
        <v>774594.577105263</v>
      </c>
      <c r="L22" s="777" t="n">
        <f aca="false">L19*$C$22</f>
        <v>777053.643947369</v>
      </c>
      <c r="M22" s="777" t="n">
        <f aca="false">M19*$C$22</f>
        <v>799269.361578947</v>
      </c>
      <c r="N22" s="777" t="n">
        <f aca="false">N19*$C$22</f>
        <v>807585.372631579</v>
      </c>
      <c r="O22" s="777" t="n">
        <f aca="false">O19*$C$22</f>
        <v>810148.770789474</v>
      </c>
      <c r="P22" s="777" t="n">
        <f aca="false">P19*$C$22</f>
        <v>824446.10131579</v>
      </c>
      <c r="Q22" s="777" t="n">
        <f aca="false">Q19*$C$22</f>
        <v>832992.018157895</v>
      </c>
      <c r="R22" s="777" t="n">
        <f aca="false">R19*$C$22</f>
        <v>844653.997894737</v>
      </c>
      <c r="S22" s="777" t="n">
        <f aca="false">S19*$C$22</f>
        <v>865721.557105263</v>
      </c>
      <c r="T22" s="777" t="n">
        <f aca="false">T19*$C$22</f>
        <v>877841.635263158</v>
      </c>
      <c r="U22" s="777" t="n">
        <f aca="false">U19*$C$22</f>
        <v>886963.858421053</v>
      </c>
      <c r="V22" s="777" t="n">
        <f aca="false">V19*$C$22</f>
        <v>899381.169473684</v>
      </c>
      <c r="W22" s="777" t="n">
        <f aca="false">W19*$C$22</f>
        <v>905458.425789474</v>
      </c>
      <c r="X22" s="777" t="n">
        <f aca="false">X19*$C$22</f>
        <v>918134.937631579</v>
      </c>
      <c r="Y22" s="777" t="n">
        <f aca="false">Y19*$C$22</f>
        <v>944384.285526316</v>
      </c>
      <c r="Z22" s="777" t="n">
        <f aca="false">Z19*$C$22</f>
        <v>944022.637894737</v>
      </c>
      <c r="AA22" s="758"/>
      <c r="AB22" s="758"/>
      <c r="AC22" s="758"/>
      <c r="AD22" s="758"/>
      <c r="AE22" s="758"/>
      <c r="AF22" s="758"/>
      <c r="AG22" s="758"/>
      <c r="AH22" s="758"/>
      <c r="AI22" s="758"/>
      <c r="AJ22" s="758"/>
      <c r="AK22" s="758"/>
      <c r="AL22" s="758"/>
      <c r="AM22" s="758"/>
      <c r="AN22" s="758"/>
      <c r="AO22" s="758"/>
      <c r="AP22" s="758"/>
      <c r="AQ22" s="758"/>
      <c r="AR22" s="758"/>
      <c r="AS22" s="758"/>
      <c r="AT22" s="758"/>
      <c r="AU22" s="758"/>
      <c r="AV22" s="758"/>
      <c r="AW22" s="758"/>
      <c r="AX22" s="758"/>
      <c r="AY22" s="758"/>
      <c r="AZ22" s="758"/>
      <c r="BA22" s="758"/>
      <c r="BB22" s="758"/>
      <c r="BC22" s="758"/>
      <c r="BD22" s="758"/>
      <c r="BE22" s="758"/>
      <c r="BF22" s="758"/>
      <c r="BG22" s="758"/>
      <c r="BH22" s="758"/>
      <c r="BI22" s="758"/>
      <c r="BJ22" s="758"/>
      <c r="BK22" s="758"/>
      <c r="BL22" s="758"/>
      <c r="BM22" s="758"/>
      <c r="BN22" s="758"/>
      <c r="BO22" s="758"/>
      <c r="BP22" s="758"/>
      <c r="BQ22" s="758"/>
      <c r="BR22" s="758"/>
      <c r="BS22" s="758"/>
      <c r="BT22" s="758"/>
      <c r="BU22" s="758"/>
      <c r="BV22" s="758"/>
      <c r="BW22" s="758"/>
      <c r="BX22" s="758"/>
      <c r="BY22" s="758"/>
      <c r="BZ22" s="758"/>
      <c r="CA22" s="758"/>
      <c r="CB22" s="758"/>
      <c r="CC22" s="758"/>
      <c r="CD22" s="758"/>
      <c r="CE22" s="758"/>
      <c r="CF22" s="758"/>
      <c r="CG22" s="758"/>
      <c r="CH22" s="758"/>
      <c r="CI22" s="758"/>
      <c r="CJ22" s="758"/>
      <c r="CK22" s="758"/>
      <c r="CL22" s="758"/>
      <c r="CM22" s="758"/>
      <c r="CN22" s="758"/>
      <c r="CO22" s="758"/>
      <c r="CP22" s="758"/>
      <c r="CQ22" s="758"/>
      <c r="CR22" s="758"/>
      <c r="CS22" s="758"/>
      <c r="CT22" s="758"/>
      <c r="CU22" s="758"/>
      <c r="CV22" s="758"/>
      <c r="CW22" s="758"/>
      <c r="CX22" s="758"/>
      <c r="CY22" s="758"/>
      <c r="CZ22" s="758"/>
      <c r="DA22" s="758"/>
      <c r="DB22" s="758"/>
      <c r="DC22" s="758"/>
      <c r="DD22" s="758"/>
      <c r="DE22" s="758"/>
      <c r="DF22" s="758"/>
      <c r="DG22" s="758"/>
      <c r="DH22" s="758"/>
      <c r="DI22" s="758"/>
      <c r="DJ22" s="758"/>
      <c r="DK22" s="758"/>
      <c r="DL22" s="758"/>
      <c r="DM22" s="758"/>
      <c r="DN22" s="758"/>
      <c r="DO22" s="758"/>
      <c r="DP22" s="758"/>
      <c r="DQ22" s="758"/>
      <c r="DR22" s="758"/>
      <c r="DS22" s="758"/>
      <c r="DT22" s="758"/>
      <c r="DU22" s="758"/>
      <c r="DV22" s="758"/>
      <c r="DW22" s="758"/>
      <c r="DX22" s="758"/>
      <c r="DY22" s="758"/>
      <c r="DZ22" s="758"/>
      <c r="EA22" s="758"/>
      <c r="EB22" s="758"/>
      <c r="EC22" s="758"/>
      <c r="ED22" s="758"/>
      <c r="EE22" s="758"/>
      <c r="EF22" s="758"/>
      <c r="EG22" s="758"/>
      <c r="EH22" s="758"/>
      <c r="EI22" s="758"/>
      <c r="EJ22" s="758"/>
      <c r="EK22" s="758"/>
      <c r="EL22" s="758"/>
      <c r="EM22" s="758"/>
      <c r="EN22" s="758"/>
      <c r="EO22" s="758"/>
      <c r="EP22" s="758"/>
      <c r="EQ22" s="758"/>
      <c r="ER22" s="758"/>
      <c r="ES22" s="758"/>
      <c r="ET22" s="758"/>
      <c r="EU22" s="758"/>
      <c r="EV22" s="758"/>
      <c r="EW22" s="758"/>
      <c r="EX22" s="758"/>
      <c r="EY22" s="758"/>
      <c r="EZ22" s="758"/>
      <c r="FA22" s="758"/>
      <c r="FB22" s="758"/>
      <c r="FC22" s="758"/>
      <c r="FD22" s="758"/>
      <c r="FE22" s="758"/>
      <c r="FF22" s="758"/>
      <c r="FG22" s="758"/>
      <c r="FH22" s="758"/>
      <c r="FI22" s="758"/>
      <c r="FJ22" s="758"/>
      <c r="FK22" s="758"/>
      <c r="FL22" s="758"/>
      <c r="FM22" s="758"/>
      <c r="FN22" s="758"/>
      <c r="FO22" s="758"/>
      <c r="FP22" s="758"/>
      <c r="FQ22" s="758"/>
      <c r="FR22" s="758"/>
      <c r="FS22" s="758"/>
      <c r="FT22" s="758"/>
      <c r="FU22" s="758"/>
      <c r="FV22" s="758"/>
      <c r="FW22" s="758"/>
      <c r="FX22" s="758"/>
      <c r="FY22" s="758"/>
      <c r="FZ22" s="758"/>
      <c r="GA22" s="758"/>
      <c r="GB22" s="758"/>
      <c r="GC22" s="758"/>
      <c r="GD22" s="758"/>
      <c r="GE22" s="758"/>
      <c r="GF22" s="758"/>
      <c r="GG22" s="758"/>
      <c r="GH22" s="758"/>
      <c r="GI22" s="758"/>
      <c r="GJ22" s="758"/>
      <c r="GK22" s="758"/>
      <c r="GL22" s="758"/>
      <c r="GM22" s="758"/>
      <c r="GN22" s="758"/>
      <c r="GO22" s="758"/>
      <c r="GP22" s="758"/>
      <c r="GQ22" s="758"/>
      <c r="GR22" s="758"/>
      <c r="GS22" s="758"/>
      <c r="GT22" s="758"/>
      <c r="GU22" s="758"/>
      <c r="GV22" s="758"/>
      <c r="GW22" s="758"/>
      <c r="GX22" s="758"/>
      <c r="GY22" s="758"/>
      <c r="GZ22" s="758"/>
      <c r="HA22" s="758"/>
      <c r="HB22" s="758"/>
      <c r="HC22" s="758"/>
      <c r="HD22" s="758"/>
      <c r="HE22" s="758"/>
      <c r="HF22" s="758"/>
      <c r="HG22" s="758"/>
      <c r="HH22" s="758"/>
      <c r="HI22" s="758"/>
      <c r="HJ22" s="758"/>
      <c r="HK22" s="758"/>
      <c r="HL22" s="758"/>
      <c r="HM22" s="758"/>
      <c r="HN22" s="758"/>
      <c r="HO22" s="758"/>
      <c r="HP22" s="758"/>
      <c r="HQ22" s="758"/>
      <c r="HR22" s="758"/>
      <c r="HS22" s="758"/>
      <c r="HT22" s="758"/>
      <c r="HU22" s="758"/>
      <c r="HV22" s="758"/>
      <c r="HW22" s="758"/>
      <c r="HX22" s="758"/>
      <c r="HY22" s="758"/>
      <c r="HZ22" s="758"/>
      <c r="IA22" s="758"/>
      <c r="IB22" s="758"/>
      <c r="IC22" s="758"/>
      <c r="ID22" s="758"/>
      <c r="IE22" s="758"/>
      <c r="IF22" s="758"/>
      <c r="IG22" s="758"/>
      <c r="IH22" s="758"/>
      <c r="II22" s="758"/>
      <c r="IJ22" s="758"/>
      <c r="IK22" s="758"/>
      <c r="IL22" s="758"/>
      <c r="IM22" s="758"/>
      <c r="IN22" s="758"/>
      <c r="IO22" s="758"/>
      <c r="IP22" s="758"/>
      <c r="IQ22" s="758"/>
      <c r="IR22" s="758"/>
      <c r="IS22" s="758"/>
      <c r="IT22" s="758"/>
      <c r="IU22" s="758"/>
    </row>
    <row r="23" customFormat="false" ht="14.1" hidden="false" customHeight="true" outlineLevel="0" collapsed="false">
      <c r="A23" s="774" t="s">
        <v>165</v>
      </c>
      <c r="B23" s="775" t="s">
        <v>563</v>
      </c>
      <c r="C23" s="776" t="n">
        <v>0.0065</v>
      </c>
      <c r="D23" s="776"/>
      <c r="G23" s="778" t="n">
        <f aca="false">$G$19*C23</f>
        <v>46992.5446421053</v>
      </c>
      <c r="H23" s="778" t="n">
        <f aca="false">H19*$C$23</f>
        <v>68806.6620868421</v>
      </c>
      <c r="I23" s="778" t="n">
        <f aca="false">I19*$C$23</f>
        <v>97238.8678026316</v>
      </c>
      <c r="J23" s="778" t="n">
        <f aca="false">J19*$C$23</f>
        <v>98600.2304368421</v>
      </c>
      <c r="K23" s="778" t="n">
        <f aca="false">K19*$C$23</f>
        <v>100697.295023684</v>
      </c>
      <c r="L23" s="778" t="n">
        <f aca="false">L19*$C$23</f>
        <v>101016.973713158</v>
      </c>
      <c r="M23" s="778" t="n">
        <f aca="false">M19*$C$23</f>
        <v>103905.017005263</v>
      </c>
      <c r="N23" s="778" t="n">
        <f aca="false">N19*$C$23</f>
        <v>104986.098442105</v>
      </c>
      <c r="O23" s="778" t="n">
        <f aca="false">O19*$C$23</f>
        <v>105319.340202632</v>
      </c>
      <c r="P23" s="778" t="n">
        <f aca="false">P19*$C$23</f>
        <v>107177.993171053</v>
      </c>
      <c r="Q23" s="778" t="n">
        <f aca="false">Q19*$C$23</f>
        <v>108288.962360526</v>
      </c>
      <c r="R23" s="778" t="n">
        <f aca="false">R19*$C$23</f>
        <v>109805.019726316</v>
      </c>
      <c r="S23" s="778" t="n">
        <f aca="false">S19*$C$23</f>
        <v>112543.802423684</v>
      </c>
      <c r="T23" s="778" t="n">
        <f aca="false">T19*$C$23</f>
        <v>114119.412584211</v>
      </c>
      <c r="U23" s="778" t="n">
        <f aca="false">U19*$C$23</f>
        <v>115305.301594737</v>
      </c>
      <c r="V23" s="778" t="n">
        <f aca="false">V19*$C$23</f>
        <v>116919.552031579</v>
      </c>
      <c r="W23" s="778" t="n">
        <f aca="false">W19*$C$23</f>
        <v>117709.595352632</v>
      </c>
      <c r="X23" s="778" t="n">
        <f aca="false">X19*$C$23</f>
        <v>119357.541892105</v>
      </c>
      <c r="Y23" s="778" t="n">
        <f aca="false">Y19*$C$23</f>
        <v>122769.957118421</v>
      </c>
      <c r="Z23" s="778" t="n">
        <f aca="false">Z19*$C$23</f>
        <v>122722.942926316</v>
      </c>
      <c r="AA23" s="758"/>
      <c r="AB23" s="758"/>
      <c r="AC23" s="758"/>
      <c r="AD23" s="758"/>
      <c r="AE23" s="758"/>
      <c r="AF23" s="758"/>
      <c r="AG23" s="758"/>
      <c r="AH23" s="758"/>
      <c r="AI23" s="758"/>
      <c r="AJ23" s="758"/>
      <c r="AK23" s="758"/>
      <c r="AL23" s="758"/>
      <c r="AM23" s="758"/>
      <c r="AN23" s="758"/>
      <c r="AO23" s="758"/>
      <c r="AP23" s="758"/>
      <c r="AQ23" s="758"/>
      <c r="AR23" s="758"/>
      <c r="AS23" s="758"/>
      <c r="AT23" s="758"/>
      <c r="AU23" s="758"/>
      <c r="AV23" s="758"/>
      <c r="AW23" s="758"/>
      <c r="AX23" s="758"/>
      <c r="AY23" s="758"/>
      <c r="AZ23" s="758"/>
      <c r="BA23" s="758"/>
      <c r="BB23" s="758"/>
      <c r="BC23" s="758"/>
      <c r="BD23" s="758"/>
      <c r="BE23" s="758"/>
      <c r="BF23" s="758"/>
      <c r="BG23" s="758"/>
      <c r="BH23" s="758"/>
      <c r="BI23" s="758"/>
      <c r="BJ23" s="758"/>
      <c r="BK23" s="758"/>
      <c r="BL23" s="758"/>
      <c r="BM23" s="758"/>
      <c r="BN23" s="758"/>
      <c r="BO23" s="758"/>
      <c r="BP23" s="758"/>
      <c r="BQ23" s="758"/>
      <c r="BR23" s="758"/>
      <c r="BS23" s="758"/>
      <c r="BT23" s="758"/>
      <c r="BU23" s="758"/>
      <c r="BV23" s="758"/>
      <c r="BW23" s="758"/>
      <c r="BX23" s="758"/>
      <c r="BY23" s="758"/>
      <c r="BZ23" s="758"/>
      <c r="CA23" s="758"/>
      <c r="CB23" s="758"/>
      <c r="CC23" s="758"/>
      <c r="CD23" s="758"/>
      <c r="CE23" s="758"/>
      <c r="CF23" s="758"/>
      <c r="CG23" s="758"/>
      <c r="CH23" s="758"/>
      <c r="CI23" s="758"/>
      <c r="CJ23" s="758"/>
      <c r="CK23" s="758"/>
      <c r="CL23" s="758"/>
      <c r="CM23" s="758"/>
      <c r="CN23" s="758"/>
      <c r="CO23" s="758"/>
      <c r="CP23" s="758"/>
      <c r="CQ23" s="758"/>
      <c r="CR23" s="758"/>
      <c r="CS23" s="758"/>
      <c r="CT23" s="758"/>
      <c r="CU23" s="758"/>
      <c r="CV23" s="758"/>
      <c r="CW23" s="758"/>
      <c r="CX23" s="758"/>
      <c r="CY23" s="758"/>
      <c r="CZ23" s="758"/>
      <c r="DA23" s="758"/>
      <c r="DB23" s="758"/>
      <c r="DC23" s="758"/>
      <c r="DD23" s="758"/>
      <c r="DE23" s="758"/>
      <c r="DF23" s="758"/>
      <c r="DG23" s="758"/>
      <c r="DH23" s="758"/>
      <c r="DI23" s="758"/>
      <c r="DJ23" s="758"/>
      <c r="DK23" s="758"/>
      <c r="DL23" s="758"/>
      <c r="DM23" s="758"/>
      <c r="DN23" s="758"/>
      <c r="DO23" s="758"/>
      <c r="DP23" s="758"/>
      <c r="DQ23" s="758"/>
      <c r="DR23" s="758"/>
      <c r="DS23" s="758"/>
      <c r="DT23" s="758"/>
      <c r="DU23" s="758"/>
      <c r="DV23" s="758"/>
      <c r="DW23" s="758"/>
      <c r="DX23" s="758"/>
      <c r="DY23" s="758"/>
      <c r="DZ23" s="758"/>
      <c r="EA23" s="758"/>
      <c r="EB23" s="758"/>
      <c r="EC23" s="758"/>
      <c r="ED23" s="758"/>
      <c r="EE23" s="758"/>
      <c r="EF23" s="758"/>
      <c r="EG23" s="758"/>
      <c r="EH23" s="758"/>
      <c r="EI23" s="758"/>
      <c r="EJ23" s="758"/>
      <c r="EK23" s="758"/>
      <c r="EL23" s="758"/>
      <c r="EM23" s="758"/>
      <c r="EN23" s="758"/>
      <c r="EO23" s="758"/>
      <c r="EP23" s="758"/>
      <c r="EQ23" s="758"/>
      <c r="ER23" s="758"/>
      <c r="ES23" s="758"/>
      <c r="ET23" s="758"/>
      <c r="EU23" s="758"/>
      <c r="EV23" s="758"/>
      <c r="EW23" s="758"/>
      <c r="EX23" s="758"/>
      <c r="EY23" s="758"/>
      <c r="EZ23" s="758"/>
      <c r="FA23" s="758"/>
      <c r="FB23" s="758"/>
      <c r="FC23" s="758"/>
      <c r="FD23" s="758"/>
      <c r="FE23" s="758"/>
      <c r="FF23" s="758"/>
      <c r="FG23" s="758"/>
      <c r="FH23" s="758"/>
      <c r="FI23" s="758"/>
      <c r="FJ23" s="758"/>
      <c r="FK23" s="758"/>
      <c r="FL23" s="758"/>
      <c r="FM23" s="758"/>
      <c r="FN23" s="758"/>
      <c r="FO23" s="758"/>
      <c r="FP23" s="758"/>
      <c r="FQ23" s="758"/>
      <c r="FR23" s="758"/>
      <c r="FS23" s="758"/>
      <c r="FT23" s="758"/>
      <c r="FU23" s="758"/>
      <c r="FV23" s="758"/>
      <c r="FW23" s="758"/>
      <c r="FX23" s="758"/>
      <c r="FY23" s="758"/>
      <c r="FZ23" s="758"/>
      <c r="GA23" s="758"/>
      <c r="GB23" s="758"/>
      <c r="GC23" s="758"/>
      <c r="GD23" s="758"/>
      <c r="GE23" s="758"/>
      <c r="GF23" s="758"/>
      <c r="GG23" s="758"/>
      <c r="GH23" s="758"/>
      <c r="GI23" s="758"/>
      <c r="GJ23" s="758"/>
      <c r="GK23" s="758"/>
      <c r="GL23" s="758"/>
      <c r="GM23" s="758"/>
      <c r="GN23" s="758"/>
      <c r="GO23" s="758"/>
      <c r="GP23" s="758"/>
      <c r="GQ23" s="758"/>
      <c r="GR23" s="758"/>
      <c r="GS23" s="758"/>
      <c r="GT23" s="758"/>
      <c r="GU23" s="758"/>
      <c r="GV23" s="758"/>
      <c r="GW23" s="758"/>
      <c r="GX23" s="758"/>
      <c r="GY23" s="758"/>
      <c r="GZ23" s="758"/>
      <c r="HA23" s="758"/>
      <c r="HB23" s="758"/>
      <c r="HC23" s="758"/>
      <c r="HD23" s="758"/>
      <c r="HE23" s="758"/>
      <c r="HF23" s="758"/>
      <c r="HG23" s="758"/>
      <c r="HH23" s="758"/>
      <c r="HI23" s="758"/>
      <c r="HJ23" s="758"/>
      <c r="HK23" s="758"/>
      <c r="HL23" s="758"/>
      <c r="HM23" s="758"/>
      <c r="HN23" s="758"/>
      <c r="HO23" s="758"/>
      <c r="HP23" s="758"/>
      <c r="HQ23" s="758"/>
      <c r="HR23" s="758"/>
      <c r="HS23" s="758"/>
      <c r="HT23" s="758"/>
      <c r="HU23" s="758"/>
      <c r="HV23" s="758"/>
      <c r="HW23" s="758"/>
      <c r="HX23" s="758"/>
      <c r="HY23" s="758"/>
      <c r="HZ23" s="758"/>
      <c r="IA23" s="758"/>
      <c r="IB23" s="758"/>
      <c r="IC23" s="758"/>
      <c r="ID23" s="758"/>
      <c r="IE23" s="758"/>
      <c r="IF23" s="758"/>
      <c r="IG23" s="758"/>
      <c r="IH23" s="758"/>
      <c r="II23" s="758"/>
      <c r="IJ23" s="758"/>
      <c r="IK23" s="758"/>
      <c r="IL23" s="758"/>
      <c r="IM23" s="758"/>
      <c r="IN23" s="758"/>
      <c r="IO23" s="758"/>
      <c r="IP23" s="758"/>
      <c r="IQ23" s="758"/>
      <c r="IR23" s="758"/>
      <c r="IS23" s="758"/>
      <c r="IT23" s="758"/>
      <c r="IU23" s="758"/>
    </row>
    <row r="24" customFormat="false" ht="14.1" hidden="false" customHeight="true" outlineLevel="0" collapsed="false">
      <c r="A24" s="774" t="s">
        <v>167</v>
      </c>
      <c r="B24" s="775" t="s">
        <v>564</v>
      </c>
      <c r="C24" s="776" t="n">
        <v>0.03</v>
      </c>
      <c r="D24" s="776"/>
      <c r="G24" s="778" t="n">
        <f aca="false">$G$19*C24</f>
        <v>216888.667578947</v>
      </c>
      <c r="H24" s="778" t="n">
        <f aca="false">H19*$C$24</f>
        <v>317569.209631579</v>
      </c>
      <c r="I24" s="778" t="n">
        <f aca="false">I19*$C$24</f>
        <v>448794.774473684</v>
      </c>
      <c r="J24" s="778" t="n">
        <f aca="false">J19*$C$24</f>
        <v>455077.986631579</v>
      </c>
      <c r="K24" s="778" t="n">
        <f aca="false">K19*$C$24</f>
        <v>464756.746263158</v>
      </c>
      <c r="L24" s="778" t="n">
        <f aca="false">L19*$C$24</f>
        <v>466232.186368421</v>
      </c>
      <c r="M24" s="778" t="n">
        <f aca="false">M19*$C$24</f>
        <v>479561.616947368</v>
      </c>
      <c r="N24" s="778" t="n">
        <f aca="false">N19*$C$24</f>
        <v>484551.223578947</v>
      </c>
      <c r="O24" s="778" t="n">
        <f aca="false">O19*$C$24</f>
        <v>486089.262473684</v>
      </c>
      <c r="P24" s="778" t="n">
        <f aca="false">P19*$C$24</f>
        <v>494667.660789474</v>
      </c>
      <c r="Q24" s="778" t="n">
        <f aca="false">Q19*$C$24</f>
        <v>499795.210894737</v>
      </c>
      <c r="R24" s="778" t="n">
        <f aca="false">R19*$C$24</f>
        <v>506792.398736842</v>
      </c>
      <c r="S24" s="778" t="n">
        <f aca="false">S19*$C$24</f>
        <v>519432.934263158</v>
      </c>
      <c r="T24" s="778" t="n">
        <f aca="false">T19*$C$24</f>
        <v>526704.981157895</v>
      </c>
      <c r="U24" s="778" t="n">
        <f aca="false">U19*$C$24</f>
        <v>532178.315052632</v>
      </c>
      <c r="V24" s="778" t="n">
        <f aca="false">V19*$C$24</f>
        <v>539628.701684211</v>
      </c>
      <c r="W24" s="778" t="n">
        <f aca="false">W19*$C$24</f>
        <v>543275.055473684</v>
      </c>
      <c r="X24" s="778" t="n">
        <f aca="false">X19*$C$24</f>
        <v>550880.962578947</v>
      </c>
      <c r="Y24" s="778" t="n">
        <f aca="false">Y19*$C$24</f>
        <v>566630.57131579</v>
      </c>
      <c r="Z24" s="778" t="n">
        <f aca="false">Z19*$C$24</f>
        <v>566413.582736842</v>
      </c>
      <c r="AA24" s="758"/>
      <c r="AB24" s="758"/>
      <c r="AC24" s="758"/>
      <c r="AD24" s="758"/>
      <c r="AE24" s="758"/>
      <c r="AF24" s="758"/>
      <c r="AG24" s="758"/>
      <c r="AH24" s="758"/>
      <c r="AI24" s="758"/>
      <c r="AJ24" s="758"/>
      <c r="AK24" s="758"/>
      <c r="AL24" s="758"/>
      <c r="AM24" s="758"/>
      <c r="AN24" s="758"/>
      <c r="AO24" s="758"/>
      <c r="AP24" s="758"/>
      <c r="AQ24" s="758"/>
      <c r="AR24" s="758"/>
      <c r="AS24" s="758"/>
      <c r="AT24" s="758"/>
      <c r="AU24" s="758"/>
      <c r="AV24" s="758"/>
      <c r="AW24" s="758"/>
      <c r="AX24" s="758"/>
      <c r="AY24" s="758"/>
      <c r="AZ24" s="758"/>
      <c r="BA24" s="758"/>
      <c r="BB24" s="758"/>
      <c r="BC24" s="758"/>
      <c r="BD24" s="758"/>
      <c r="BE24" s="758"/>
      <c r="BF24" s="758"/>
      <c r="BG24" s="758"/>
      <c r="BH24" s="758"/>
      <c r="BI24" s="758"/>
      <c r="BJ24" s="758"/>
      <c r="BK24" s="758"/>
      <c r="BL24" s="758"/>
      <c r="BM24" s="758"/>
      <c r="BN24" s="758"/>
      <c r="BO24" s="758"/>
      <c r="BP24" s="758"/>
      <c r="BQ24" s="758"/>
      <c r="BR24" s="758"/>
      <c r="BS24" s="758"/>
      <c r="BT24" s="758"/>
      <c r="BU24" s="758"/>
      <c r="BV24" s="758"/>
      <c r="BW24" s="758"/>
      <c r="BX24" s="758"/>
      <c r="BY24" s="758"/>
      <c r="BZ24" s="758"/>
      <c r="CA24" s="758"/>
      <c r="CB24" s="758"/>
      <c r="CC24" s="758"/>
      <c r="CD24" s="758"/>
      <c r="CE24" s="758"/>
      <c r="CF24" s="758"/>
      <c r="CG24" s="758"/>
      <c r="CH24" s="758"/>
      <c r="CI24" s="758"/>
      <c r="CJ24" s="758"/>
      <c r="CK24" s="758"/>
      <c r="CL24" s="758"/>
      <c r="CM24" s="758"/>
      <c r="CN24" s="758"/>
      <c r="CO24" s="758"/>
      <c r="CP24" s="758"/>
      <c r="CQ24" s="758"/>
      <c r="CR24" s="758"/>
      <c r="CS24" s="758"/>
      <c r="CT24" s="758"/>
      <c r="CU24" s="758"/>
      <c r="CV24" s="758"/>
      <c r="CW24" s="758"/>
      <c r="CX24" s="758"/>
      <c r="CY24" s="758"/>
      <c r="CZ24" s="758"/>
      <c r="DA24" s="758"/>
      <c r="DB24" s="758"/>
      <c r="DC24" s="758"/>
      <c r="DD24" s="758"/>
      <c r="DE24" s="758"/>
      <c r="DF24" s="758"/>
      <c r="DG24" s="758"/>
      <c r="DH24" s="758"/>
      <c r="DI24" s="758"/>
      <c r="DJ24" s="758"/>
      <c r="DK24" s="758"/>
      <c r="DL24" s="758"/>
      <c r="DM24" s="758"/>
      <c r="DN24" s="758"/>
      <c r="DO24" s="758"/>
      <c r="DP24" s="758"/>
      <c r="DQ24" s="758"/>
      <c r="DR24" s="758"/>
      <c r="DS24" s="758"/>
      <c r="DT24" s="758"/>
      <c r="DU24" s="758"/>
      <c r="DV24" s="758"/>
      <c r="DW24" s="758"/>
      <c r="DX24" s="758"/>
      <c r="DY24" s="758"/>
      <c r="DZ24" s="758"/>
      <c r="EA24" s="758"/>
      <c r="EB24" s="758"/>
      <c r="EC24" s="758"/>
      <c r="ED24" s="758"/>
      <c r="EE24" s="758"/>
      <c r="EF24" s="758"/>
      <c r="EG24" s="758"/>
      <c r="EH24" s="758"/>
      <c r="EI24" s="758"/>
      <c r="EJ24" s="758"/>
      <c r="EK24" s="758"/>
      <c r="EL24" s="758"/>
      <c r="EM24" s="758"/>
      <c r="EN24" s="758"/>
      <c r="EO24" s="758"/>
      <c r="EP24" s="758"/>
      <c r="EQ24" s="758"/>
      <c r="ER24" s="758"/>
      <c r="ES24" s="758"/>
      <c r="ET24" s="758"/>
      <c r="EU24" s="758"/>
      <c r="EV24" s="758"/>
      <c r="EW24" s="758"/>
      <c r="EX24" s="758"/>
      <c r="EY24" s="758"/>
      <c r="EZ24" s="758"/>
      <c r="FA24" s="758"/>
      <c r="FB24" s="758"/>
      <c r="FC24" s="758"/>
      <c r="FD24" s="758"/>
      <c r="FE24" s="758"/>
      <c r="FF24" s="758"/>
      <c r="FG24" s="758"/>
      <c r="FH24" s="758"/>
      <c r="FI24" s="758"/>
      <c r="FJ24" s="758"/>
      <c r="FK24" s="758"/>
      <c r="FL24" s="758"/>
      <c r="FM24" s="758"/>
      <c r="FN24" s="758"/>
      <c r="FO24" s="758"/>
      <c r="FP24" s="758"/>
      <c r="FQ24" s="758"/>
      <c r="FR24" s="758"/>
      <c r="FS24" s="758"/>
      <c r="FT24" s="758"/>
      <c r="FU24" s="758"/>
      <c r="FV24" s="758"/>
      <c r="FW24" s="758"/>
      <c r="FX24" s="758"/>
      <c r="FY24" s="758"/>
      <c r="FZ24" s="758"/>
      <c r="GA24" s="758"/>
      <c r="GB24" s="758"/>
      <c r="GC24" s="758"/>
      <c r="GD24" s="758"/>
      <c r="GE24" s="758"/>
      <c r="GF24" s="758"/>
      <c r="GG24" s="758"/>
      <c r="GH24" s="758"/>
      <c r="GI24" s="758"/>
      <c r="GJ24" s="758"/>
      <c r="GK24" s="758"/>
      <c r="GL24" s="758"/>
      <c r="GM24" s="758"/>
      <c r="GN24" s="758"/>
      <c r="GO24" s="758"/>
      <c r="GP24" s="758"/>
      <c r="GQ24" s="758"/>
      <c r="GR24" s="758"/>
      <c r="GS24" s="758"/>
      <c r="GT24" s="758"/>
      <c r="GU24" s="758"/>
      <c r="GV24" s="758"/>
      <c r="GW24" s="758"/>
      <c r="GX24" s="758"/>
      <c r="GY24" s="758"/>
      <c r="GZ24" s="758"/>
      <c r="HA24" s="758"/>
      <c r="HB24" s="758"/>
      <c r="HC24" s="758"/>
      <c r="HD24" s="758"/>
      <c r="HE24" s="758"/>
      <c r="HF24" s="758"/>
      <c r="HG24" s="758"/>
      <c r="HH24" s="758"/>
      <c r="HI24" s="758"/>
      <c r="HJ24" s="758"/>
      <c r="HK24" s="758"/>
      <c r="HL24" s="758"/>
      <c r="HM24" s="758"/>
      <c r="HN24" s="758"/>
      <c r="HO24" s="758"/>
      <c r="HP24" s="758"/>
      <c r="HQ24" s="758"/>
      <c r="HR24" s="758"/>
      <c r="HS24" s="758"/>
      <c r="HT24" s="758"/>
      <c r="HU24" s="758"/>
      <c r="HV24" s="758"/>
      <c r="HW24" s="758"/>
      <c r="HX24" s="758"/>
      <c r="HY24" s="758"/>
      <c r="HZ24" s="758"/>
      <c r="IA24" s="758"/>
      <c r="IB24" s="758"/>
      <c r="IC24" s="758"/>
      <c r="ID24" s="758"/>
      <c r="IE24" s="758"/>
      <c r="IF24" s="758"/>
      <c r="IG24" s="758"/>
      <c r="IH24" s="758"/>
      <c r="II24" s="758"/>
      <c r="IJ24" s="758"/>
      <c r="IK24" s="758"/>
      <c r="IL24" s="758"/>
      <c r="IM24" s="758"/>
      <c r="IN24" s="758"/>
      <c r="IO24" s="758"/>
      <c r="IP24" s="758"/>
      <c r="IQ24" s="758"/>
      <c r="IR24" s="758"/>
      <c r="IS24" s="758"/>
      <c r="IT24" s="758"/>
      <c r="IU24" s="758"/>
    </row>
    <row r="25" customFormat="false" ht="14.1" hidden="false" customHeight="true" outlineLevel="0" collapsed="false">
      <c r="A25" s="774" t="s">
        <v>174</v>
      </c>
      <c r="B25" s="775" t="s">
        <v>565</v>
      </c>
      <c r="C25" s="776" t="n">
        <v>0.02</v>
      </c>
      <c r="D25" s="776"/>
      <c r="G25" s="778" t="n">
        <f aca="false">$G$19*C25</f>
        <v>144592.445052632</v>
      </c>
      <c r="H25" s="778" t="n">
        <f aca="false">H19*$C$25</f>
        <v>211712.806421053</v>
      </c>
      <c r="I25" s="778" t="n">
        <f aca="false">I19*$C$25</f>
        <v>299196.516315789</v>
      </c>
      <c r="J25" s="778" t="n">
        <f aca="false">J19*$C$25</f>
        <v>303385.324421053</v>
      </c>
      <c r="K25" s="778" t="n">
        <f aca="false">K19*$C$25</f>
        <v>309837.830842105</v>
      </c>
      <c r="L25" s="778" t="n">
        <f aca="false">L19*$C$25</f>
        <v>310821.457578947</v>
      </c>
      <c r="M25" s="778" t="n">
        <f aca="false">M19*$C$25</f>
        <v>319707.744631579</v>
      </c>
      <c r="N25" s="778" t="n">
        <f aca="false">N19*$C$25</f>
        <v>323034.149052632</v>
      </c>
      <c r="O25" s="778" t="n">
        <f aca="false">O19*$C$25</f>
        <v>324059.508315789</v>
      </c>
      <c r="P25" s="778" t="n">
        <f aca="false">P19*$C$25</f>
        <v>329778.440526316</v>
      </c>
      <c r="Q25" s="778" t="n">
        <f aca="false">Q19*$C$25</f>
        <v>333196.807263158</v>
      </c>
      <c r="R25" s="778" t="n">
        <f aca="false">R19*$C$25</f>
        <v>337861.599157895</v>
      </c>
      <c r="S25" s="778" t="n">
        <f aca="false">S19*$C$25</f>
        <v>346288.622842105</v>
      </c>
      <c r="T25" s="778" t="n">
        <f aca="false">T19*$C$25</f>
        <v>351136.654105263</v>
      </c>
      <c r="U25" s="778" t="n">
        <f aca="false">U19*$C$25</f>
        <v>354785.543368421</v>
      </c>
      <c r="V25" s="778" t="n">
        <f aca="false">V19*$C$25</f>
        <v>359752.467789474</v>
      </c>
      <c r="W25" s="778" t="n">
        <f aca="false">W19*$C$25</f>
        <v>362183.37031579</v>
      </c>
      <c r="X25" s="778" t="n">
        <f aca="false">X19*$C$25</f>
        <v>367253.975052632</v>
      </c>
      <c r="Y25" s="778" t="n">
        <f aca="false">Y19*$C$25</f>
        <v>377753.714210526</v>
      </c>
      <c r="Z25" s="778" t="n">
        <f aca="false">Z19*$C$25</f>
        <v>377609.055157895</v>
      </c>
      <c r="AA25" s="758"/>
      <c r="AB25" s="758"/>
      <c r="AC25" s="758"/>
      <c r="AD25" s="758"/>
      <c r="AE25" s="758"/>
      <c r="AF25" s="758"/>
      <c r="AG25" s="758"/>
      <c r="AH25" s="758"/>
      <c r="AI25" s="758"/>
      <c r="AJ25" s="758"/>
      <c r="AK25" s="758"/>
      <c r="AL25" s="758"/>
      <c r="AM25" s="758"/>
      <c r="AN25" s="758"/>
      <c r="AO25" s="758"/>
      <c r="AP25" s="758"/>
      <c r="AQ25" s="758"/>
      <c r="AR25" s="758"/>
      <c r="AS25" s="758"/>
      <c r="AT25" s="758"/>
      <c r="AU25" s="758"/>
      <c r="AV25" s="758"/>
      <c r="AW25" s="758"/>
      <c r="AX25" s="758"/>
      <c r="AY25" s="758"/>
      <c r="AZ25" s="758"/>
      <c r="BA25" s="758"/>
      <c r="BB25" s="758"/>
      <c r="BC25" s="758"/>
      <c r="BD25" s="758"/>
      <c r="BE25" s="758"/>
      <c r="BF25" s="758"/>
      <c r="BG25" s="758"/>
      <c r="BH25" s="758"/>
      <c r="BI25" s="758"/>
      <c r="BJ25" s="758"/>
      <c r="BK25" s="758"/>
      <c r="BL25" s="758"/>
      <c r="BM25" s="758"/>
      <c r="BN25" s="758"/>
      <c r="BO25" s="758"/>
      <c r="BP25" s="758"/>
      <c r="BQ25" s="758"/>
      <c r="BR25" s="758"/>
      <c r="BS25" s="758"/>
      <c r="BT25" s="758"/>
      <c r="BU25" s="758"/>
      <c r="BV25" s="758"/>
      <c r="BW25" s="758"/>
      <c r="BX25" s="758"/>
      <c r="BY25" s="758"/>
      <c r="BZ25" s="758"/>
      <c r="CA25" s="758"/>
      <c r="CB25" s="758"/>
      <c r="CC25" s="758"/>
      <c r="CD25" s="758"/>
      <c r="CE25" s="758"/>
      <c r="CF25" s="758"/>
      <c r="CG25" s="758"/>
      <c r="CH25" s="758"/>
      <c r="CI25" s="758"/>
      <c r="CJ25" s="758"/>
      <c r="CK25" s="758"/>
      <c r="CL25" s="758"/>
      <c r="CM25" s="758"/>
      <c r="CN25" s="758"/>
      <c r="CO25" s="758"/>
      <c r="CP25" s="758"/>
      <c r="CQ25" s="758"/>
      <c r="CR25" s="758"/>
      <c r="CS25" s="758"/>
      <c r="CT25" s="758"/>
      <c r="CU25" s="758"/>
      <c r="CV25" s="758"/>
      <c r="CW25" s="758"/>
      <c r="CX25" s="758"/>
      <c r="CY25" s="758"/>
      <c r="CZ25" s="758"/>
      <c r="DA25" s="758"/>
      <c r="DB25" s="758"/>
      <c r="DC25" s="758"/>
      <c r="DD25" s="758"/>
      <c r="DE25" s="758"/>
      <c r="DF25" s="758"/>
      <c r="DG25" s="758"/>
      <c r="DH25" s="758"/>
      <c r="DI25" s="758"/>
      <c r="DJ25" s="758"/>
      <c r="DK25" s="758"/>
      <c r="DL25" s="758"/>
      <c r="DM25" s="758"/>
      <c r="DN25" s="758"/>
      <c r="DO25" s="758"/>
      <c r="DP25" s="758"/>
      <c r="DQ25" s="758"/>
      <c r="DR25" s="758"/>
      <c r="DS25" s="758"/>
      <c r="DT25" s="758"/>
      <c r="DU25" s="758"/>
      <c r="DV25" s="758"/>
      <c r="DW25" s="758"/>
      <c r="DX25" s="758"/>
      <c r="DY25" s="758"/>
      <c r="DZ25" s="758"/>
      <c r="EA25" s="758"/>
      <c r="EB25" s="758"/>
      <c r="EC25" s="758"/>
      <c r="ED25" s="758"/>
      <c r="EE25" s="758"/>
      <c r="EF25" s="758"/>
      <c r="EG25" s="758"/>
      <c r="EH25" s="758"/>
      <c r="EI25" s="758"/>
      <c r="EJ25" s="758"/>
      <c r="EK25" s="758"/>
      <c r="EL25" s="758"/>
      <c r="EM25" s="758"/>
      <c r="EN25" s="758"/>
      <c r="EO25" s="758"/>
      <c r="EP25" s="758"/>
      <c r="EQ25" s="758"/>
      <c r="ER25" s="758"/>
      <c r="ES25" s="758"/>
      <c r="ET25" s="758"/>
      <c r="EU25" s="758"/>
      <c r="EV25" s="758"/>
      <c r="EW25" s="758"/>
      <c r="EX25" s="758"/>
      <c r="EY25" s="758"/>
      <c r="EZ25" s="758"/>
      <c r="FA25" s="758"/>
      <c r="FB25" s="758"/>
      <c r="FC25" s="758"/>
      <c r="FD25" s="758"/>
      <c r="FE25" s="758"/>
      <c r="FF25" s="758"/>
      <c r="FG25" s="758"/>
      <c r="FH25" s="758"/>
      <c r="FI25" s="758"/>
      <c r="FJ25" s="758"/>
      <c r="FK25" s="758"/>
      <c r="FL25" s="758"/>
      <c r="FM25" s="758"/>
      <c r="FN25" s="758"/>
      <c r="FO25" s="758"/>
      <c r="FP25" s="758"/>
      <c r="FQ25" s="758"/>
      <c r="FR25" s="758"/>
      <c r="FS25" s="758"/>
      <c r="FT25" s="758"/>
      <c r="FU25" s="758"/>
      <c r="FV25" s="758"/>
      <c r="FW25" s="758"/>
      <c r="FX25" s="758"/>
      <c r="FY25" s="758"/>
      <c r="FZ25" s="758"/>
      <c r="GA25" s="758"/>
      <c r="GB25" s="758"/>
      <c r="GC25" s="758"/>
      <c r="GD25" s="758"/>
      <c r="GE25" s="758"/>
      <c r="GF25" s="758"/>
      <c r="GG25" s="758"/>
      <c r="GH25" s="758"/>
      <c r="GI25" s="758"/>
      <c r="GJ25" s="758"/>
      <c r="GK25" s="758"/>
      <c r="GL25" s="758"/>
      <c r="GM25" s="758"/>
      <c r="GN25" s="758"/>
      <c r="GO25" s="758"/>
      <c r="GP25" s="758"/>
      <c r="GQ25" s="758"/>
      <c r="GR25" s="758"/>
      <c r="GS25" s="758"/>
      <c r="GT25" s="758"/>
      <c r="GU25" s="758"/>
      <c r="GV25" s="758"/>
      <c r="GW25" s="758"/>
      <c r="GX25" s="758"/>
      <c r="GY25" s="758"/>
      <c r="GZ25" s="758"/>
      <c r="HA25" s="758"/>
      <c r="HB25" s="758"/>
      <c r="HC25" s="758"/>
      <c r="HD25" s="758"/>
      <c r="HE25" s="758"/>
      <c r="HF25" s="758"/>
      <c r="HG25" s="758"/>
      <c r="HH25" s="758"/>
      <c r="HI25" s="758"/>
      <c r="HJ25" s="758"/>
      <c r="HK25" s="758"/>
      <c r="HL25" s="758"/>
      <c r="HM25" s="758"/>
      <c r="HN25" s="758"/>
      <c r="HO25" s="758"/>
      <c r="HP25" s="758"/>
      <c r="HQ25" s="758"/>
      <c r="HR25" s="758"/>
      <c r="HS25" s="758"/>
      <c r="HT25" s="758"/>
      <c r="HU25" s="758"/>
      <c r="HV25" s="758"/>
      <c r="HW25" s="758"/>
      <c r="HX25" s="758"/>
      <c r="HY25" s="758"/>
      <c r="HZ25" s="758"/>
      <c r="IA25" s="758"/>
      <c r="IB25" s="758"/>
      <c r="IC25" s="758"/>
      <c r="ID25" s="758"/>
      <c r="IE25" s="758"/>
      <c r="IF25" s="758"/>
      <c r="IG25" s="758"/>
      <c r="IH25" s="758"/>
      <c r="II25" s="758"/>
      <c r="IJ25" s="758"/>
      <c r="IK25" s="758"/>
      <c r="IL25" s="758"/>
      <c r="IM25" s="758"/>
      <c r="IN25" s="758"/>
      <c r="IO25" s="758"/>
      <c r="IP25" s="758"/>
      <c r="IQ25" s="758"/>
      <c r="IR25" s="758"/>
      <c r="IS25" s="758"/>
      <c r="IT25" s="758"/>
      <c r="IU25" s="758"/>
    </row>
    <row r="26" customFormat="false" ht="14.1" hidden="false" customHeight="true" outlineLevel="0" collapsed="false">
      <c r="A26" s="774" t="s">
        <v>178</v>
      </c>
      <c r="B26" s="775" t="s">
        <v>566</v>
      </c>
      <c r="C26" s="776" t="n">
        <v>0.2</v>
      </c>
      <c r="D26" s="776"/>
      <c r="G26" s="779" t="n">
        <f aca="false">$G$19*C26</f>
        <v>1445924.45052632</v>
      </c>
      <c r="H26" s="779" t="n">
        <f aca="false">H19*$C$26</f>
        <v>2117128.06421053</v>
      </c>
      <c r="I26" s="779" t="n">
        <f aca="false">I19*$C$26</f>
        <v>2991965.1631579</v>
      </c>
      <c r="J26" s="779" t="n">
        <f aca="false">J19*$C$26</f>
        <v>3033853.24421053</v>
      </c>
      <c r="K26" s="779" t="n">
        <f aca="false">K19*$C$26</f>
        <v>3098378.30842105</v>
      </c>
      <c r="L26" s="779" t="n">
        <f aca="false">L19*$C$26</f>
        <v>3108214.57578947</v>
      </c>
      <c r="M26" s="779" t="n">
        <f aca="false">M19*$C$26</f>
        <v>3197077.44631579</v>
      </c>
      <c r="N26" s="779" t="n">
        <f aca="false">N19*$C$26</f>
        <v>3230341.49052632</v>
      </c>
      <c r="O26" s="779" t="n">
        <f aca="false">O19*$C$26</f>
        <v>3240595.0831579</v>
      </c>
      <c r="P26" s="779" t="n">
        <f aca="false">P19*$C$26</f>
        <v>3297784.40526316</v>
      </c>
      <c r="Q26" s="779" t="n">
        <f aca="false">Q19*$C$26</f>
        <v>3331968.07263158</v>
      </c>
      <c r="R26" s="779" t="n">
        <f aca="false">R19*$C$26</f>
        <v>3378615.99157895</v>
      </c>
      <c r="S26" s="779" t="n">
        <f aca="false">S19*$C$26</f>
        <v>3462886.22842105</v>
      </c>
      <c r="T26" s="779" t="n">
        <f aca="false">T19*$C$26</f>
        <v>3511366.54105263</v>
      </c>
      <c r="U26" s="779" t="n">
        <f aca="false">U19*$C$26</f>
        <v>3547855.43368421</v>
      </c>
      <c r="V26" s="779" t="n">
        <f aca="false">V19*$C$26</f>
        <v>3597524.67789474</v>
      </c>
      <c r="W26" s="779" t="n">
        <f aca="false">W19*$C$26</f>
        <v>3621833.70315789</v>
      </c>
      <c r="X26" s="779" t="n">
        <f aca="false">X19*$C$26</f>
        <v>3672539.75052632</v>
      </c>
      <c r="Y26" s="779" t="n">
        <f aca="false">Y19*$C$26</f>
        <v>3777537.14210526</v>
      </c>
      <c r="Z26" s="779" t="n">
        <f aca="false">Z19*$C$26</f>
        <v>3776090.55157895</v>
      </c>
      <c r="AA26" s="758"/>
      <c r="AB26" s="758"/>
      <c r="AC26" s="758"/>
      <c r="AD26" s="758"/>
      <c r="AE26" s="758"/>
      <c r="AF26" s="758"/>
      <c r="AG26" s="758"/>
      <c r="AH26" s="758"/>
      <c r="AI26" s="758"/>
      <c r="AJ26" s="758"/>
      <c r="AK26" s="758"/>
      <c r="AL26" s="758"/>
      <c r="AM26" s="758"/>
      <c r="AN26" s="758"/>
      <c r="AO26" s="758"/>
      <c r="AP26" s="758"/>
      <c r="AQ26" s="758"/>
      <c r="AR26" s="758"/>
      <c r="AS26" s="758"/>
      <c r="AT26" s="758"/>
      <c r="AU26" s="758"/>
      <c r="AV26" s="758"/>
      <c r="AW26" s="758"/>
      <c r="AX26" s="758"/>
      <c r="AY26" s="758"/>
      <c r="AZ26" s="758"/>
      <c r="BA26" s="758"/>
      <c r="BB26" s="758"/>
      <c r="BC26" s="758"/>
      <c r="BD26" s="758"/>
      <c r="BE26" s="758"/>
      <c r="BF26" s="758"/>
      <c r="BG26" s="758"/>
      <c r="BH26" s="758"/>
      <c r="BI26" s="758"/>
      <c r="BJ26" s="758"/>
      <c r="BK26" s="758"/>
      <c r="BL26" s="758"/>
      <c r="BM26" s="758"/>
      <c r="BN26" s="758"/>
      <c r="BO26" s="758"/>
      <c r="BP26" s="758"/>
      <c r="BQ26" s="758"/>
      <c r="BR26" s="758"/>
      <c r="BS26" s="758"/>
      <c r="BT26" s="758"/>
      <c r="BU26" s="758"/>
      <c r="BV26" s="758"/>
      <c r="BW26" s="758"/>
      <c r="BX26" s="758"/>
      <c r="BY26" s="758"/>
      <c r="BZ26" s="758"/>
      <c r="CA26" s="758"/>
      <c r="CB26" s="758"/>
      <c r="CC26" s="758"/>
      <c r="CD26" s="758"/>
      <c r="CE26" s="758"/>
      <c r="CF26" s="758"/>
      <c r="CG26" s="758"/>
      <c r="CH26" s="758"/>
      <c r="CI26" s="758"/>
      <c r="CJ26" s="758"/>
      <c r="CK26" s="758"/>
      <c r="CL26" s="758"/>
      <c r="CM26" s="758"/>
      <c r="CN26" s="758"/>
      <c r="CO26" s="758"/>
      <c r="CP26" s="758"/>
      <c r="CQ26" s="758"/>
      <c r="CR26" s="758"/>
      <c r="CS26" s="758"/>
      <c r="CT26" s="758"/>
      <c r="CU26" s="758"/>
      <c r="CV26" s="758"/>
      <c r="CW26" s="758"/>
      <c r="CX26" s="758"/>
      <c r="CY26" s="758"/>
      <c r="CZ26" s="758"/>
      <c r="DA26" s="758"/>
      <c r="DB26" s="758"/>
      <c r="DC26" s="758"/>
      <c r="DD26" s="758"/>
      <c r="DE26" s="758"/>
      <c r="DF26" s="758"/>
      <c r="DG26" s="758"/>
      <c r="DH26" s="758"/>
      <c r="DI26" s="758"/>
      <c r="DJ26" s="758"/>
      <c r="DK26" s="758"/>
      <c r="DL26" s="758"/>
      <c r="DM26" s="758"/>
      <c r="DN26" s="758"/>
      <c r="DO26" s="758"/>
      <c r="DP26" s="758"/>
      <c r="DQ26" s="758"/>
      <c r="DR26" s="758"/>
      <c r="DS26" s="758"/>
      <c r="DT26" s="758"/>
      <c r="DU26" s="758"/>
      <c r="DV26" s="758"/>
      <c r="DW26" s="758"/>
      <c r="DX26" s="758"/>
      <c r="DY26" s="758"/>
      <c r="DZ26" s="758"/>
      <c r="EA26" s="758"/>
      <c r="EB26" s="758"/>
      <c r="EC26" s="758"/>
      <c r="ED26" s="758"/>
      <c r="EE26" s="758"/>
      <c r="EF26" s="758"/>
      <c r="EG26" s="758"/>
      <c r="EH26" s="758"/>
      <c r="EI26" s="758"/>
      <c r="EJ26" s="758"/>
      <c r="EK26" s="758"/>
      <c r="EL26" s="758"/>
      <c r="EM26" s="758"/>
      <c r="EN26" s="758"/>
      <c r="EO26" s="758"/>
      <c r="EP26" s="758"/>
      <c r="EQ26" s="758"/>
      <c r="ER26" s="758"/>
      <c r="ES26" s="758"/>
      <c r="ET26" s="758"/>
      <c r="EU26" s="758"/>
      <c r="EV26" s="758"/>
      <c r="EW26" s="758"/>
      <c r="EX26" s="758"/>
      <c r="EY26" s="758"/>
      <c r="EZ26" s="758"/>
      <c r="FA26" s="758"/>
      <c r="FB26" s="758"/>
      <c r="FC26" s="758"/>
      <c r="FD26" s="758"/>
      <c r="FE26" s="758"/>
      <c r="FF26" s="758"/>
      <c r="FG26" s="758"/>
      <c r="FH26" s="758"/>
      <c r="FI26" s="758"/>
      <c r="FJ26" s="758"/>
      <c r="FK26" s="758"/>
      <c r="FL26" s="758"/>
      <c r="FM26" s="758"/>
      <c r="FN26" s="758"/>
      <c r="FO26" s="758"/>
      <c r="FP26" s="758"/>
      <c r="FQ26" s="758"/>
      <c r="FR26" s="758"/>
      <c r="FS26" s="758"/>
      <c r="FT26" s="758"/>
      <c r="FU26" s="758"/>
      <c r="FV26" s="758"/>
      <c r="FW26" s="758"/>
      <c r="FX26" s="758"/>
      <c r="FY26" s="758"/>
      <c r="FZ26" s="758"/>
      <c r="GA26" s="758"/>
      <c r="GB26" s="758"/>
      <c r="GC26" s="758"/>
      <c r="GD26" s="758"/>
      <c r="GE26" s="758"/>
      <c r="GF26" s="758"/>
      <c r="GG26" s="758"/>
      <c r="GH26" s="758"/>
      <c r="GI26" s="758"/>
      <c r="GJ26" s="758"/>
      <c r="GK26" s="758"/>
      <c r="GL26" s="758"/>
      <c r="GM26" s="758"/>
      <c r="GN26" s="758"/>
      <c r="GO26" s="758"/>
      <c r="GP26" s="758"/>
      <c r="GQ26" s="758"/>
      <c r="GR26" s="758"/>
      <c r="GS26" s="758"/>
      <c r="GT26" s="758"/>
      <c r="GU26" s="758"/>
      <c r="GV26" s="758"/>
      <c r="GW26" s="758"/>
      <c r="GX26" s="758"/>
      <c r="GY26" s="758"/>
      <c r="GZ26" s="758"/>
      <c r="HA26" s="758"/>
      <c r="HB26" s="758"/>
      <c r="HC26" s="758"/>
      <c r="HD26" s="758"/>
      <c r="HE26" s="758"/>
      <c r="HF26" s="758"/>
      <c r="HG26" s="758"/>
      <c r="HH26" s="758"/>
      <c r="HI26" s="758"/>
      <c r="HJ26" s="758"/>
      <c r="HK26" s="758"/>
      <c r="HL26" s="758"/>
      <c r="HM26" s="758"/>
      <c r="HN26" s="758"/>
      <c r="HO26" s="758"/>
      <c r="HP26" s="758"/>
      <c r="HQ26" s="758"/>
      <c r="HR26" s="758"/>
      <c r="HS26" s="758"/>
      <c r="HT26" s="758"/>
      <c r="HU26" s="758"/>
      <c r="HV26" s="758"/>
      <c r="HW26" s="758"/>
      <c r="HX26" s="758"/>
      <c r="HY26" s="758"/>
      <c r="HZ26" s="758"/>
      <c r="IA26" s="758"/>
      <c r="IB26" s="758"/>
      <c r="IC26" s="758"/>
      <c r="ID26" s="758"/>
      <c r="IE26" s="758"/>
      <c r="IF26" s="758"/>
      <c r="IG26" s="758"/>
      <c r="IH26" s="758"/>
      <c r="II26" s="758"/>
      <c r="IJ26" s="758"/>
      <c r="IK26" s="758"/>
      <c r="IL26" s="758"/>
      <c r="IM26" s="758"/>
      <c r="IN26" s="758"/>
      <c r="IO26" s="758"/>
      <c r="IP26" s="758"/>
      <c r="IQ26" s="758"/>
      <c r="IR26" s="758"/>
      <c r="IS26" s="758"/>
      <c r="IT26" s="758"/>
      <c r="IU26" s="758"/>
    </row>
    <row r="27" customFormat="false" ht="5.1" hidden="false" customHeight="true" outlineLevel="0" collapsed="false">
      <c r="C27" s="780"/>
      <c r="D27" s="780"/>
      <c r="E27" s="781"/>
      <c r="F27" s="781"/>
      <c r="G27" s="764"/>
      <c r="H27" s="764"/>
      <c r="I27" s="764"/>
      <c r="J27" s="764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764"/>
    </row>
    <row r="28" customFormat="false" ht="14.1" hidden="false" customHeight="true" outlineLevel="0" collapsed="false">
      <c r="A28" s="756" t="s">
        <v>567</v>
      </c>
      <c r="B28" s="757" t="s">
        <v>568</v>
      </c>
      <c r="C28" s="762"/>
      <c r="D28" s="762"/>
      <c r="E28" s="782"/>
      <c r="F28" s="782"/>
      <c r="G28" s="770" t="n">
        <f aca="false">G19-G21</f>
        <v>5013743.0322</v>
      </c>
      <c r="H28" s="770" t="n">
        <f aca="false">H19-H21</f>
        <v>7341141.56265</v>
      </c>
      <c r="I28" s="771" t="n">
        <f aca="false">I19-I21</f>
        <v>10374639.20325</v>
      </c>
      <c r="J28" s="771" t="n">
        <f aca="false">J19-J21</f>
        <v>10519886.1243</v>
      </c>
      <c r="K28" s="771" t="n">
        <f aca="false">K19-K21</f>
        <v>10743626.78445</v>
      </c>
      <c r="L28" s="771" t="n">
        <f aca="false">L19-L21</f>
        <v>10777734.04155</v>
      </c>
      <c r="M28" s="771" t="n">
        <f aca="false">M19-M21</f>
        <v>11085866.0451</v>
      </c>
      <c r="N28" s="771" t="n">
        <f aca="false">N19-N21</f>
        <v>11201209.1184</v>
      </c>
      <c r="O28" s="771" t="n">
        <f aca="false">O19-O21</f>
        <v>11236763.45085</v>
      </c>
      <c r="P28" s="771" t="n">
        <f aca="false">P19-P21</f>
        <v>11435067.42525</v>
      </c>
      <c r="Q28" s="771" t="n">
        <f aca="false">Q19-Q21</f>
        <v>11553599.29185</v>
      </c>
      <c r="R28" s="771" t="n">
        <f aca="false">R19-R21</f>
        <v>11715350.9508</v>
      </c>
      <c r="S28" s="771" t="n">
        <f aca="false">S19-S21</f>
        <v>12007557.99705</v>
      </c>
      <c r="T28" s="771" t="n">
        <f aca="false">T19-T21</f>
        <v>12175663.4811</v>
      </c>
      <c r="U28" s="771" t="n">
        <f aca="false">U19-U21</f>
        <v>12302188.7163</v>
      </c>
      <c r="V28" s="771" t="n">
        <f aca="false">V19-V21</f>
        <v>12474416.8206</v>
      </c>
      <c r="W28" s="771" t="n">
        <f aca="false">W19-W21</f>
        <v>12558708.3657</v>
      </c>
      <c r="X28" s="771" t="n">
        <f aca="false">X19-X21</f>
        <v>12734531.58495</v>
      </c>
      <c r="Y28" s="771" t="n">
        <f aca="false">Y19-Y21</f>
        <v>13098610.04025</v>
      </c>
      <c r="Z28" s="771" t="n">
        <f aca="false">Z19-Z21</f>
        <v>13093593.9876</v>
      </c>
      <c r="AA28" s="757"/>
      <c r="AB28" s="757"/>
      <c r="AC28" s="757"/>
      <c r="AD28" s="757"/>
      <c r="AE28" s="757"/>
      <c r="AF28" s="757"/>
      <c r="AG28" s="757"/>
      <c r="AH28" s="757"/>
      <c r="AI28" s="757"/>
      <c r="AJ28" s="757"/>
      <c r="AK28" s="757"/>
      <c r="AL28" s="757"/>
      <c r="AM28" s="757"/>
      <c r="AN28" s="757"/>
      <c r="AO28" s="757"/>
      <c r="AP28" s="757"/>
      <c r="AQ28" s="757"/>
      <c r="AR28" s="757"/>
      <c r="AS28" s="757"/>
      <c r="AT28" s="757"/>
      <c r="AU28" s="757"/>
      <c r="AV28" s="757"/>
      <c r="AW28" s="757"/>
      <c r="AX28" s="757"/>
      <c r="AY28" s="757"/>
      <c r="AZ28" s="757"/>
      <c r="BA28" s="757"/>
      <c r="BB28" s="757"/>
      <c r="BC28" s="757"/>
      <c r="BD28" s="757"/>
      <c r="BE28" s="757"/>
      <c r="BF28" s="757"/>
      <c r="BG28" s="757"/>
      <c r="BH28" s="757"/>
      <c r="BI28" s="757"/>
      <c r="BJ28" s="757"/>
      <c r="BK28" s="757"/>
      <c r="BL28" s="757"/>
      <c r="BM28" s="757"/>
      <c r="BN28" s="757"/>
      <c r="BO28" s="757"/>
      <c r="BP28" s="757"/>
      <c r="BQ28" s="757"/>
      <c r="BR28" s="757"/>
      <c r="BS28" s="757"/>
      <c r="BT28" s="757"/>
      <c r="BU28" s="757"/>
      <c r="BV28" s="757"/>
      <c r="BW28" s="757"/>
      <c r="BX28" s="757"/>
      <c r="BY28" s="757"/>
      <c r="BZ28" s="757"/>
      <c r="CA28" s="757"/>
      <c r="CB28" s="757"/>
      <c r="CC28" s="757"/>
      <c r="CD28" s="757"/>
      <c r="CE28" s="757"/>
      <c r="CF28" s="757"/>
      <c r="CG28" s="757"/>
      <c r="CH28" s="757"/>
      <c r="CI28" s="757"/>
      <c r="CJ28" s="757"/>
      <c r="CK28" s="757"/>
      <c r="CL28" s="757"/>
      <c r="CM28" s="757"/>
      <c r="CN28" s="757"/>
      <c r="CO28" s="757"/>
      <c r="CP28" s="757"/>
      <c r="CQ28" s="757"/>
      <c r="CR28" s="757"/>
      <c r="CS28" s="757"/>
      <c r="CT28" s="757"/>
      <c r="CU28" s="757"/>
      <c r="CV28" s="757"/>
      <c r="CW28" s="757"/>
      <c r="CX28" s="757"/>
      <c r="CY28" s="757"/>
      <c r="CZ28" s="757"/>
      <c r="DA28" s="757"/>
      <c r="DB28" s="757"/>
      <c r="DC28" s="757"/>
      <c r="DD28" s="757"/>
      <c r="DE28" s="757"/>
      <c r="DF28" s="757"/>
      <c r="DG28" s="757"/>
      <c r="DH28" s="757"/>
      <c r="DI28" s="757"/>
      <c r="DJ28" s="757"/>
      <c r="DK28" s="757"/>
      <c r="DL28" s="757"/>
      <c r="DM28" s="757"/>
      <c r="DN28" s="757"/>
      <c r="DO28" s="757"/>
      <c r="DP28" s="757"/>
      <c r="DQ28" s="757"/>
      <c r="DR28" s="757"/>
      <c r="DS28" s="757"/>
      <c r="DT28" s="757"/>
      <c r="DU28" s="757"/>
      <c r="DV28" s="757"/>
      <c r="DW28" s="757"/>
      <c r="DX28" s="757"/>
      <c r="DY28" s="757"/>
      <c r="DZ28" s="757"/>
      <c r="EA28" s="757"/>
      <c r="EB28" s="757"/>
      <c r="EC28" s="757"/>
      <c r="ED28" s="757"/>
      <c r="EE28" s="757"/>
      <c r="EF28" s="757"/>
      <c r="EG28" s="757"/>
      <c r="EH28" s="757"/>
      <c r="EI28" s="757"/>
      <c r="EJ28" s="757"/>
      <c r="EK28" s="757"/>
      <c r="EL28" s="757"/>
      <c r="EM28" s="757"/>
      <c r="EN28" s="757"/>
      <c r="EO28" s="757"/>
      <c r="EP28" s="757"/>
      <c r="EQ28" s="757"/>
      <c r="ER28" s="757"/>
      <c r="ES28" s="757"/>
      <c r="ET28" s="757"/>
      <c r="EU28" s="757"/>
      <c r="EV28" s="757"/>
      <c r="EW28" s="757"/>
      <c r="EX28" s="757"/>
      <c r="EY28" s="757"/>
      <c r="EZ28" s="757"/>
      <c r="FA28" s="757"/>
      <c r="FB28" s="757"/>
      <c r="FC28" s="757"/>
      <c r="FD28" s="757"/>
      <c r="FE28" s="757"/>
      <c r="FF28" s="757"/>
      <c r="FG28" s="757"/>
      <c r="FH28" s="757"/>
      <c r="FI28" s="757"/>
      <c r="FJ28" s="757"/>
      <c r="FK28" s="757"/>
      <c r="FL28" s="757"/>
      <c r="FM28" s="757"/>
      <c r="FN28" s="757"/>
      <c r="FO28" s="757"/>
      <c r="FP28" s="757"/>
      <c r="FQ28" s="757"/>
      <c r="FR28" s="757"/>
      <c r="FS28" s="757"/>
      <c r="FT28" s="757"/>
      <c r="FU28" s="757"/>
      <c r="FV28" s="757"/>
      <c r="FW28" s="757"/>
      <c r="FX28" s="757"/>
      <c r="FY28" s="757"/>
      <c r="FZ28" s="757"/>
      <c r="GA28" s="757"/>
      <c r="GB28" s="757"/>
      <c r="GC28" s="757"/>
      <c r="GD28" s="757"/>
      <c r="GE28" s="757"/>
      <c r="GF28" s="757"/>
      <c r="GG28" s="757"/>
      <c r="GH28" s="757"/>
      <c r="GI28" s="757"/>
      <c r="GJ28" s="757"/>
      <c r="GK28" s="757"/>
      <c r="GL28" s="757"/>
      <c r="GM28" s="757"/>
      <c r="GN28" s="757"/>
      <c r="GO28" s="757"/>
      <c r="GP28" s="757"/>
      <c r="GQ28" s="757"/>
      <c r="GR28" s="757"/>
      <c r="GS28" s="757"/>
      <c r="GT28" s="757"/>
      <c r="GU28" s="757"/>
      <c r="GV28" s="757"/>
      <c r="GW28" s="757"/>
      <c r="GX28" s="757"/>
      <c r="GY28" s="757"/>
      <c r="GZ28" s="757"/>
      <c r="HA28" s="757"/>
      <c r="HB28" s="757"/>
      <c r="HC28" s="757"/>
      <c r="HD28" s="757"/>
      <c r="HE28" s="757"/>
      <c r="HF28" s="757"/>
      <c r="HG28" s="757"/>
      <c r="HH28" s="757"/>
      <c r="HI28" s="757"/>
      <c r="HJ28" s="757"/>
      <c r="HK28" s="757"/>
      <c r="HL28" s="757"/>
      <c r="HM28" s="757"/>
      <c r="HN28" s="757"/>
      <c r="HO28" s="757"/>
      <c r="HP28" s="757"/>
      <c r="HQ28" s="757"/>
      <c r="HR28" s="757"/>
      <c r="HS28" s="757"/>
      <c r="HT28" s="757"/>
      <c r="HU28" s="757"/>
      <c r="HV28" s="757"/>
      <c r="HW28" s="757"/>
      <c r="HX28" s="757"/>
      <c r="HY28" s="757"/>
      <c r="HZ28" s="757"/>
      <c r="IA28" s="757"/>
      <c r="IB28" s="757"/>
      <c r="IC28" s="757"/>
      <c r="ID28" s="757"/>
      <c r="IE28" s="757"/>
      <c r="IF28" s="757"/>
      <c r="IG28" s="757"/>
      <c r="IH28" s="757"/>
      <c r="II28" s="757"/>
      <c r="IJ28" s="757"/>
      <c r="IK28" s="757"/>
      <c r="IL28" s="757"/>
      <c r="IM28" s="757"/>
      <c r="IN28" s="757"/>
      <c r="IO28" s="757"/>
      <c r="IP28" s="757"/>
      <c r="IQ28" s="757"/>
      <c r="IR28" s="757"/>
      <c r="IS28" s="757"/>
      <c r="IT28" s="757"/>
      <c r="IU28" s="757"/>
    </row>
    <row r="29" s="783" customFormat="true" ht="5.1" hidden="false" customHeight="true" outlineLevel="0" collapsed="false">
      <c r="A29" s="756"/>
      <c r="D29" s="784"/>
      <c r="G29" s="785"/>
      <c r="H29" s="785"/>
      <c r="I29" s="785"/>
      <c r="J29" s="785"/>
      <c r="K29" s="785"/>
      <c r="L29" s="785"/>
      <c r="M29" s="785"/>
      <c r="N29" s="785"/>
      <c r="O29" s="785"/>
      <c r="P29" s="785"/>
      <c r="Q29" s="785"/>
      <c r="R29" s="785"/>
      <c r="S29" s="785"/>
      <c r="T29" s="785"/>
      <c r="U29" s="785"/>
      <c r="V29" s="785"/>
      <c r="W29" s="785"/>
      <c r="X29" s="785"/>
      <c r="Y29" s="785"/>
      <c r="Z29" s="785"/>
    </row>
    <row r="30" customFormat="false" ht="14.1" hidden="false" customHeight="true" outlineLevel="0" collapsed="false">
      <c r="A30" s="756" t="s">
        <v>569</v>
      </c>
      <c r="B30" s="757" t="s">
        <v>570</v>
      </c>
      <c r="C30" s="782"/>
      <c r="D30" s="780"/>
      <c r="E30" s="757"/>
      <c r="F30" s="757"/>
      <c r="G30" s="770" t="n">
        <f aca="false">G32+G36+G42+G46</f>
        <v>6236896.53999176</v>
      </c>
      <c r="H30" s="770" t="n">
        <f aca="false">H32+H36+H42+H46</f>
        <v>6236896.53999176</v>
      </c>
      <c r="I30" s="771" t="n">
        <f aca="false">I32+I36+I42+I46</f>
        <v>8704978.0868818</v>
      </c>
      <c r="J30" s="771" t="n">
        <f aca="false">J32+J36+J42+J46</f>
        <v>8704978.0868818</v>
      </c>
      <c r="K30" s="771" t="n">
        <f aca="false">K32+K36+K42+K46</f>
        <v>8704978.0868818</v>
      </c>
      <c r="L30" s="771" t="n">
        <f aca="false">L32+L36+L42+L46</f>
        <v>8704978.0868818</v>
      </c>
      <c r="M30" s="771" t="n">
        <f aca="false">M32+M36+M42+M46</f>
        <v>8704978.0868818</v>
      </c>
      <c r="N30" s="771" t="n">
        <f aca="false">N32+N36+N42+N46</f>
        <v>8704978.0868818</v>
      </c>
      <c r="O30" s="771" t="n">
        <f aca="false">O32+O36+O42+O46</f>
        <v>8704978.0868818</v>
      </c>
      <c r="P30" s="771" t="n">
        <f aca="false">P32+P36+P42+P46</f>
        <v>8704978.0868818</v>
      </c>
      <c r="Q30" s="771" t="n">
        <f aca="false">Q32+Q36+Q42+Q46</f>
        <v>8704978.0868818</v>
      </c>
      <c r="R30" s="771" t="n">
        <f aca="false">R32+R36+R42+R46</f>
        <v>8704978.0868818</v>
      </c>
      <c r="S30" s="771" t="n">
        <f aca="false">S32+S36+S42+S46</f>
        <v>8704978.0868818</v>
      </c>
      <c r="T30" s="771" t="n">
        <f aca="false">T32+T36+T42+T46</f>
        <v>8704978.0868818</v>
      </c>
      <c r="U30" s="771" t="n">
        <f aca="false">U32+U36+U42+U46</f>
        <v>8704978.0868818</v>
      </c>
      <c r="V30" s="771" t="n">
        <f aca="false">V32+V36+V42+V46</f>
        <v>8704978.0868818</v>
      </c>
      <c r="W30" s="771" t="n">
        <f aca="false">W32+W36+W42+W46</f>
        <v>8704978.0868818</v>
      </c>
      <c r="X30" s="771" t="n">
        <f aca="false">X32+X36+X42+X46</f>
        <v>8704978.0868818</v>
      </c>
      <c r="Y30" s="771" t="n">
        <f aca="false">Y32+Y36+Y42+Y46</f>
        <v>8704978.0868818</v>
      </c>
      <c r="Z30" s="771" t="n">
        <f aca="false">Z32+Z36+Z42+Z46</f>
        <v>8704978.0868818</v>
      </c>
      <c r="AA30" s="757"/>
      <c r="AB30" s="757"/>
      <c r="AC30" s="757"/>
      <c r="AD30" s="757"/>
      <c r="AE30" s="757"/>
      <c r="AF30" s="757"/>
      <c r="AG30" s="757"/>
      <c r="AH30" s="757"/>
      <c r="AI30" s="757"/>
      <c r="AJ30" s="757"/>
      <c r="AK30" s="757"/>
      <c r="AL30" s="757"/>
      <c r="AM30" s="757"/>
      <c r="AN30" s="757"/>
      <c r="AO30" s="757"/>
      <c r="AP30" s="757"/>
      <c r="AQ30" s="757"/>
      <c r="AR30" s="757"/>
      <c r="AS30" s="757"/>
      <c r="AT30" s="757"/>
      <c r="AU30" s="757"/>
      <c r="AV30" s="757"/>
      <c r="AW30" s="757"/>
      <c r="AX30" s="757"/>
      <c r="AY30" s="757"/>
      <c r="AZ30" s="757"/>
      <c r="BA30" s="757"/>
      <c r="BB30" s="757"/>
      <c r="BC30" s="757"/>
      <c r="BD30" s="757"/>
      <c r="BE30" s="757"/>
      <c r="BF30" s="757"/>
      <c r="BG30" s="757"/>
      <c r="BH30" s="757"/>
      <c r="BI30" s="757"/>
      <c r="BJ30" s="757"/>
      <c r="BK30" s="757"/>
      <c r="BL30" s="757"/>
      <c r="BM30" s="757"/>
      <c r="BN30" s="757"/>
      <c r="BO30" s="757"/>
      <c r="BP30" s="757"/>
      <c r="BQ30" s="757"/>
      <c r="BR30" s="757"/>
      <c r="BS30" s="757"/>
      <c r="BT30" s="757"/>
      <c r="BU30" s="757"/>
      <c r="BV30" s="757"/>
      <c r="BW30" s="757"/>
      <c r="BX30" s="757"/>
      <c r="BY30" s="757"/>
      <c r="BZ30" s="757"/>
      <c r="CA30" s="757"/>
      <c r="CB30" s="757"/>
      <c r="CC30" s="757"/>
      <c r="CD30" s="757"/>
      <c r="CE30" s="757"/>
      <c r="CF30" s="757"/>
      <c r="CG30" s="757"/>
      <c r="CH30" s="757"/>
      <c r="CI30" s="757"/>
      <c r="CJ30" s="757"/>
      <c r="CK30" s="757"/>
      <c r="CL30" s="757"/>
      <c r="CM30" s="757"/>
      <c r="CN30" s="757"/>
      <c r="CO30" s="757"/>
      <c r="CP30" s="757"/>
      <c r="CQ30" s="757"/>
      <c r="CR30" s="757"/>
      <c r="CS30" s="757"/>
      <c r="CT30" s="757"/>
      <c r="CU30" s="757"/>
      <c r="CV30" s="757"/>
      <c r="CW30" s="757"/>
      <c r="CX30" s="757"/>
      <c r="CY30" s="757"/>
      <c r="CZ30" s="757"/>
      <c r="DA30" s="757"/>
      <c r="DB30" s="757"/>
      <c r="DC30" s="757"/>
      <c r="DD30" s="757"/>
      <c r="DE30" s="757"/>
      <c r="DF30" s="757"/>
      <c r="DG30" s="757"/>
      <c r="DH30" s="757"/>
      <c r="DI30" s="757"/>
      <c r="DJ30" s="757"/>
      <c r="DK30" s="757"/>
      <c r="DL30" s="757"/>
      <c r="DM30" s="757"/>
      <c r="DN30" s="757"/>
      <c r="DO30" s="757"/>
      <c r="DP30" s="757"/>
      <c r="DQ30" s="757"/>
      <c r="DR30" s="757"/>
      <c r="DS30" s="757"/>
      <c r="DT30" s="757"/>
      <c r="DU30" s="757"/>
      <c r="DV30" s="757"/>
      <c r="DW30" s="757"/>
      <c r="DX30" s="757"/>
      <c r="DY30" s="757"/>
      <c r="DZ30" s="757"/>
      <c r="EA30" s="757"/>
      <c r="EB30" s="757"/>
      <c r="EC30" s="757"/>
      <c r="ED30" s="757"/>
      <c r="EE30" s="757"/>
      <c r="EF30" s="757"/>
      <c r="EG30" s="757"/>
      <c r="EH30" s="757"/>
      <c r="EI30" s="757"/>
      <c r="EJ30" s="757"/>
      <c r="EK30" s="757"/>
      <c r="EL30" s="757"/>
      <c r="EM30" s="757"/>
      <c r="EN30" s="757"/>
      <c r="EO30" s="757"/>
      <c r="EP30" s="757"/>
      <c r="EQ30" s="757"/>
      <c r="ER30" s="757"/>
      <c r="ES30" s="757"/>
      <c r="ET30" s="757"/>
      <c r="EU30" s="757"/>
      <c r="EV30" s="757"/>
      <c r="EW30" s="757"/>
      <c r="EX30" s="757"/>
      <c r="EY30" s="757"/>
      <c r="EZ30" s="757"/>
      <c r="FA30" s="757"/>
      <c r="FB30" s="757"/>
      <c r="FC30" s="757"/>
      <c r="FD30" s="757"/>
      <c r="FE30" s="757"/>
      <c r="FF30" s="757"/>
      <c r="FG30" s="757"/>
      <c r="FH30" s="757"/>
      <c r="FI30" s="757"/>
      <c r="FJ30" s="757"/>
      <c r="FK30" s="757"/>
      <c r="FL30" s="757"/>
      <c r="FM30" s="757"/>
      <c r="FN30" s="757"/>
      <c r="FO30" s="757"/>
      <c r="FP30" s="757"/>
      <c r="FQ30" s="757"/>
      <c r="FR30" s="757"/>
      <c r="FS30" s="757"/>
      <c r="FT30" s="757"/>
      <c r="FU30" s="757"/>
      <c r="FV30" s="757"/>
      <c r="FW30" s="757"/>
      <c r="FX30" s="757"/>
      <c r="FY30" s="757"/>
      <c r="FZ30" s="757"/>
      <c r="GA30" s="757"/>
      <c r="GB30" s="757"/>
      <c r="GC30" s="757"/>
      <c r="GD30" s="757"/>
      <c r="GE30" s="757"/>
      <c r="GF30" s="757"/>
      <c r="GG30" s="757"/>
      <c r="GH30" s="757"/>
      <c r="GI30" s="757"/>
      <c r="GJ30" s="757"/>
      <c r="GK30" s="757"/>
      <c r="GL30" s="757"/>
      <c r="GM30" s="757"/>
      <c r="GN30" s="757"/>
      <c r="GO30" s="757"/>
      <c r="GP30" s="757"/>
      <c r="GQ30" s="757"/>
      <c r="GR30" s="757"/>
      <c r="GS30" s="757"/>
      <c r="GT30" s="757"/>
      <c r="GU30" s="757"/>
      <c r="GV30" s="757"/>
      <c r="GW30" s="757"/>
      <c r="GX30" s="757"/>
      <c r="GY30" s="757"/>
      <c r="GZ30" s="757"/>
      <c r="HA30" s="757"/>
      <c r="HB30" s="757"/>
      <c r="HC30" s="757"/>
      <c r="HD30" s="757"/>
      <c r="HE30" s="757"/>
      <c r="HF30" s="757"/>
      <c r="HG30" s="757"/>
      <c r="HH30" s="757"/>
      <c r="HI30" s="757"/>
      <c r="HJ30" s="757"/>
      <c r="HK30" s="757"/>
      <c r="HL30" s="757"/>
      <c r="HM30" s="757"/>
      <c r="HN30" s="757"/>
      <c r="HO30" s="757"/>
      <c r="HP30" s="757"/>
      <c r="HQ30" s="757"/>
      <c r="HR30" s="757"/>
      <c r="HS30" s="757"/>
      <c r="HT30" s="757"/>
      <c r="HU30" s="757"/>
      <c r="HV30" s="757"/>
      <c r="HW30" s="757"/>
      <c r="HX30" s="757"/>
      <c r="HY30" s="757"/>
      <c r="HZ30" s="757"/>
      <c r="IA30" s="757"/>
      <c r="IB30" s="757"/>
      <c r="IC30" s="757"/>
      <c r="ID30" s="757"/>
      <c r="IE30" s="757"/>
      <c r="IF30" s="757"/>
      <c r="IG30" s="757"/>
      <c r="IH30" s="757"/>
      <c r="II30" s="757"/>
      <c r="IJ30" s="757"/>
      <c r="IK30" s="757"/>
      <c r="IL30" s="757"/>
      <c r="IM30" s="757"/>
      <c r="IN30" s="757"/>
      <c r="IO30" s="757"/>
      <c r="IP30" s="757"/>
      <c r="IQ30" s="757"/>
      <c r="IR30" s="757"/>
      <c r="IS30" s="757"/>
      <c r="IT30" s="757"/>
      <c r="IU30" s="757"/>
    </row>
    <row r="31" customFormat="false" ht="5.1" hidden="false" customHeight="true" outlineLevel="0" collapsed="false">
      <c r="C31" s="757"/>
      <c r="D31" s="762"/>
      <c r="E31" s="781"/>
      <c r="F31" s="781"/>
      <c r="G31" s="764"/>
      <c r="H31" s="764"/>
      <c r="I31" s="764"/>
      <c r="J31" s="764"/>
      <c r="K31" s="764"/>
      <c r="L31" s="764"/>
      <c r="M31" s="764"/>
      <c r="N31" s="764"/>
      <c r="O31" s="764"/>
      <c r="P31" s="764"/>
      <c r="Q31" s="764"/>
      <c r="R31" s="764"/>
      <c r="S31" s="764"/>
      <c r="T31" s="764"/>
      <c r="U31" s="764"/>
      <c r="V31" s="764"/>
      <c r="W31" s="764"/>
      <c r="X31" s="764"/>
      <c r="Y31" s="764"/>
      <c r="Z31" s="764"/>
    </row>
    <row r="32" customFormat="false" ht="14.1" hidden="false" customHeight="true" outlineLevel="0" collapsed="false">
      <c r="A32" s="756" t="s">
        <v>571</v>
      </c>
      <c r="B32" s="757" t="str">
        <f aca="false">'(12)Orçam.(FASE 1)'!B4</f>
        <v>Depesa com Pessoal</v>
      </c>
      <c r="C32" s="782"/>
      <c r="D32" s="780"/>
      <c r="E32" s="757"/>
      <c r="F32" s="757"/>
      <c r="G32" s="770" t="n">
        <f aca="false">SUM(G33:G35)</f>
        <v>3635018.10999176</v>
      </c>
      <c r="H32" s="770" t="n">
        <f aca="false">SUM(H33:H35)</f>
        <v>3635018.10999176</v>
      </c>
      <c r="I32" s="771" t="n">
        <f aca="false">SUM(I33:I35)</f>
        <v>5438432.1368818</v>
      </c>
      <c r="J32" s="771" t="n">
        <f aca="false">SUM(J33:J35)</f>
        <v>5438432.1368818</v>
      </c>
      <c r="K32" s="771" t="n">
        <f aca="false">SUM(K33:K35)</f>
        <v>5438432.1368818</v>
      </c>
      <c r="L32" s="771" t="n">
        <f aca="false">SUM(L33:L35)</f>
        <v>5438432.1368818</v>
      </c>
      <c r="M32" s="771" t="n">
        <f aca="false">SUM(M33:M35)</f>
        <v>5438432.1368818</v>
      </c>
      <c r="N32" s="771" t="n">
        <f aca="false">SUM(N33:N35)</f>
        <v>5438432.1368818</v>
      </c>
      <c r="O32" s="771" t="n">
        <f aca="false">SUM(O33:O35)</f>
        <v>5438432.1368818</v>
      </c>
      <c r="P32" s="771" t="n">
        <f aca="false">SUM(P33:P35)</f>
        <v>5438432.1368818</v>
      </c>
      <c r="Q32" s="771" t="n">
        <f aca="false">SUM(Q33:Q35)</f>
        <v>5438432.1368818</v>
      </c>
      <c r="R32" s="771" t="n">
        <f aca="false">SUM(R33:R35)</f>
        <v>5438432.1368818</v>
      </c>
      <c r="S32" s="771" t="n">
        <f aca="false">SUM(S33:S35)</f>
        <v>5438432.1368818</v>
      </c>
      <c r="T32" s="771" t="n">
        <f aca="false">SUM(T33:T35)</f>
        <v>5438432.1368818</v>
      </c>
      <c r="U32" s="771" t="n">
        <f aca="false">SUM(U33:U35)</f>
        <v>5438432.1368818</v>
      </c>
      <c r="V32" s="771" t="n">
        <f aca="false">SUM(V33:V35)</f>
        <v>5438432.1368818</v>
      </c>
      <c r="W32" s="771" t="n">
        <f aca="false">SUM(W33:W35)</f>
        <v>5438432.1368818</v>
      </c>
      <c r="X32" s="771" t="n">
        <f aca="false">SUM(X33:X35)</f>
        <v>5438432.1368818</v>
      </c>
      <c r="Y32" s="771" t="n">
        <f aca="false">SUM(Y33:Y35)</f>
        <v>5438432.1368818</v>
      </c>
      <c r="Z32" s="771" t="n">
        <f aca="false">SUM(Z33:Z35)</f>
        <v>5438432.1368818</v>
      </c>
      <c r="AA32" s="757"/>
      <c r="AB32" s="757"/>
      <c r="AC32" s="757"/>
      <c r="AD32" s="757"/>
      <c r="AE32" s="757"/>
      <c r="AF32" s="757"/>
      <c r="AG32" s="757"/>
      <c r="AH32" s="757"/>
      <c r="AI32" s="757"/>
      <c r="AJ32" s="757"/>
      <c r="AK32" s="757"/>
      <c r="AL32" s="757"/>
      <c r="AM32" s="757"/>
      <c r="AN32" s="757"/>
      <c r="AO32" s="757"/>
      <c r="AP32" s="757"/>
      <c r="AQ32" s="757"/>
      <c r="AR32" s="757"/>
      <c r="AS32" s="757"/>
      <c r="AT32" s="757"/>
      <c r="AU32" s="757"/>
      <c r="AV32" s="757"/>
      <c r="AW32" s="757"/>
      <c r="AX32" s="757"/>
      <c r="AY32" s="757"/>
      <c r="AZ32" s="757"/>
      <c r="BA32" s="757"/>
      <c r="BB32" s="757"/>
      <c r="BC32" s="757"/>
      <c r="BD32" s="757"/>
      <c r="BE32" s="757"/>
      <c r="BF32" s="757"/>
      <c r="BG32" s="757"/>
      <c r="BH32" s="757"/>
      <c r="BI32" s="757"/>
      <c r="BJ32" s="757"/>
      <c r="BK32" s="757"/>
      <c r="BL32" s="757"/>
      <c r="BM32" s="757"/>
      <c r="BN32" s="757"/>
      <c r="BO32" s="757"/>
      <c r="BP32" s="757"/>
      <c r="BQ32" s="757"/>
      <c r="BR32" s="757"/>
      <c r="BS32" s="757"/>
      <c r="BT32" s="757"/>
      <c r="BU32" s="757"/>
      <c r="BV32" s="757"/>
      <c r="BW32" s="757"/>
      <c r="BX32" s="757"/>
      <c r="BY32" s="757"/>
      <c r="BZ32" s="757"/>
      <c r="CA32" s="757"/>
      <c r="CB32" s="757"/>
      <c r="CC32" s="757"/>
      <c r="CD32" s="757"/>
      <c r="CE32" s="757"/>
      <c r="CF32" s="757"/>
      <c r="CG32" s="757"/>
      <c r="CH32" s="757"/>
      <c r="CI32" s="757"/>
      <c r="CJ32" s="757"/>
      <c r="CK32" s="757"/>
      <c r="CL32" s="757"/>
      <c r="CM32" s="757"/>
      <c r="CN32" s="757"/>
      <c r="CO32" s="757"/>
      <c r="CP32" s="757"/>
      <c r="CQ32" s="757"/>
      <c r="CR32" s="757"/>
      <c r="CS32" s="757"/>
      <c r="CT32" s="757"/>
      <c r="CU32" s="757"/>
      <c r="CV32" s="757"/>
      <c r="CW32" s="757"/>
      <c r="CX32" s="757"/>
      <c r="CY32" s="757"/>
      <c r="CZ32" s="757"/>
      <c r="DA32" s="757"/>
      <c r="DB32" s="757"/>
      <c r="DC32" s="757"/>
      <c r="DD32" s="757"/>
      <c r="DE32" s="757"/>
      <c r="DF32" s="757"/>
      <c r="DG32" s="757"/>
      <c r="DH32" s="757"/>
      <c r="DI32" s="757"/>
      <c r="DJ32" s="757"/>
      <c r="DK32" s="757"/>
      <c r="DL32" s="757"/>
      <c r="DM32" s="757"/>
      <c r="DN32" s="757"/>
      <c r="DO32" s="757"/>
      <c r="DP32" s="757"/>
      <c r="DQ32" s="757"/>
      <c r="DR32" s="757"/>
      <c r="DS32" s="757"/>
      <c r="DT32" s="757"/>
      <c r="DU32" s="757"/>
      <c r="DV32" s="757"/>
      <c r="DW32" s="757"/>
      <c r="DX32" s="757"/>
      <c r="DY32" s="757"/>
      <c r="DZ32" s="757"/>
      <c r="EA32" s="757"/>
      <c r="EB32" s="757"/>
      <c r="EC32" s="757"/>
      <c r="ED32" s="757"/>
      <c r="EE32" s="757"/>
      <c r="EF32" s="757"/>
      <c r="EG32" s="757"/>
      <c r="EH32" s="757"/>
      <c r="EI32" s="757"/>
      <c r="EJ32" s="757"/>
      <c r="EK32" s="757"/>
      <c r="EL32" s="757"/>
      <c r="EM32" s="757"/>
      <c r="EN32" s="757"/>
      <c r="EO32" s="757"/>
      <c r="EP32" s="757"/>
      <c r="EQ32" s="757"/>
      <c r="ER32" s="757"/>
      <c r="ES32" s="757"/>
      <c r="ET32" s="757"/>
      <c r="EU32" s="757"/>
      <c r="EV32" s="757"/>
      <c r="EW32" s="757"/>
      <c r="EX32" s="757"/>
      <c r="EY32" s="757"/>
      <c r="EZ32" s="757"/>
      <c r="FA32" s="757"/>
      <c r="FB32" s="757"/>
      <c r="FC32" s="757"/>
      <c r="FD32" s="757"/>
      <c r="FE32" s="757"/>
      <c r="FF32" s="757"/>
      <c r="FG32" s="757"/>
      <c r="FH32" s="757"/>
      <c r="FI32" s="757"/>
      <c r="FJ32" s="757"/>
      <c r="FK32" s="757"/>
      <c r="FL32" s="757"/>
      <c r="FM32" s="757"/>
      <c r="FN32" s="757"/>
      <c r="FO32" s="757"/>
      <c r="FP32" s="757"/>
      <c r="FQ32" s="757"/>
      <c r="FR32" s="757"/>
      <c r="FS32" s="757"/>
      <c r="FT32" s="757"/>
      <c r="FU32" s="757"/>
      <c r="FV32" s="757"/>
      <c r="FW32" s="757"/>
      <c r="FX32" s="757"/>
      <c r="FY32" s="757"/>
      <c r="FZ32" s="757"/>
      <c r="GA32" s="757"/>
      <c r="GB32" s="757"/>
      <c r="GC32" s="757"/>
      <c r="GD32" s="757"/>
      <c r="GE32" s="757"/>
      <c r="GF32" s="757"/>
      <c r="GG32" s="757"/>
      <c r="GH32" s="757"/>
      <c r="GI32" s="757"/>
      <c r="GJ32" s="757"/>
      <c r="GK32" s="757"/>
      <c r="GL32" s="757"/>
      <c r="GM32" s="757"/>
      <c r="GN32" s="757"/>
      <c r="GO32" s="757"/>
      <c r="GP32" s="757"/>
      <c r="GQ32" s="757"/>
      <c r="GR32" s="757"/>
      <c r="GS32" s="757"/>
      <c r="GT32" s="757"/>
      <c r="GU32" s="757"/>
      <c r="GV32" s="757"/>
      <c r="GW32" s="757"/>
      <c r="GX32" s="757"/>
      <c r="GY32" s="757"/>
      <c r="GZ32" s="757"/>
      <c r="HA32" s="757"/>
      <c r="HB32" s="757"/>
      <c r="HC32" s="757"/>
      <c r="HD32" s="757"/>
      <c r="HE32" s="757"/>
      <c r="HF32" s="757"/>
      <c r="HG32" s="757"/>
      <c r="HH32" s="757"/>
      <c r="HI32" s="757"/>
      <c r="HJ32" s="757"/>
      <c r="HK32" s="757"/>
      <c r="HL32" s="757"/>
      <c r="HM32" s="757"/>
      <c r="HN32" s="757"/>
      <c r="HO32" s="757"/>
      <c r="HP32" s="757"/>
      <c r="HQ32" s="757"/>
      <c r="HR32" s="757"/>
      <c r="HS32" s="757"/>
      <c r="HT32" s="757"/>
      <c r="HU32" s="757"/>
      <c r="HV32" s="757"/>
      <c r="HW32" s="757"/>
      <c r="HX32" s="757"/>
      <c r="HY32" s="757"/>
      <c r="HZ32" s="757"/>
      <c r="IA32" s="757"/>
      <c r="IB32" s="757"/>
      <c r="IC32" s="757"/>
      <c r="ID32" s="757"/>
      <c r="IE32" s="757"/>
      <c r="IF32" s="757"/>
      <c r="IG32" s="757"/>
      <c r="IH32" s="757"/>
      <c r="II32" s="757"/>
      <c r="IJ32" s="757"/>
      <c r="IK32" s="757"/>
      <c r="IL32" s="757"/>
      <c r="IM32" s="757"/>
      <c r="IN32" s="757"/>
      <c r="IO32" s="757"/>
      <c r="IP32" s="757"/>
      <c r="IQ32" s="757"/>
      <c r="IR32" s="757"/>
      <c r="IS32" s="757"/>
      <c r="IT32" s="757"/>
      <c r="IU32" s="757"/>
    </row>
    <row r="33" customFormat="false" ht="14.1" hidden="false" customHeight="true" outlineLevel="0" collapsed="false">
      <c r="A33" s="774" t="s">
        <v>162</v>
      </c>
      <c r="B33" s="775" t="str">
        <f aca="false">'(12)Orçam.(FASE 1)'!C5</f>
        <v>Pessoal Operacional</v>
      </c>
      <c r="C33" s="758"/>
      <c r="D33" s="758"/>
      <c r="E33" s="757"/>
      <c r="F33" s="757"/>
      <c r="G33" s="786" t="n">
        <f aca="false">'(12)Orçam.(FASE 1)'!L5</f>
        <v>3001646.3083702</v>
      </c>
      <c r="H33" s="786" t="n">
        <f aca="false">G33</f>
        <v>3001646.3083702</v>
      </c>
      <c r="I33" s="786" t="n">
        <f aca="false">'(13)Orçam.(FASE 2)'!L5</f>
        <v>4643360.84877632</v>
      </c>
      <c r="J33" s="786" t="n">
        <f aca="false">I33</f>
        <v>4643360.84877632</v>
      </c>
      <c r="K33" s="786" t="n">
        <f aca="false">J33</f>
        <v>4643360.84877632</v>
      </c>
      <c r="L33" s="786" t="n">
        <f aca="false">K33</f>
        <v>4643360.84877632</v>
      </c>
      <c r="M33" s="786" t="n">
        <f aca="false">L33</f>
        <v>4643360.84877632</v>
      </c>
      <c r="N33" s="786" t="n">
        <f aca="false">M33</f>
        <v>4643360.84877632</v>
      </c>
      <c r="O33" s="786" t="n">
        <f aca="false">N33</f>
        <v>4643360.84877632</v>
      </c>
      <c r="P33" s="786" t="n">
        <f aca="false">O33</f>
        <v>4643360.84877632</v>
      </c>
      <c r="Q33" s="786" t="n">
        <f aca="false">P33</f>
        <v>4643360.84877632</v>
      </c>
      <c r="R33" s="786" t="n">
        <f aca="false">Q33</f>
        <v>4643360.84877632</v>
      </c>
      <c r="S33" s="786" t="n">
        <f aca="false">R33</f>
        <v>4643360.84877632</v>
      </c>
      <c r="T33" s="786" t="n">
        <f aca="false">S33</f>
        <v>4643360.84877632</v>
      </c>
      <c r="U33" s="786" t="n">
        <f aca="false">T33</f>
        <v>4643360.84877632</v>
      </c>
      <c r="V33" s="786" t="n">
        <f aca="false">U33</f>
        <v>4643360.84877632</v>
      </c>
      <c r="W33" s="786" t="n">
        <f aca="false">V33</f>
        <v>4643360.84877632</v>
      </c>
      <c r="X33" s="786" t="n">
        <f aca="false">W33</f>
        <v>4643360.84877632</v>
      </c>
      <c r="Y33" s="786" t="n">
        <f aca="false">X33</f>
        <v>4643360.84877632</v>
      </c>
      <c r="Z33" s="786" t="n">
        <f aca="false">Y33</f>
        <v>4643360.84877632</v>
      </c>
      <c r="AA33" s="758"/>
      <c r="AB33" s="758"/>
      <c r="AC33" s="758"/>
      <c r="AD33" s="758"/>
      <c r="AE33" s="758"/>
      <c r="AF33" s="758"/>
      <c r="AG33" s="758"/>
      <c r="AH33" s="758"/>
      <c r="AI33" s="758"/>
      <c r="AJ33" s="758"/>
      <c r="AK33" s="758"/>
      <c r="AL33" s="758"/>
      <c r="AM33" s="758"/>
      <c r="AN33" s="758"/>
      <c r="AO33" s="758"/>
      <c r="AP33" s="758"/>
      <c r="AQ33" s="758"/>
      <c r="AR33" s="758"/>
      <c r="AS33" s="758"/>
      <c r="AT33" s="758"/>
      <c r="AU33" s="758"/>
      <c r="AV33" s="758"/>
      <c r="AW33" s="758"/>
      <c r="AX33" s="758"/>
      <c r="AY33" s="758"/>
      <c r="AZ33" s="758"/>
      <c r="BA33" s="758"/>
      <c r="BB33" s="758"/>
      <c r="BC33" s="758"/>
      <c r="BD33" s="758"/>
      <c r="BE33" s="758"/>
      <c r="BF33" s="758"/>
      <c r="BG33" s="758"/>
      <c r="BH33" s="758"/>
      <c r="BI33" s="758"/>
      <c r="BJ33" s="758"/>
      <c r="BK33" s="758"/>
      <c r="BL33" s="758"/>
      <c r="BM33" s="758"/>
      <c r="BN33" s="758"/>
      <c r="BO33" s="758"/>
      <c r="BP33" s="758"/>
      <c r="BQ33" s="758"/>
      <c r="BR33" s="758"/>
      <c r="BS33" s="758"/>
      <c r="BT33" s="758"/>
      <c r="BU33" s="758"/>
      <c r="BV33" s="758"/>
      <c r="BW33" s="758"/>
      <c r="BX33" s="758"/>
      <c r="BY33" s="758"/>
      <c r="BZ33" s="758"/>
      <c r="CA33" s="758"/>
      <c r="CB33" s="758"/>
      <c r="CC33" s="758"/>
      <c r="CD33" s="758"/>
      <c r="CE33" s="758"/>
      <c r="CF33" s="758"/>
      <c r="CG33" s="758"/>
      <c r="CH33" s="758"/>
      <c r="CI33" s="758"/>
      <c r="CJ33" s="758"/>
      <c r="CK33" s="758"/>
      <c r="CL33" s="758"/>
      <c r="CM33" s="758"/>
      <c r="CN33" s="758"/>
      <c r="CO33" s="758"/>
      <c r="CP33" s="758"/>
      <c r="CQ33" s="758"/>
      <c r="CR33" s="758"/>
      <c r="CS33" s="758"/>
      <c r="CT33" s="758"/>
      <c r="CU33" s="758"/>
      <c r="CV33" s="758"/>
      <c r="CW33" s="758"/>
      <c r="CX33" s="758"/>
      <c r="CY33" s="758"/>
      <c r="CZ33" s="758"/>
      <c r="DA33" s="758"/>
      <c r="DB33" s="758"/>
      <c r="DC33" s="758"/>
      <c r="DD33" s="758"/>
      <c r="DE33" s="758"/>
      <c r="DF33" s="758"/>
      <c r="DG33" s="758"/>
      <c r="DH33" s="758"/>
      <c r="DI33" s="758"/>
      <c r="DJ33" s="758"/>
      <c r="DK33" s="758"/>
      <c r="DL33" s="758"/>
      <c r="DM33" s="758"/>
      <c r="DN33" s="758"/>
      <c r="DO33" s="758"/>
      <c r="DP33" s="758"/>
      <c r="DQ33" s="758"/>
      <c r="DR33" s="758"/>
      <c r="DS33" s="758"/>
      <c r="DT33" s="758"/>
      <c r="DU33" s="758"/>
      <c r="DV33" s="758"/>
      <c r="DW33" s="758"/>
      <c r="DX33" s="758"/>
      <c r="DY33" s="758"/>
      <c r="DZ33" s="758"/>
      <c r="EA33" s="758"/>
      <c r="EB33" s="758"/>
      <c r="EC33" s="758"/>
      <c r="ED33" s="758"/>
      <c r="EE33" s="758"/>
      <c r="EF33" s="758"/>
      <c r="EG33" s="758"/>
      <c r="EH33" s="758"/>
      <c r="EI33" s="758"/>
      <c r="EJ33" s="758"/>
      <c r="EK33" s="758"/>
      <c r="EL33" s="758"/>
      <c r="EM33" s="758"/>
      <c r="EN33" s="758"/>
      <c r="EO33" s="758"/>
      <c r="EP33" s="758"/>
      <c r="EQ33" s="758"/>
      <c r="ER33" s="758"/>
      <c r="ES33" s="758"/>
      <c r="ET33" s="758"/>
      <c r="EU33" s="758"/>
      <c r="EV33" s="758"/>
      <c r="EW33" s="758"/>
      <c r="EX33" s="758"/>
      <c r="EY33" s="758"/>
      <c r="EZ33" s="758"/>
      <c r="FA33" s="758"/>
      <c r="FB33" s="758"/>
      <c r="FC33" s="758"/>
      <c r="FD33" s="758"/>
      <c r="FE33" s="758"/>
      <c r="FF33" s="758"/>
      <c r="FG33" s="758"/>
      <c r="FH33" s="758"/>
      <c r="FI33" s="758"/>
      <c r="FJ33" s="758"/>
      <c r="FK33" s="758"/>
      <c r="FL33" s="758"/>
      <c r="FM33" s="758"/>
      <c r="FN33" s="758"/>
      <c r="FO33" s="758"/>
      <c r="FP33" s="758"/>
      <c r="FQ33" s="758"/>
      <c r="FR33" s="758"/>
      <c r="FS33" s="758"/>
      <c r="FT33" s="758"/>
      <c r="FU33" s="758"/>
      <c r="FV33" s="758"/>
      <c r="FW33" s="758"/>
      <c r="FX33" s="758"/>
      <c r="FY33" s="758"/>
      <c r="FZ33" s="758"/>
      <c r="GA33" s="758"/>
      <c r="GB33" s="758"/>
      <c r="GC33" s="758"/>
      <c r="GD33" s="758"/>
      <c r="GE33" s="758"/>
      <c r="GF33" s="758"/>
      <c r="GG33" s="758"/>
      <c r="GH33" s="758"/>
      <c r="GI33" s="758"/>
      <c r="GJ33" s="758"/>
      <c r="GK33" s="758"/>
      <c r="GL33" s="758"/>
      <c r="GM33" s="758"/>
      <c r="GN33" s="758"/>
      <c r="GO33" s="758"/>
      <c r="GP33" s="758"/>
      <c r="GQ33" s="758"/>
      <c r="GR33" s="758"/>
      <c r="GS33" s="758"/>
      <c r="GT33" s="758"/>
      <c r="GU33" s="758"/>
      <c r="GV33" s="758"/>
      <c r="GW33" s="758"/>
      <c r="GX33" s="758"/>
      <c r="GY33" s="758"/>
      <c r="GZ33" s="758"/>
      <c r="HA33" s="758"/>
      <c r="HB33" s="758"/>
      <c r="HC33" s="758"/>
      <c r="HD33" s="758"/>
      <c r="HE33" s="758"/>
      <c r="HF33" s="758"/>
      <c r="HG33" s="758"/>
      <c r="HH33" s="758"/>
      <c r="HI33" s="758"/>
      <c r="HJ33" s="758"/>
      <c r="HK33" s="758"/>
      <c r="HL33" s="758"/>
      <c r="HM33" s="758"/>
      <c r="HN33" s="758"/>
      <c r="HO33" s="758"/>
      <c r="HP33" s="758"/>
      <c r="HQ33" s="758"/>
      <c r="HR33" s="758"/>
      <c r="HS33" s="758"/>
      <c r="HT33" s="758"/>
      <c r="HU33" s="758"/>
      <c r="HV33" s="758"/>
      <c r="HW33" s="758"/>
      <c r="HX33" s="758"/>
      <c r="HY33" s="758"/>
      <c r="HZ33" s="758"/>
      <c r="IA33" s="758"/>
      <c r="IB33" s="758"/>
      <c r="IC33" s="758"/>
      <c r="ID33" s="758"/>
      <c r="IE33" s="758"/>
      <c r="IF33" s="758"/>
      <c r="IG33" s="758"/>
      <c r="IH33" s="758"/>
      <c r="II33" s="758"/>
      <c r="IJ33" s="758"/>
      <c r="IK33" s="758"/>
      <c r="IL33" s="758"/>
      <c r="IM33" s="758"/>
      <c r="IN33" s="758"/>
      <c r="IO33" s="758"/>
      <c r="IP33" s="758"/>
      <c r="IQ33" s="758"/>
      <c r="IR33" s="758"/>
      <c r="IS33" s="758"/>
      <c r="IT33" s="758"/>
      <c r="IU33" s="758"/>
    </row>
    <row r="34" customFormat="false" ht="14.1" hidden="false" customHeight="true" outlineLevel="0" collapsed="false">
      <c r="A34" s="774" t="s">
        <v>165</v>
      </c>
      <c r="B34" s="775" t="str">
        <f aca="false">'(12)Orçam.(FASE 1)'!C8</f>
        <v>Pessoal Administrativo</v>
      </c>
      <c r="C34" s="758"/>
      <c r="D34" s="758"/>
      <c r="E34" s="757"/>
      <c r="F34" s="757"/>
      <c r="G34" s="787" t="n">
        <f aca="false">'(12)Orçam.(FASE 1)'!L8</f>
        <v>439804.666141886</v>
      </c>
      <c r="H34" s="787" t="n">
        <f aca="false">G34</f>
        <v>439804.666141886</v>
      </c>
      <c r="I34" s="787" t="n">
        <f aca="false">'(13)Orçam.(FASE 2)'!L8</f>
        <v>464295.713264979</v>
      </c>
      <c r="J34" s="787" t="n">
        <f aca="false">I34</f>
        <v>464295.713264979</v>
      </c>
      <c r="K34" s="787" t="n">
        <f aca="false">J34</f>
        <v>464295.713264979</v>
      </c>
      <c r="L34" s="787" t="n">
        <f aca="false">K34</f>
        <v>464295.713264979</v>
      </c>
      <c r="M34" s="787" t="n">
        <f aca="false">L34</f>
        <v>464295.713264979</v>
      </c>
      <c r="N34" s="787" t="n">
        <f aca="false">M34</f>
        <v>464295.713264979</v>
      </c>
      <c r="O34" s="787" t="n">
        <f aca="false">N34</f>
        <v>464295.713264979</v>
      </c>
      <c r="P34" s="787" t="n">
        <f aca="false">O34</f>
        <v>464295.713264979</v>
      </c>
      <c r="Q34" s="787" t="n">
        <f aca="false">P34</f>
        <v>464295.713264979</v>
      </c>
      <c r="R34" s="787" t="n">
        <f aca="false">Q34</f>
        <v>464295.713264979</v>
      </c>
      <c r="S34" s="787" t="n">
        <f aca="false">R34</f>
        <v>464295.713264979</v>
      </c>
      <c r="T34" s="787" t="n">
        <f aca="false">S34</f>
        <v>464295.713264979</v>
      </c>
      <c r="U34" s="787" t="n">
        <f aca="false">T34</f>
        <v>464295.713264979</v>
      </c>
      <c r="V34" s="787" t="n">
        <f aca="false">U34</f>
        <v>464295.713264979</v>
      </c>
      <c r="W34" s="787" t="n">
        <f aca="false">V34</f>
        <v>464295.713264979</v>
      </c>
      <c r="X34" s="787" t="n">
        <f aca="false">W34</f>
        <v>464295.713264979</v>
      </c>
      <c r="Y34" s="787" t="n">
        <f aca="false">X34</f>
        <v>464295.713264979</v>
      </c>
      <c r="Z34" s="787" t="n">
        <f aca="false">Y34</f>
        <v>464295.713264979</v>
      </c>
      <c r="AA34" s="758"/>
      <c r="AB34" s="758"/>
      <c r="AC34" s="758"/>
      <c r="AD34" s="758"/>
      <c r="AE34" s="758"/>
      <c r="AF34" s="758"/>
      <c r="AG34" s="758"/>
      <c r="AH34" s="758"/>
      <c r="AI34" s="758"/>
      <c r="AJ34" s="758"/>
      <c r="AK34" s="758"/>
      <c r="AL34" s="758"/>
      <c r="AM34" s="758"/>
      <c r="AN34" s="758"/>
      <c r="AO34" s="758"/>
      <c r="AP34" s="758"/>
      <c r="AQ34" s="758"/>
      <c r="AR34" s="758"/>
      <c r="AS34" s="758"/>
      <c r="AT34" s="758"/>
      <c r="AU34" s="758"/>
      <c r="AV34" s="758"/>
      <c r="AW34" s="758"/>
      <c r="AX34" s="758"/>
      <c r="AY34" s="758"/>
      <c r="AZ34" s="758"/>
      <c r="BA34" s="758"/>
      <c r="BB34" s="758"/>
      <c r="BC34" s="758"/>
      <c r="BD34" s="758"/>
      <c r="BE34" s="758"/>
      <c r="BF34" s="758"/>
      <c r="BG34" s="758"/>
      <c r="BH34" s="758"/>
      <c r="BI34" s="758"/>
      <c r="BJ34" s="758"/>
      <c r="BK34" s="758"/>
      <c r="BL34" s="758"/>
      <c r="BM34" s="758"/>
      <c r="BN34" s="758"/>
      <c r="BO34" s="758"/>
      <c r="BP34" s="758"/>
      <c r="BQ34" s="758"/>
      <c r="BR34" s="758"/>
      <c r="BS34" s="758"/>
      <c r="BT34" s="758"/>
      <c r="BU34" s="758"/>
      <c r="BV34" s="758"/>
      <c r="BW34" s="758"/>
      <c r="BX34" s="758"/>
      <c r="BY34" s="758"/>
      <c r="BZ34" s="758"/>
      <c r="CA34" s="758"/>
      <c r="CB34" s="758"/>
      <c r="CC34" s="758"/>
      <c r="CD34" s="758"/>
      <c r="CE34" s="758"/>
      <c r="CF34" s="758"/>
      <c r="CG34" s="758"/>
      <c r="CH34" s="758"/>
      <c r="CI34" s="758"/>
      <c r="CJ34" s="758"/>
      <c r="CK34" s="758"/>
      <c r="CL34" s="758"/>
      <c r="CM34" s="758"/>
      <c r="CN34" s="758"/>
      <c r="CO34" s="758"/>
      <c r="CP34" s="758"/>
      <c r="CQ34" s="758"/>
      <c r="CR34" s="758"/>
      <c r="CS34" s="758"/>
      <c r="CT34" s="758"/>
      <c r="CU34" s="758"/>
      <c r="CV34" s="758"/>
      <c r="CW34" s="758"/>
      <c r="CX34" s="758"/>
      <c r="CY34" s="758"/>
      <c r="CZ34" s="758"/>
      <c r="DA34" s="758"/>
      <c r="DB34" s="758"/>
      <c r="DC34" s="758"/>
      <c r="DD34" s="758"/>
      <c r="DE34" s="758"/>
      <c r="DF34" s="758"/>
      <c r="DG34" s="758"/>
      <c r="DH34" s="758"/>
      <c r="DI34" s="758"/>
      <c r="DJ34" s="758"/>
      <c r="DK34" s="758"/>
      <c r="DL34" s="758"/>
      <c r="DM34" s="758"/>
      <c r="DN34" s="758"/>
      <c r="DO34" s="758"/>
      <c r="DP34" s="758"/>
      <c r="DQ34" s="758"/>
      <c r="DR34" s="758"/>
      <c r="DS34" s="758"/>
      <c r="DT34" s="758"/>
      <c r="DU34" s="758"/>
      <c r="DV34" s="758"/>
      <c r="DW34" s="758"/>
      <c r="DX34" s="758"/>
      <c r="DY34" s="758"/>
      <c r="DZ34" s="758"/>
      <c r="EA34" s="758"/>
      <c r="EB34" s="758"/>
      <c r="EC34" s="758"/>
      <c r="ED34" s="758"/>
      <c r="EE34" s="758"/>
      <c r="EF34" s="758"/>
      <c r="EG34" s="758"/>
      <c r="EH34" s="758"/>
      <c r="EI34" s="758"/>
      <c r="EJ34" s="758"/>
      <c r="EK34" s="758"/>
      <c r="EL34" s="758"/>
      <c r="EM34" s="758"/>
      <c r="EN34" s="758"/>
      <c r="EO34" s="758"/>
      <c r="EP34" s="758"/>
      <c r="EQ34" s="758"/>
      <c r="ER34" s="758"/>
      <c r="ES34" s="758"/>
      <c r="ET34" s="758"/>
      <c r="EU34" s="758"/>
      <c r="EV34" s="758"/>
      <c r="EW34" s="758"/>
      <c r="EX34" s="758"/>
      <c r="EY34" s="758"/>
      <c r="EZ34" s="758"/>
      <c r="FA34" s="758"/>
      <c r="FB34" s="758"/>
      <c r="FC34" s="758"/>
      <c r="FD34" s="758"/>
      <c r="FE34" s="758"/>
      <c r="FF34" s="758"/>
      <c r="FG34" s="758"/>
      <c r="FH34" s="758"/>
      <c r="FI34" s="758"/>
      <c r="FJ34" s="758"/>
      <c r="FK34" s="758"/>
      <c r="FL34" s="758"/>
      <c r="FM34" s="758"/>
      <c r="FN34" s="758"/>
      <c r="FO34" s="758"/>
      <c r="FP34" s="758"/>
      <c r="FQ34" s="758"/>
      <c r="FR34" s="758"/>
      <c r="FS34" s="758"/>
      <c r="FT34" s="758"/>
      <c r="FU34" s="758"/>
      <c r="FV34" s="758"/>
      <c r="FW34" s="758"/>
      <c r="FX34" s="758"/>
      <c r="FY34" s="758"/>
      <c r="FZ34" s="758"/>
      <c r="GA34" s="758"/>
      <c r="GB34" s="758"/>
      <c r="GC34" s="758"/>
      <c r="GD34" s="758"/>
      <c r="GE34" s="758"/>
      <c r="GF34" s="758"/>
      <c r="GG34" s="758"/>
      <c r="GH34" s="758"/>
      <c r="GI34" s="758"/>
      <c r="GJ34" s="758"/>
      <c r="GK34" s="758"/>
      <c r="GL34" s="758"/>
      <c r="GM34" s="758"/>
      <c r="GN34" s="758"/>
      <c r="GO34" s="758"/>
      <c r="GP34" s="758"/>
      <c r="GQ34" s="758"/>
      <c r="GR34" s="758"/>
      <c r="GS34" s="758"/>
      <c r="GT34" s="758"/>
      <c r="GU34" s="758"/>
      <c r="GV34" s="758"/>
      <c r="GW34" s="758"/>
      <c r="GX34" s="758"/>
      <c r="GY34" s="758"/>
      <c r="GZ34" s="758"/>
      <c r="HA34" s="758"/>
      <c r="HB34" s="758"/>
      <c r="HC34" s="758"/>
      <c r="HD34" s="758"/>
      <c r="HE34" s="758"/>
      <c r="HF34" s="758"/>
      <c r="HG34" s="758"/>
      <c r="HH34" s="758"/>
      <c r="HI34" s="758"/>
      <c r="HJ34" s="758"/>
      <c r="HK34" s="758"/>
      <c r="HL34" s="758"/>
      <c r="HM34" s="758"/>
      <c r="HN34" s="758"/>
      <c r="HO34" s="758"/>
      <c r="HP34" s="758"/>
      <c r="HQ34" s="758"/>
      <c r="HR34" s="758"/>
      <c r="HS34" s="758"/>
      <c r="HT34" s="758"/>
      <c r="HU34" s="758"/>
      <c r="HV34" s="758"/>
      <c r="HW34" s="758"/>
      <c r="HX34" s="758"/>
      <c r="HY34" s="758"/>
      <c r="HZ34" s="758"/>
      <c r="IA34" s="758"/>
      <c r="IB34" s="758"/>
      <c r="IC34" s="758"/>
      <c r="ID34" s="758"/>
      <c r="IE34" s="758"/>
      <c r="IF34" s="758"/>
      <c r="IG34" s="758"/>
      <c r="IH34" s="758"/>
      <c r="II34" s="758"/>
      <c r="IJ34" s="758"/>
      <c r="IK34" s="758"/>
      <c r="IL34" s="758"/>
      <c r="IM34" s="758"/>
      <c r="IN34" s="758"/>
      <c r="IO34" s="758"/>
      <c r="IP34" s="758"/>
      <c r="IQ34" s="758"/>
      <c r="IR34" s="758"/>
      <c r="IS34" s="758"/>
      <c r="IT34" s="758"/>
      <c r="IU34" s="758"/>
    </row>
    <row r="35" customFormat="false" ht="14.1" hidden="false" customHeight="true" outlineLevel="0" collapsed="false">
      <c r="A35" s="774" t="s">
        <v>167</v>
      </c>
      <c r="B35" s="775" t="str">
        <f aca="false">'(12)Orçam.(FASE 1)'!C15</f>
        <v>Pessoal de Manutenção</v>
      </c>
      <c r="C35" s="758"/>
      <c r="D35" s="758"/>
      <c r="E35" s="757"/>
      <c r="F35" s="757"/>
      <c r="G35" s="787" t="n">
        <f aca="false">'(12)Orçam.(FASE 1)'!L15</f>
        <v>193567.135479681</v>
      </c>
      <c r="H35" s="787" t="n">
        <f aca="false">G35</f>
        <v>193567.135479681</v>
      </c>
      <c r="I35" s="787" t="n">
        <f aca="false">'(13)Orçam.(FASE 2)'!L15</f>
        <v>330775.574840499</v>
      </c>
      <c r="J35" s="787" t="n">
        <f aca="false">I35</f>
        <v>330775.574840499</v>
      </c>
      <c r="K35" s="787" t="n">
        <f aca="false">J35</f>
        <v>330775.574840499</v>
      </c>
      <c r="L35" s="787" t="n">
        <f aca="false">K35</f>
        <v>330775.574840499</v>
      </c>
      <c r="M35" s="787" t="n">
        <f aca="false">L35</f>
        <v>330775.574840499</v>
      </c>
      <c r="N35" s="787" t="n">
        <f aca="false">M35</f>
        <v>330775.574840499</v>
      </c>
      <c r="O35" s="787" t="n">
        <f aca="false">N35</f>
        <v>330775.574840499</v>
      </c>
      <c r="P35" s="787" t="n">
        <f aca="false">O35</f>
        <v>330775.574840499</v>
      </c>
      <c r="Q35" s="787" t="n">
        <f aca="false">P35</f>
        <v>330775.574840499</v>
      </c>
      <c r="R35" s="787" t="n">
        <f aca="false">Q35</f>
        <v>330775.574840499</v>
      </c>
      <c r="S35" s="787" t="n">
        <f aca="false">R35</f>
        <v>330775.574840499</v>
      </c>
      <c r="T35" s="787" t="n">
        <f aca="false">S35</f>
        <v>330775.574840499</v>
      </c>
      <c r="U35" s="787" t="n">
        <f aca="false">T35</f>
        <v>330775.574840499</v>
      </c>
      <c r="V35" s="787" t="n">
        <f aca="false">U35</f>
        <v>330775.574840499</v>
      </c>
      <c r="W35" s="787" t="n">
        <f aca="false">V35</f>
        <v>330775.574840499</v>
      </c>
      <c r="X35" s="787" t="n">
        <f aca="false">W35</f>
        <v>330775.574840499</v>
      </c>
      <c r="Y35" s="787" t="n">
        <f aca="false">X35</f>
        <v>330775.574840499</v>
      </c>
      <c r="Z35" s="787" t="n">
        <f aca="false">Y35</f>
        <v>330775.574840499</v>
      </c>
      <c r="AA35" s="758"/>
      <c r="AB35" s="758"/>
      <c r="AC35" s="758"/>
      <c r="AD35" s="758"/>
      <c r="AE35" s="758"/>
      <c r="AF35" s="758"/>
      <c r="AG35" s="758"/>
      <c r="AH35" s="758"/>
      <c r="AI35" s="758"/>
      <c r="AJ35" s="758"/>
      <c r="AK35" s="758"/>
      <c r="AL35" s="758"/>
      <c r="AM35" s="758"/>
      <c r="AN35" s="758"/>
      <c r="AO35" s="758"/>
      <c r="AP35" s="758"/>
      <c r="AQ35" s="758"/>
      <c r="AR35" s="758"/>
      <c r="AS35" s="758"/>
      <c r="AT35" s="758"/>
      <c r="AU35" s="758"/>
      <c r="AV35" s="758"/>
      <c r="AW35" s="758"/>
      <c r="AX35" s="758"/>
      <c r="AY35" s="758"/>
      <c r="AZ35" s="758"/>
      <c r="BA35" s="758"/>
      <c r="BB35" s="758"/>
      <c r="BC35" s="758"/>
      <c r="BD35" s="758"/>
      <c r="BE35" s="758"/>
      <c r="BF35" s="758"/>
      <c r="BG35" s="758"/>
      <c r="BH35" s="758"/>
      <c r="BI35" s="758"/>
      <c r="BJ35" s="758"/>
      <c r="BK35" s="758"/>
      <c r="BL35" s="758"/>
      <c r="BM35" s="758"/>
      <c r="BN35" s="758"/>
      <c r="BO35" s="758"/>
      <c r="BP35" s="758"/>
      <c r="BQ35" s="758"/>
      <c r="BR35" s="758"/>
      <c r="BS35" s="758"/>
      <c r="BT35" s="758"/>
      <c r="BU35" s="758"/>
      <c r="BV35" s="758"/>
      <c r="BW35" s="758"/>
      <c r="BX35" s="758"/>
      <c r="BY35" s="758"/>
      <c r="BZ35" s="758"/>
      <c r="CA35" s="758"/>
      <c r="CB35" s="758"/>
      <c r="CC35" s="758"/>
      <c r="CD35" s="758"/>
      <c r="CE35" s="758"/>
      <c r="CF35" s="758"/>
      <c r="CG35" s="758"/>
      <c r="CH35" s="758"/>
      <c r="CI35" s="758"/>
      <c r="CJ35" s="758"/>
      <c r="CK35" s="758"/>
      <c r="CL35" s="758"/>
      <c r="CM35" s="758"/>
      <c r="CN35" s="758"/>
      <c r="CO35" s="758"/>
      <c r="CP35" s="758"/>
      <c r="CQ35" s="758"/>
      <c r="CR35" s="758"/>
      <c r="CS35" s="758"/>
      <c r="CT35" s="758"/>
      <c r="CU35" s="758"/>
      <c r="CV35" s="758"/>
      <c r="CW35" s="758"/>
      <c r="CX35" s="758"/>
      <c r="CY35" s="758"/>
      <c r="CZ35" s="758"/>
      <c r="DA35" s="758"/>
      <c r="DB35" s="758"/>
      <c r="DC35" s="758"/>
      <c r="DD35" s="758"/>
      <c r="DE35" s="758"/>
      <c r="DF35" s="758"/>
      <c r="DG35" s="758"/>
      <c r="DH35" s="758"/>
      <c r="DI35" s="758"/>
      <c r="DJ35" s="758"/>
      <c r="DK35" s="758"/>
      <c r="DL35" s="758"/>
      <c r="DM35" s="758"/>
      <c r="DN35" s="758"/>
      <c r="DO35" s="758"/>
      <c r="DP35" s="758"/>
      <c r="DQ35" s="758"/>
      <c r="DR35" s="758"/>
      <c r="DS35" s="758"/>
      <c r="DT35" s="758"/>
      <c r="DU35" s="758"/>
      <c r="DV35" s="758"/>
      <c r="DW35" s="758"/>
      <c r="DX35" s="758"/>
      <c r="DY35" s="758"/>
      <c r="DZ35" s="758"/>
      <c r="EA35" s="758"/>
      <c r="EB35" s="758"/>
      <c r="EC35" s="758"/>
      <c r="ED35" s="758"/>
      <c r="EE35" s="758"/>
      <c r="EF35" s="758"/>
      <c r="EG35" s="758"/>
      <c r="EH35" s="758"/>
      <c r="EI35" s="758"/>
      <c r="EJ35" s="758"/>
      <c r="EK35" s="758"/>
      <c r="EL35" s="758"/>
      <c r="EM35" s="758"/>
      <c r="EN35" s="758"/>
      <c r="EO35" s="758"/>
      <c r="EP35" s="758"/>
      <c r="EQ35" s="758"/>
      <c r="ER35" s="758"/>
      <c r="ES35" s="758"/>
      <c r="ET35" s="758"/>
      <c r="EU35" s="758"/>
      <c r="EV35" s="758"/>
      <c r="EW35" s="758"/>
      <c r="EX35" s="758"/>
      <c r="EY35" s="758"/>
      <c r="EZ35" s="758"/>
      <c r="FA35" s="758"/>
      <c r="FB35" s="758"/>
      <c r="FC35" s="758"/>
      <c r="FD35" s="758"/>
      <c r="FE35" s="758"/>
      <c r="FF35" s="758"/>
      <c r="FG35" s="758"/>
      <c r="FH35" s="758"/>
      <c r="FI35" s="758"/>
      <c r="FJ35" s="758"/>
      <c r="FK35" s="758"/>
      <c r="FL35" s="758"/>
      <c r="FM35" s="758"/>
      <c r="FN35" s="758"/>
      <c r="FO35" s="758"/>
      <c r="FP35" s="758"/>
      <c r="FQ35" s="758"/>
      <c r="FR35" s="758"/>
      <c r="FS35" s="758"/>
      <c r="FT35" s="758"/>
      <c r="FU35" s="758"/>
      <c r="FV35" s="758"/>
      <c r="FW35" s="758"/>
      <c r="FX35" s="758"/>
      <c r="FY35" s="758"/>
      <c r="FZ35" s="758"/>
      <c r="GA35" s="758"/>
      <c r="GB35" s="758"/>
      <c r="GC35" s="758"/>
      <c r="GD35" s="758"/>
      <c r="GE35" s="758"/>
      <c r="GF35" s="758"/>
      <c r="GG35" s="758"/>
      <c r="GH35" s="758"/>
      <c r="GI35" s="758"/>
      <c r="GJ35" s="758"/>
      <c r="GK35" s="758"/>
      <c r="GL35" s="758"/>
      <c r="GM35" s="758"/>
      <c r="GN35" s="758"/>
      <c r="GO35" s="758"/>
      <c r="GP35" s="758"/>
      <c r="GQ35" s="758"/>
      <c r="GR35" s="758"/>
      <c r="GS35" s="758"/>
      <c r="GT35" s="758"/>
      <c r="GU35" s="758"/>
      <c r="GV35" s="758"/>
      <c r="GW35" s="758"/>
      <c r="GX35" s="758"/>
      <c r="GY35" s="758"/>
      <c r="GZ35" s="758"/>
      <c r="HA35" s="758"/>
      <c r="HB35" s="758"/>
      <c r="HC35" s="758"/>
      <c r="HD35" s="758"/>
      <c r="HE35" s="758"/>
      <c r="HF35" s="758"/>
      <c r="HG35" s="758"/>
      <c r="HH35" s="758"/>
      <c r="HI35" s="758"/>
      <c r="HJ35" s="758"/>
      <c r="HK35" s="758"/>
      <c r="HL35" s="758"/>
      <c r="HM35" s="758"/>
      <c r="HN35" s="758"/>
      <c r="HO35" s="758"/>
      <c r="HP35" s="758"/>
      <c r="HQ35" s="758"/>
      <c r="HR35" s="758"/>
      <c r="HS35" s="758"/>
      <c r="HT35" s="758"/>
      <c r="HU35" s="758"/>
      <c r="HV35" s="758"/>
      <c r="HW35" s="758"/>
      <c r="HX35" s="758"/>
      <c r="HY35" s="758"/>
      <c r="HZ35" s="758"/>
      <c r="IA35" s="758"/>
      <c r="IB35" s="758"/>
      <c r="IC35" s="758"/>
      <c r="ID35" s="758"/>
      <c r="IE35" s="758"/>
      <c r="IF35" s="758"/>
      <c r="IG35" s="758"/>
      <c r="IH35" s="758"/>
      <c r="II35" s="758"/>
      <c r="IJ35" s="758"/>
      <c r="IK35" s="758"/>
      <c r="IL35" s="758"/>
      <c r="IM35" s="758"/>
      <c r="IN35" s="758"/>
      <c r="IO35" s="758"/>
      <c r="IP35" s="758"/>
      <c r="IQ35" s="758"/>
      <c r="IR35" s="758"/>
      <c r="IS35" s="758"/>
      <c r="IT35" s="758"/>
      <c r="IU35" s="758"/>
    </row>
    <row r="36" customFormat="false" ht="14.1" hidden="false" customHeight="true" outlineLevel="0" collapsed="false">
      <c r="A36" s="756" t="s">
        <v>572</v>
      </c>
      <c r="B36" s="757" t="str">
        <f aca="false">'(12)Orçam.(FASE 1)'!B19</f>
        <v>Despesa com Benefício Social + EPI</v>
      </c>
      <c r="C36" s="782"/>
      <c r="D36" s="780"/>
      <c r="E36" s="757"/>
      <c r="F36" s="757"/>
      <c r="G36" s="770" t="n">
        <f aca="false">SUM(G37:G41)</f>
        <v>1255449.06</v>
      </c>
      <c r="H36" s="770" t="n">
        <f aca="false">SUM(H37:H41)</f>
        <v>1255449.06</v>
      </c>
      <c r="I36" s="771" t="n">
        <f aca="false">SUM(I37:I41)</f>
        <v>1920116.58</v>
      </c>
      <c r="J36" s="771" t="n">
        <f aca="false">SUM(J37:J41)</f>
        <v>1920116.58</v>
      </c>
      <c r="K36" s="771" t="n">
        <f aca="false">SUM(K37:K41)</f>
        <v>1920116.58</v>
      </c>
      <c r="L36" s="771" t="n">
        <f aca="false">SUM(L37:L41)</f>
        <v>1920116.58</v>
      </c>
      <c r="M36" s="771" t="n">
        <f aca="false">SUM(M37:M41)</f>
        <v>1920116.58</v>
      </c>
      <c r="N36" s="771" t="n">
        <f aca="false">SUM(N37:N41)</f>
        <v>1920116.58</v>
      </c>
      <c r="O36" s="771" t="n">
        <f aca="false">SUM(O37:O41)</f>
        <v>1920116.58</v>
      </c>
      <c r="P36" s="771" t="n">
        <f aca="false">SUM(P37:P41)</f>
        <v>1920116.58</v>
      </c>
      <c r="Q36" s="771" t="n">
        <f aca="false">SUM(Q37:Q41)</f>
        <v>1920116.58</v>
      </c>
      <c r="R36" s="771" t="n">
        <f aca="false">SUM(R37:R41)</f>
        <v>1920116.58</v>
      </c>
      <c r="S36" s="771" t="n">
        <f aca="false">SUM(S37:S41)</f>
        <v>1920116.58</v>
      </c>
      <c r="T36" s="771" t="n">
        <f aca="false">SUM(T37:T41)</f>
        <v>1920116.58</v>
      </c>
      <c r="U36" s="771" t="n">
        <f aca="false">SUM(U37:U41)</f>
        <v>1920116.58</v>
      </c>
      <c r="V36" s="771" t="n">
        <f aca="false">SUM(V37:V41)</f>
        <v>1920116.58</v>
      </c>
      <c r="W36" s="771" t="n">
        <f aca="false">SUM(W37:W41)</f>
        <v>1920116.58</v>
      </c>
      <c r="X36" s="771" t="n">
        <f aca="false">SUM(X37:X41)</f>
        <v>1920116.58</v>
      </c>
      <c r="Y36" s="771" t="n">
        <f aca="false">SUM(Y37:Y41)</f>
        <v>1920116.58</v>
      </c>
      <c r="Z36" s="771" t="n">
        <f aca="false">SUM(Z37:Z41)</f>
        <v>1920116.58</v>
      </c>
      <c r="AA36" s="757"/>
      <c r="AB36" s="757"/>
      <c r="AC36" s="757"/>
      <c r="AD36" s="757"/>
      <c r="AE36" s="757"/>
      <c r="AF36" s="757"/>
      <c r="AG36" s="757"/>
      <c r="AH36" s="757"/>
      <c r="AI36" s="757"/>
      <c r="AJ36" s="757"/>
      <c r="AK36" s="757"/>
      <c r="AL36" s="757"/>
      <c r="AM36" s="757"/>
      <c r="AN36" s="757"/>
      <c r="AO36" s="757"/>
      <c r="AP36" s="757"/>
      <c r="AQ36" s="757"/>
      <c r="AR36" s="757"/>
      <c r="AS36" s="757"/>
      <c r="AT36" s="757"/>
      <c r="AU36" s="757"/>
      <c r="AV36" s="757"/>
      <c r="AW36" s="757"/>
      <c r="AX36" s="757"/>
      <c r="AY36" s="757"/>
      <c r="AZ36" s="757"/>
      <c r="BA36" s="757"/>
      <c r="BB36" s="757"/>
      <c r="BC36" s="757"/>
      <c r="BD36" s="757"/>
      <c r="BE36" s="757"/>
      <c r="BF36" s="757"/>
      <c r="BG36" s="757"/>
      <c r="BH36" s="757"/>
      <c r="BI36" s="757"/>
      <c r="BJ36" s="757"/>
      <c r="BK36" s="757"/>
      <c r="BL36" s="757"/>
      <c r="BM36" s="757"/>
      <c r="BN36" s="757"/>
      <c r="BO36" s="757"/>
      <c r="BP36" s="757"/>
      <c r="BQ36" s="757"/>
      <c r="BR36" s="757"/>
      <c r="BS36" s="757"/>
      <c r="BT36" s="757"/>
      <c r="BU36" s="757"/>
      <c r="BV36" s="757"/>
      <c r="BW36" s="757"/>
      <c r="BX36" s="757"/>
      <c r="BY36" s="757"/>
      <c r="BZ36" s="757"/>
      <c r="CA36" s="757"/>
      <c r="CB36" s="757"/>
      <c r="CC36" s="757"/>
      <c r="CD36" s="757"/>
      <c r="CE36" s="757"/>
      <c r="CF36" s="757"/>
      <c r="CG36" s="757"/>
      <c r="CH36" s="757"/>
      <c r="CI36" s="757"/>
      <c r="CJ36" s="757"/>
      <c r="CK36" s="757"/>
      <c r="CL36" s="757"/>
      <c r="CM36" s="757"/>
      <c r="CN36" s="757"/>
      <c r="CO36" s="757"/>
      <c r="CP36" s="757"/>
      <c r="CQ36" s="757"/>
      <c r="CR36" s="757"/>
      <c r="CS36" s="757"/>
      <c r="CT36" s="757"/>
      <c r="CU36" s="757"/>
      <c r="CV36" s="757"/>
      <c r="CW36" s="757"/>
      <c r="CX36" s="757"/>
      <c r="CY36" s="757"/>
      <c r="CZ36" s="757"/>
      <c r="DA36" s="757"/>
      <c r="DB36" s="757"/>
      <c r="DC36" s="757"/>
      <c r="DD36" s="757"/>
      <c r="DE36" s="757"/>
      <c r="DF36" s="757"/>
      <c r="DG36" s="757"/>
      <c r="DH36" s="757"/>
      <c r="DI36" s="757"/>
      <c r="DJ36" s="757"/>
      <c r="DK36" s="757"/>
      <c r="DL36" s="757"/>
      <c r="DM36" s="757"/>
      <c r="DN36" s="757"/>
      <c r="DO36" s="757"/>
      <c r="DP36" s="757"/>
      <c r="DQ36" s="757"/>
      <c r="DR36" s="757"/>
      <c r="DS36" s="757"/>
      <c r="DT36" s="757"/>
      <c r="DU36" s="757"/>
      <c r="DV36" s="757"/>
      <c r="DW36" s="757"/>
      <c r="DX36" s="757"/>
      <c r="DY36" s="757"/>
      <c r="DZ36" s="757"/>
      <c r="EA36" s="757"/>
      <c r="EB36" s="757"/>
      <c r="EC36" s="757"/>
      <c r="ED36" s="757"/>
      <c r="EE36" s="757"/>
      <c r="EF36" s="757"/>
      <c r="EG36" s="757"/>
      <c r="EH36" s="757"/>
      <c r="EI36" s="757"/>
      <c r="EJ36" s="757"/>
      <c r="EK36" s="757"/>
      <c r="EL36" s="757"/>
      <c r="EM36" s="757"/>
      <c r="EN36" s="757"/>
      <c r="EO36" s="757"/>
      <c r="EP36" s="757"/>
      <c r="EQ36" s="757"/>
      <c r="ER36" s="757"/>
      <c r="ES36" s="757"/>
      <c r="ET36" s="757"/>
      <c r="EU36" s="757"/>
      <c r="EV36" s="757"/>
      <c r="EW36" s="757"/>
      <c r="EX36" s="757"/>
      <c r="EY36" s="757"/>
      <c r="EZ36" s="757"/>
      <c r="FA36" s="757"/>
      <c r="FB36" s="757"/>
      <c r="FC36" s="757"/>
      <c r="FD36" s="757"/>
      <c r="FE36" s="757"/>
      <c r="FF36" s="757"/>
      <c r="FG36" s="757"/>
      <c r="FH36" s="757"/>
      <c r="FI36" s="757"/>
      <c r="FJ36" s="757"/>
      <c r="FK36" s="757"/>
      <c r="FL36" s="757"/>
      <c r="FM36" s="757"/>
      <c r="FN36" s="757"/>
      <c r="FO36" s="757"/>
      <c r="FP36" s="757"/>
      <c r="FQ36" s="757"/>
      <c r="FR36" s="757"/>
      <c r="FS36" s="757"/>
      <c r="FT36" s="757"/>
      <c r="FU36" s="757"/>
      <c r="FV36" s="757"/>
      <c r="FW36" s="757"/>
      <c r="FX36" s="757"/>
      <c r="FY36" s="757"/>
      <c r="FZ36" s="757"/>
      <c r="GA36" s="757"/>
      <c r="GB36" s="757"/>
      <c r="GC36" s="757"/>
      <c r="GD36" s="757"/>
      <c r="GE36" s="757"/>
      <c r="GF36" s="757"/>
      <c r="GG36" s="757"/>
      <c r="GH36" s="757"/>
      <c r="GI36" s="757"/>
      <c r="GJ36" s="757"/>
      <c r="GK36" s="757"/>
      <c r="GL36" s="757"/>
      <c r="GM36" s="757"/>
      <c r="GN36" s="757"/>
      <c r="GO36" s="757"/>
      <c r="GP36" s="757"/>
      <c r="GQ36" s="757"/>
      <c r="GR36" s="757"/>
      <c r="GS36" s="757"/>
      <c r="GT36" s="757"/>
      <c r="GU36" s="757"/>
      <c r="GV36" s="757"/>
      <c r="GW36" s="757"/>
      <c r="GX36" s="757"/>
      <c r="GY36" s="757"/>
      <c r="GZ36" s="757"/>
      <c r="HA36" s="757"/>
      <c r="HB36" s="757"/>
      <c r="HC36" s="757"/>
      <c r="HD36" s="757"/>
      <c r="HE36" s="757"/>
      <c r="HF36" s="757"/>
      <c r="HG36" s="757"/>
      <c r="HH36" s="757"/>
      <c r="HI36" s="757"/>
      <c r="HJ36" s="757"/>
      <c r="HK36" s="757"/>
      <c r="HL36" s="757"/>
      <c r="HM36" s="757"/>
      <c r="HN36" s="757"/>
      <c r="HO36" s="757"/>
      <c r="HP36" s="757"/>
      <c r="HQ36" s="757"/>
      <c r="HR36" s="757"/>
      <c r="HS36" s="757"/>
      <c r="HT36" s="757"/>
      <c r="HU36" s="757"/>
      <c r="HV36" s="757"/>
      <c r="HW36" s="757"/>
      <c r="HX36" s="757"/>
      <c r="HY36" s="757"/>
      <c r="HZ36" s="757"/>
      <c r="IA36" s="757"/>
      <c r="IB36" s="757"/>
      <c r="IC36" s="757"/>
      <c r="ID36" s="757"/>
      <c r="IE36" s="757"/>
      <c r="IF36" s="757"/>
      <c r="IG36" s="757"/>
      <c r="IH36" s="757"/>
      <c r="II36" s="757"/>
      <c r="IJ36" s="757"/>
      <c r="IK36" s="757"/>
      <c r="IL36" s="757"/>
      <c r="IM36" s="757"/>
      <c r="IN36" s="757"/>
      <c r="IO36" s="757"/>
      <c r="IP36" s="757"/>
      <c r="IQ36" s="757"/>
      <c r="IR36" s="757"/>
      <c r="IS36" s="757"/>
      <c r="IT36" s="757"/>
      <c r="IU36" s="757"/>
    </row>
    <row r="37" customFormat="false" ht="14.1" hidden="false" customHeight="true" outlineLevel="0" collapsed="false">
      <c r="A37" s="774" t="s">
        <v>162</v>
      </c>
      <c r="B37" s="775" t="str">
        <f aca="false">'(12)Orçam.(FASE 1)'!C20</f>
        <v>Auxílio Alimentação</v>
      </c>
      <c r="C37" s="758"/>
      <c r="D37" s="758"/>
      <c r="E37" s="757"/>
      <c r="F37" s="757"/>
      <c r="G37" s="788" t="n">
        <f aca="false">'(12)Orçam.(FASE 1)'!L20</f>
        <v>340333.2</v>
      </c>
      <c r="H37" s="788" t="n">
        <f aca="false">G37</f>
        <v>340333.2</v>
      </c>
      <c r="I37" s="788" t="n">
        <f aca="false">'(13)Orçam.(FASE 2)'!L20</f>
        <v>519747.6</v>
      </c>
      <c r="J37" s="788" t="n">
        <f aca="false">I37</f>
        <v>519747.6</v>
      </c>
      <c r="K37" s="788" t="n">
        <f aca="false">J37</f>
        <v>519747.6</v>
      </c>
      <c r="L37" s="788" t="n">
        <f aca="false">K37</f>
        <v>519747.6</v>
      </c>
      <c r="M37" s="788" t="n">
        <f aca="false">L37</f>
        <v>519747.6</v>
      </c>
      <c r="N37" s="788" t="n">
        <f aca="false">M37</f>
        <v>519747.6</v>
      </c>
      <c r="O37" s="788" t="n">
        <f aca="false">N37</f>
        <v>519747.6</v>
      </c>
      <c r="P37" s="788" t="n">
        <f aca="false">O37</f>
        <v>519747.6</v>
      </c>
      <c r="Q37" s="788" t="n">
        <f aca="false">P37</f>
        <v>519747.6</v>
      </c>
      <c r="R37" s="788" t="n">
        <f aca="false">Q37</f>
        <v>519747.6</v>
      </c>
      <c r="S37" s="788" t="n">
        <f aca="false">R37</f>
        <v>519747.6</v>
      </c>
      <c r="T37" s="788" t="n">
        <f aca="false">S37</f>
        <v>519747.6</v>
      </c>
      <c r="U37" s="788" t="n">
        <f aca="false">T37</f>
        <v>519747.6</v>
      </c>
      <c r="V37" s="788" t="n">
        <f aca="false">U37</f>
        <v>519747.6</v>
      </c>
      <c r="W37" s="788" t="n">
        <f aca="false">V37</f>
        <v>519747.6</v>
      </c>
      <c r="X37" s="788" t="n">
        <f aca="false">W37</f>
        <v>519747.6</v>
      </c>
      <c r="Y37" s="788" t="n">
        <f aca="false">X37</f>
        <v>519747.6</v>
      </c>
      <c r="Z37" s="788" t="n">
        <f aca="false">Y37</f>
        <v>519747.6</v>
      </c>
      <c r="AA37" s="758"/>
      <c r="AB37" s="758"/>
      <c r="AC37" s="758"/>
      <c r="AD37" s="758"/>
      <c r="AE37" s="758"/>
      <c r="AF37" s="758"/>
      <c r="AG37" s="758"/>
      <c r="AH37" s="758"/>
      <c r="AI37" s="758"/>
      <c r="AJ37" s="758"/>
      <c r="AK37" s="758"/>
      <c r="AL37" s="758"/>
      <c r="AM37" s="758"/>
      <c r="AN37" s="758"/>
      <c r="AO37" s="758"/>
      <c r="AP37" s="758"/>
      <c r="AQ37" s="758"/>
      <c r="AR37" s="758"/>
      <c r="AS37" s="758"/>
      <c r="AT37" s="758"/>
      <c r="AU37" s="758"/>
      <c r="AV37" s="758"/>
      <c r="AW37" s="758"/>
      <c r="AX37" s="758"/>
      <c r="AY37" s="758"/>
      <c r="AZ37" s="758"/>
      <c r="BA37" s="758"/>
      <c r="BB37" s="758"/>
      <c r="BC37" s="758"/>
      <c r="BD37" s="758"/>
      <c r="BE37" s="758"/>
      <c r="BF37" s="758"/>
      <c r="BG37" s="758"/>
      <c r="BH37" s="758"/>
      <c r="BI37" s="758"/>
      <c r="BJ37" s="758"/>
      <c r="BK37" s="758"/>
      <c r="BL37" s="758"/>
      <c r="BM37" s="758"/>
      <c r="BN37" s="758"/>
      <c r="BO37" s="758"/>
      <c r="BP37" s="758"/>
      <c r="BQ37" s="758"/>
      <c r="BR37" s="758"/>
      <c r="BS37" s="758"/>
      <c r="BT37" s="758"/>
      <c r="BU37" s="758"/>
      <c r="BV37" s="758"/>
      <c r="BW37" s="758"/>
      <c r="BX37" s="758"/>
      <c r="BY37" s="758"/>
      <c r="BZ37" s="758"/>
      <c r="CA37" s="758"/>
      <c r="CB37" s="758"/>
      <c r="CC37" s="758"/>
      <c r="CD37" s="758"/>
      <c r="CE37" s="758"/>
      <c r="CF37" s="758"/>
      <c r="CG37" s="758"/>
      <c r="CH37" s="758"/>
      <c r="CI37" s="758"/>
      <c r="CJ37" s="758"/>
      <c r="CK37" s="758"/>
      <c r="CL37" s="758"/>
      <c r="CM37" s="758"/>
      <c r="CN37" s="758"/>
      <c r="CO37" s="758"/>
      <c r="CP37" s="758"/>
      <c r="CQ37" s="758"/>
      <c r="CR37" s="758"/>
      <c r="CS37" s="758"/>
      <c r="CT37" s="758"/>
      <c r="CU37" s="758"/>
      <c r="CV37" s="758"/>
      <c r="CW37" s="758"/>
      <c r="CX37" s="758"/>
      <c r="CY37" s="758"/>
      <c r="CZ37" s="758"/>
      <c r="DA37" s="758"/>
      <c r="DB37" s="758"/>
      <c r="DC37" s="758"/>
      <c r="DD37" s="758"/>
      <c r="DE37" s="758"/>
      <c r="DF37" s="758"/>
      <c r="DG37" s="758"/>
      <c r="DH37" s="758"/>
      <c r="DI37" s="758"/>
      <c r="DJ37" s="758"/>
      <c r="DK37" s="758"/>
      <c r="DL37" s="758"/>
      <c r="DM37" s="758"/>
      <c r="DN37" s="758"/>
      <c r="DO37" s="758"/>
      <c r="DP37" s="758"/>
      <c r="DQ37" s="758"/>
      <c r="DR37" s="758"/>
      <c r="DS37" s="758"/>
      <c r="DT37" s="758"/>
      <c r="DU37" s="758"/>
      <c r="DV37" s="758"/>
      <c r="DW37" s="758"/>
      <c r="DX37" s="758"/>
      <c r="DY37" s="758"/>
      <c r="DZ37" s="758"/>
      <c r="EA37" s="758"/>
      <c r="EB37" s="758"/>
      <c r="EC37" s="758"/>
      <c r="ED37" s="758"/>
      <c r="EE37" s="758"/>
      <c r="EF37" s="758"/>
      <c r="EG37" s="758"/>
      <c r="EH37" s="758"/>
      <c r="EI37" s="758"/>
      <c r="EJ37" s="758"/>
      <c r="EK37" s="758"/>
      <c r="EL37" s="758"/>
      <c r="EM37" s="758"/>
      <c r="EN37" s="758"/>
      <c r="EO37" s="758"/>
      <c r="EP37" s="758"/>
      <c r="EQ37" s="758"/>
      <c r="ER37" s="758"/>
      <c r="ES37" s="758"/>
      <c r="ET37" s="758"/>
      <c r="EU37" s="758"/>
      <c r="EV37" s="758"/>
      <c r="EW37" s="758"/>
      <c r="EX37" s="758"/>
      <c r="EY37" s="758"/>
      <c r="EZ37" s="758"/>
      <c r="FA37" s="758"/>
      <c r="FB37" s="758"/>
      <c r="FC37" s="758"/>
      <c r="FD37" s="758"/>
      <c r="FE37" s="758"/>
      <c r="FF37" s="758"/>
      <c r="FG37" s="758"/>
      <c r="FH37" s="758"/>
      <c r="FI37" s="758"/>
      <c r="FJ37" s="758"/>
      <c r="FK37" s="758"/>
      <c r="FL37" s="758"/>
      <c r="FM37" s="758"/>
      <c r="FN37" s="758"/>
      <c r="FO37" s="758"/>
      <c r="FP37" s="758"/>
      <c r="FQ37" s="758"/>
      <c r="FR37" s="758"/>
      <c r="FS37" s="758"/>
      <c r="FT37" s="758"/>
      <c r="FU37" s="758"/>
      <c r="FV37" s="758"/>
      <c r="FW37" s="758"/>
      <c r="FX37" s="758"/>
      <c r="FY37" s="758"/>
      <c r="FZ37" s="758"/>
      <c r="GA37" s="758"/>
      <c r="GB37" s="758"/>
      <c r="GC37" s="758"/>
      <c r="GD37" s="758"/>
      <c r="GE37" s="758"/>
      <c r="GF37" s="758"/>
      <c r="GG37" s="758"/>
      <c r="GH37" s="758"/>
      <c r="GI37" s="758"/>
      <c r="GJ37" s="758"/>
      <c r="GK37" s="758"/>
      <c r="GL37" s="758"/>
      <c r="GM37" s="758"/>
      <c r="GN37" s="758"/>
      <c r="GO37" s="758"/>
      <c r="GP37" s="758"/>
      <c r="GQ37" s="758"/>
      <c r="GR37" s="758"/>
      <c r="GS37" s="758"/>
      <c r="GT37" s="758"/>
      <c r="GU37" s="758"/>
      <c r="GV37" s="758"/>
      <c r="GW37" s="758"/>
      <c r="GX37" s="758"/>
      <c r="GY37" s="758"/>
      <c r="GZ37" s="758"/>
      <c r="HA37" s="758"/>
      <c r="HB37" s="758"/>
      <c r="HC37" s="758"/>
      <c r="HD37" s="758"/>
      <c r="HE37" s="758"/>
      <c r="HF37" s="758"/>
      <c r="HG37" s="758"/>
      <c r="HH37" s="758"/>
      <c r="HI37" s="758"/>
      <c r="HJ37" s="758"/>
      <c r="HK37" s="758"/>
      <c r="HL37" s="758"/>
      <c r="HM37" s="758"/>
      <c r="HN37" s="758"/>
      <c r="HO37" s="758"/>
      <c r="HP37" s="758"/>
      <c r="HQ37" s="758"/>
      <c r="HR37" s="758"/>
      <c r="HS37" s="758"/>
      <c r="HT37" s="758"/>
      <c r="HU37" s="758"/>
      <c r="HV37" s="758"/>
      <c r="HW37" s="758"/>
      <c r="HX37" s="758"/>
      <c r="HY37" s="758"/>
      <c r="HZ37" s="758"/>
      <c r="IA37" s="758"/>
      <c r="IB37" s="758"/>
      <c r="IC37" s="758"/>
      <c r="ID37" s="758"/>
      <c r="IE37" s="758"/>
      <c r="IF37" s="758"/>
      <c r="IG37" s="758"/>
      <c r="IH37" s="758"/>
      <c r="II37" s="758"/>
      <c r="IJ37" s="758"/>
      <c r="IK37" s="758"/>
      <c r="IL37" s="758"/>
      <c r="IM37" s="758"/>
      <c r="IN37" s="758"/>
      <c r="IO37" s="758"/>
      <c r="IP37" s="758"/>
      <c r="IQ37" s="758"/>
      <c r="IR37" s="758"/>
      <c r="IS37" s="758"/>
      <c r="IT37" s="758"/>
      <c r="IU37" s="758"/>
    </row>
    <row r="38" customFormat="false" ht="14.1" hidden="false" customHeight="true" outlineLevel="0" collapsed="false">
      <c r="A38" s="774" t="s">
        <v>165</v>
      </c>
      <c r="B38" s="775" t="str">
        <f aca="false">'(12)Orçam.(FASE 1)'!C24</f>
        <v>Vale Transporte</v>
      </c>
      <c r="C38" s="758"/>
      <c r="D38" s="758"/>
      <c r="E38" s="757"/>
      <c r="F38" s="757"/>
      <c r="G38" s="787" t="n">
        <f aca="false">'(12)Orçam.(FASE 1)'!L24</f>
        <v>321984</v>
      </c>
      <c r="H38" s="787" t="n">
        <f aca="false">G38</f>
        <v>321984</v>
      </c>
      <c r="I38" s="787" t="n">
        <f aca="false">'(13)Orçam.(FASE 2)'!L24</f>
        <v>491712</v>
      </c>
      <c r="J38" s="787" t="n">
        <f aca="false">I38</f>
        <v>491712</v>
      </c>
      <c r="K38" s="787" t="n">
        <f aca="false">J38</f>
        <v>491712</v>
      </c>
      <c r="L38" s="787" t="n">
        <f aca="false">K38</f>
        <v>491712</v>
      </c>
      <c r="M38" s="787" t="n">
        <f aca="false">L38</f>
        <v>491712</v>
      </c>
      <c r="N38" s="787" t="n">
        <f aca="false">M38</f>
        <v>491712</v>
      </c>
      <c r="O38" s="787" t="n">
        <f aca="false">N38</f>
        <v>491712</v>
      </c>
      <c r="P38" s="787" t="n">
        <f aca="false">O38</f>
        <v>491712</v>
      </c>
      <c r="Q38" s="787" t="n">
        <f aca="false">P38</f>
        <v>491712</v>
      </c>
      <c r="R38" s="787" t="n">
        <f aca="false">Q38</f>
        <v>491712</v>
      </c>
      <c r="S38" s="787" t="n">
        <f aca="false">R38</f>
        <v>491712</v>
      </c>
      <c r="T38" s="787" t="n">
        <f aca="false">S38</f>
        <v>491712</v>
      </c>
      <c r="U38" s="787" t="n">
        <f aca="false">T38</f>
        <v>491712</v>
      </c>
      <c r="V38" s="787" t="n">
        <f aca="false">U38</f>
        <v>491712</v>
      </c>
      <c r="W38" s="787" t="n">
        <f aca="false">V38</f>
        <v>491712</v>
      </c>
      <c r="X38" s="787" t="n">
        <f aca="false">W38</f>
        <v>491712</v>
      </c>
      <c r="Y38" s="787" t="n">
        <f aca="false">X38</f>
        <v>491712</v>
      </c>
      <c r="Z38" s="787" t="n">
        <f aca="false">Y38</f>
        <v>491712</v>
      </c>
      <c r="AA38" s="758"/>
      <c r="AB38" s="758"/>
      <c r="AC38" s="758"/>
      <c r="AD38" s="758"/>
      <c r="AE38" s="758"/>
      <c r="AF38" s="758"/>
      <c r="AG38" s="758"/>
      <c r="AH38" s="758"/>
      <c r="AI38" s="758"/>
      <c r="AJ38" s="758"/>
      <c r="AK38" s="758"/>
      <c r="AL38" s="758"/>
      <c r="AM38" s="758"/>
      <c r="AN38" s="758"/>
      <c r="AO38" s="758"/>
      <c r="AP38" s="758"/>
      <c r="AQ38" s="758"/>
      <c r="AR38" s="758"/>
      <c r="AS38" s="758"/>
      <c r="AT38" s="758"/>
      <c r="AU38" s="758"/>
      <c r="AV38" s="758"/>
      <c r="AW38" s="758"/>
      <c r="AX38" s="758"/>
      <c r="AY38" s="758"/>
      <c r="AZ38" s="758"/>
      <c r="BA38" s="758"/>
      <c r="BB38" s="758"/>
      <c r="BC38" s="758"/>
      <c r="BD38" s="758"/>
      <c r="BE38" s="758"/>
      <c r="BF38" s="758"/>
      <c r="BG38" s="758"/>
      <c r="BH38" s="758"/>
      <c r="BI38" s="758"/>
      <c r="BJ38" s="758"/>
      <c r="BK38" s="758"/>
      <c r="BL38" s="758"/>
      <c r="BM38" s="758"/>
      <c r="BN38" s="758"/>
      <c r="BO38" s="758"/>
      <c r="BP38" s="758"/>
      <c r="BQ38" s="758"/>
      <c r="BR38" s="758"/>
      <c r="BS38" s="758"/>
      <c r="BT38" s="758"/>
      <c r="BU38" s="758"/>
      <c r="BV38" s="758"/>
      <c r="BW38" s="758"/>
      <c r="BX38" s="758"/>
      <c r="BY38" s="758"/>
      <c r="BZ38" s="758"/>
      <c r="CA38" s="758"/>
      <c r="CB38" s="758"/>
      <c r="CC38" s="758"/>
      <c r="CD38" s="758"/>
      <c r="CE38" s="758"/>
      <c r="CF38" s="758"/>
      <c r="CG38" s="758"/>
      <c r="CH38" s="758"/>
      <c r="CI38" s="758"/>
      <c r="CJ38" s="758"/>
      <c r="CK38" s="758"/>
      <c r="CL38" s="758"/>
      <c r="CM38" s="758"/>
      <c r="CN38" s="758"/>
      <c r="CO38" s="758"/>
      <c r="CP38" s="758"/>
      <c r="CQ38" s="758"/>
      <c r="CR38" s="758"/>
      <c r="CS38" s="758"/>
      <c r="CT38" s="758"/>
      <c r="CU38" s="758"/>
      <c r="CV38" s="758"/>
      <c r="CW38" s="758"/>
      <c r="CX38" s="758"/>
      <c r="CY38" s="758"/>
      <c r="CZ38" s="758"/>
      <c r="DA38" s="758"/>
      <c r="DB38" s="758"/>
      <c r="DC38" s="758"/>
      <c r="DD38" s="758"/>
      <c r="DE38" s="758"/>
      <c r="DF38" s="758"/>
      <c r="DG38" s="758"/>
      <c r="DH38" s="758"/>
      <c r="DI38" s="758"/>
      <c r="DJ38" s="758"/>
      <c r="DK38" s="758"/>
      <c r="DL38" s="758"/>
      <c r="DM38" s="758"/>
      <c r="DN38" s="758"/>
      <c r="DO38" s="758"/>
      <c r="DP38" s="758"/>
      <c r="DQ38" s="758"/>
      <c r="DR38" s="758"/>
      <c r="DS38" s="758"/>
      <c r="DT38" s="758"/>
      <c r="DU38" s="758"/>
      <c r="DV38" s="758"/>
      <c r="DW38" s="758"/>
      <c r="DX38" s="758"/>
      <c r="DY38" s="758"/>
      <c r="DZ38" s="758"/>
      <c r="EA38" s="758"/>
      <c r="EB38" s="758"/>
      <c r="EC38" s="758"/>
      <c r="ED38" s="758"/>
      <c r="EE38" s="758"/>
      <c r="EF38" s="758"/>
      <c r="EG38" s="758"/>
      <c r="EH38" s="758"/>
      <c r="EI38" s="758"/>
      <c r="EJ38" s="758"/>
      <c r="EK38" s="758"/>
      <c r="EL38" s="758"/>
      <c r="EM38" s="758"/>
      <c r="EN38" s="758"/>
      <c r="EO38" s="758"/>
      <c r="EP38" s="758"/>
      <c r="EQ38" s="758"/>
      <c r="ER38" s="758"/>
      <c r="ES38" s="758"/>
      <c r="ET38" s="758"/>
      <c r="EU38" s="758"/>
      <c r="EV38" s="758"/>
      <c r="EW38" s="758"/>
      <c r="EX38" s="758"/>
      <c r="EY38" s="758"/>
      <c r="EZ38" s="758"/>
      <c r="FA38" s="758"/>
      <c r="FB38" s="758"/>
      <c r="FC38" s="758"/>
      <c r="FD38" s="758"/>
      <c r="FE38" s="758"/>
      <c r="FF38" s="758"/>
      <c r="FG38" s="758"/>
      <c r="FH38" s="758"/>
      <c r="FI38" s="758"/>
      <c r="FJ38" s="758"/>
      <c r="FK38" s="758"/>
      <c r="FL38" s="758"/>
      <c r="FM38" s="758"/>
      <c r="FN38" s="758"/>
      <c r="FO38" s="758"/>
      <c r="FP38" s="758"/>
      <c r="FQ38" s="758"/>
      <c r="FR38" s="758"/>
      <c r="FS38" s="758"/>
      <c r="FT38" s="758"/>
      <c r="FU38" s="758"/>
      <c r="FV38" s="758"/>
      <c r="FW38" s="758"/>
      <c r="FX38" s="758"/>
      <c r="FY38" s="758"/>
      <c r="FZ38" s="758"/>
      <c r="GA38" s="758"/>
      <c r="GB38" s="758"/>
      <c r="GC38" s="758"/>
      <c r="GD38" s="758"/>
      <c r="GE38" s="758"/>
      <c r="GF38" s="758"/>
      <c r="GG38" s="758"/>
      <c r="GH38" s="758"/>
      <c r="GI38" s="758"/>
      <c r="GJ38" s="758"/>
      <c r="GK38" s="758"/>
      <c r="GL38" s="758"/>
      <c r="GM38" s="758"/>
      <c r="GN38" s="758"/>
      <c r="GO38" s="758"/>
      <c r="GP38" s="758"/>
      <c r="GQ38" s="758"/>
      <c r="GR38" s="758"/>
      <c r="GS38" s="758"/>
      <c r="GT38" s="758"/>
      <c r="GU38" s="758"/>
      <c r="GV38" s="758"/>
      <c r="GW38" s="758"/>
      <c r="GX38" s="758"/>
      <c r="GY38" s="758"/>
      <c r="GZ38" s="758"/>
      <c r="HA38" s="758"/>
      <c r="HB38" s="758"/>
      <c r="HC38" s="758"/>
      <c r="HD38" s="758"/>
      <c r="HE38" s="758"/>
      <c r="HF38" s="758"/>
      <c r="HG38" s="758"/>
      <c r="HH38" s="758"/>
      <c r="HI38" s="758"/>
      <c r="HJ38" s="758"/>
      <c r="HK38" s="758"/>
      <c r="HL38" s="758"/>
      <c r="HM38" s="758"/>
      <c r="HN38" s="758"/>
      <c r="HO38" s="758"/>
      <c r="HP38" s="758"/>
      <c r="HQ38" s="758"/>
      <c r="HR38" s="758"/>
      <c r="HS38" s="758"/>
      <c r="HT38" s="758"/>
      <c r="HU38" s="758"/>
      <c r="HV38" s="758"/>
      <c r="HW38" s="758"/>
      <c r="HX38" s="758"/>
      <c r="HY38" s="758"/>
      <c r="HZ38" s="758"/>
      <c r="IA38" s="758"/>
      <c r="IB38" s="758"/>
      <c r="IC38" s="758"/>
      <c r="ID38" s="758"/>
      <c r="IE38" s="758"/>
      <c r="IF38" s="758"/>
      <c r="IG38" s="758"/>
      <c r="IH38" s="758"/>
      <c r="II38" s="758"/>
      <c r="IJ38" s="758"/>
      <c r="IK38" s="758"/>
      <c r="IL38" s="758"/>
      <c r="IM38" s="758"/>
      <c r="IN38" s="758"/>
      <c r="IO38" s="758"/>
      <c r="IP38" s="758"/>
      <c r="IQ38" s="758"/>
      <c r="IR38" s="758"/>
      <c r="IS38" s="758"/>
      <c r="IT38" s="758"/>
      <c r="IU38" s="758"/>
    </row>
    <row r="39" customFormat="false" ht="14.1" hidden="false" customHeight="true" outlineLevel="0" collapsed="false">
      <c r="A39" s="774" t="s">
        <v>167</v>
      </c>
      <c r="B39" s="775" t="str">
        <f aca="false">'(12)Orçam.(FASE 1)'!C28</f>
        <v>Assistência médica e familiar</v>
      </c>
      <c r="C39" s="758"/>
      <c r="D39" s="758"/>
      <c r="E39" s="757"/>
      <c r="F39" s="757"/>
      <c r="G39" s="787" t="n">
        <f aca="false">'(12)Orçam.(FASE 1)'!L28</f>
        <v>309600</v>
      </c>
      <c r="H39" s="787" t="n">
        <f aca="false">G39</f>
        <v>309600</v>
      </c>
      <c r="I39" s="787" t="n">
        <f aca="false">'(13)Orçam.(FASE 2)'!L28</f>
        <v>472800</v>
      </c>
      <c r="J39" s="787" t="n">
        <f aca="false">I39</f>
        <v>472800</v>
      </c>
      <c r="K39" s="787" t="n">
        <f aca="false">J39</f>
        <v>472800</v>
      </c>
      <c r="L39" s="787" t="n">
        <f aca="false">K39</f>
        <v>472800</v>
      </c>
      <c r="M39" s="787" t="n">
        <f aca="false">L39</f>
        <v>472800</v>
      </c>
      <c r="N39" s="787" t="n">
        <f aca="false">M39</f>
        <v>472800</v>
      </c>
      <c r="O39" s="787" t="n">
        <f aca="false">N39</f>
        <v>472800</v>
      </c>
      <c r="P39" s="787" t="n">
        <f aca="false">O39</f>
        <v>472800</v>
      </c>
      <c r="Q39" s="787" t="n">
        <f aca="false">P39</f>
        <v>472800</v>
      </c>
      <c r="R39" s="787" t="n">
        <f aca="false">Q39</f>
        <v>472800</v>
      </c>
      <c r="S39" s="787" t="n">
        <f aca="false">R39</f>
        <v>472800</v>
      </c>
      <c r="T39" s="787" t="n">
        <f aca="false">S39</f>
        <v>472800</v>
      </c>
      <c r="U39" s="787" t="n">
        <f aca="false">T39</f>
        <v>472800</v>
      </c>
      <c r="V39" s="787" t="n">
        <f aca="false">U39</f>
        <v>472800</v>
      </c>
      <c r="W39" s="787" t="n">
        <f aca="false">V39</f>
        <v>472800</v>
      </c>
      <c r="X39" s="787" t="n">
        <f aca="false">W39</f>
        <v>472800</v>
      </c>
      <c r="Y39" s="787" t="n">
        <f aca="false">X39</f>
        <v>472800</v>
      </c>
      <c r="Z39" s="787" t="n">
        <f aca="false">Y39</f>
        <v>472800</v>
      </c>
      <c r="AA39" s="758"/>
      <c r="AB39" s="758"/>
      <c r="AC39" s="758"/>
      <c r="AD39" s="758"/>
      <c r="AE39" s="758"/>
      <c r="AF39" s="758"/>
      <c r="AG39" s="758"/>
      <c r="AH39" s="758"/>
      <c r="AI39" s="758"/>
      <c r="AJ39" s="758"/>
      <c r="AK39" s="758"/>
      <c r="AL39" s="758"/>
      <c r="AM39" s="758"/>
      <c r="AN39" s="758"/>
      <c r="AO39" s="758"/>
      <c r="AP39" s="758"/>
      <c r="AQ39" s="758"/>
      <c r="AR39" s="758"/>
      <c r="AS39" s="758"/>
      <c r="AT39" s="758"/>
      <c r="AU39" s="758"/>
      <c r="AV39" s="758"/>
      <c r="AW39" s="758"/>
      <c r="AX39" s="758"/>
      <c r="AY39" s="758"/>
      <c r="AZ39" s="758"/>
      <c r="BA39" s="758"/>
      <c r="BB39" s="758"/>
      <c r="BC39" s="758"/>
      <c r="BD39" s="758"/>
      <c r="BE39" s="758"/>
      <c r="BF39" s="758"/>
      <c r="BG39" s="758"/>
      <c r="BH39" s="758"/>
      <c r="BI39" s="758"/>
      <c r="BJ39" s="758"/>
      <c r="BK39" s="758"/>
      <c r="BL39" s="758"/>
      <c r="BM39" s="758"/>
      <c r="BN39" s="758"/>
      <c r="BO39" s="758"/>
      <c r="BP39" s="758"/>
      <c r="BQ39" s="758"/>
      <c r="BR39" s="758"/>
      <c r="BS39" s="758"/>
      <c r="BT39" s="758"/>
      <c r="BU39" s="758"/>
      <c r="BV39" s="758"/>
      <c r="BW39" s="758"/>
      <c r="BX39" s="758"/>
      <c r="BY39" s="758"/>
      <c r="BZ39" s="758"/>
      <c r="CA39" s="758"/>
      <c r="CB39" s="758"/>
      <c r="CC39" s="758"/>
      <c r="CD39" s="758"/>
      <c r="CE39" s="758"/>
      <c r="CF39" s="758"/>
      <c r="CG39" s="758"/>
      <c r="CH39" s="758"/>
      <c r="CI39" s="758"/>
      <c r="CJ39" s="758"/>
      <c r="CK39" s="758"/>
      <c r="CL39" s="758"/>
      <c r="CM39" s="758"/>
      <c r="CN39" s="758"/>
      <c r="CO39" s="758"/>
      <c r="CP39" s="758"/>
      <c r="CQ39" s="758"/>
      <c r="CR39" s="758"/>
      <c r="CS39" s="758"/>
      <c r="CT39" s="758"/>
      <c r="CU39" s="758"/>
      <c r="CV39" s="758"/>
      <c r="CW39" s="758"/>
      <c r="CX39" s="758"/>
      <c r="CY39" s="758"/>
      <c r="CZ39" s="758"/>
      <c r="DA39" s="758"/>
      <c r="DB39" s="758"/>
      <c r="DC39" s="758"/>
      <c r="DD39" s="758"/>
      <c r="DE39" s="758"/>
      <c r="DF39" s="758"/>
      <c r="DG39" s="758"/>
      <c r="DH39" s="758"/>
      <c r="DI39" s="758"/>
      <c r="DJ39" s="758"/>
      <c r="DK39" s="758"/>
      <c r="DL39" s="758"/>
      <c r="DM39" s="758"/>
      <c r="DN39" s="758"/>
      <c r="DO39" s="758"/>
      <c r="DP39" s="758"/>
      <c r="DQ39" s="758"/>
      <c r="DR39" s="758"/>
      <c r="DS39" s="758"/>
      <c r="DT39" s="758"/>
      <c r="DU39" s="758"/>
      <c r="DV39" s="758"/>
      <c r="DW39" s="758"/>
      <c r="DX39" s="758"/>
      <c r="DY39" s="758"/>
      <c r="DZ39" s="758"/>
      <c r="EA39" s="758"/>
      <c r="EB39" s="758"/>
      <c r="EC39" s="758"/>
      <c r="ED39" s="758"/>
      <c r="EE39" s="758"/>
      <c r="EF39" s="758"/>
      <c r="EG39" s="758"/>
      <c r="EH39" s="758"/>
      <c r="EI39" s="758"/>
      <c r="EJ39" s="758"/>
      <c r="EK39" s="758"/>
      <c r="EL39" s="758"/>
      <c r="EM39" s="758"/>
      <c r="EN39" s="758"/>
      <c r="EO39" s="758"/>
      <c r="EP39" s="758"/>
      <c r="EQ39" s="758"/>
      <c r="ER39" s="758"/>
      <c r="ES39" s="758"/>
      <c r="ET39" s="758"/>
      <c r="EU39" s="758"/>
      <c r="EV39" s="758"/>
      <c r="EW39" s="758"/>
      <c r="EX39" s="758"/>
      <c r="EY39" s="758"/>
      <c r="EZ39" s="758"/>
      <c r="FA39" s="758"/>
      <c r="FB39" s="758"/>
      <c r="FC39" s="758"/>
      <c r="FD39" s="758"/>
      <c r="FE39" s="758"/>
      <c r="FF39" s="758"/>
      <c r="FG39" s="758"/>
      <c r="FH39" s="758"/>
      <c r="FI39" s="758"/>
      <c r="FJ39" s="758"/>
      <c r="FK39" s="758"/>
      <c r="FL39" s="758"/>
      <c r="FM39" s="758"/>
      <c r="FN39" s="758"/>
      <c r="FO39" s="758"/>
      <c r="FP39" s="758"/>
      <c r="FQ39" s="758"/>
      <c r="FR39" s="758"/>
      <c r="FS39" s="758"/>
      <c r="FT39" s="758"/>
      <c r="FU39" s="758"/>
      <c r="FV39" s="758"/>
      <c r="FW39" s="758"/>
      <c r="FX39" s="758"/>
      <c r="FY39" s="758"/>
      <c r="FZ39" s="758"/>
      <c r="GA39" s="758"/>
      <c r="GB39" s="758"/>
      <c r="GC39" s="758"/>
      <c r="GD39" s="758"/>
      <c r="GE39" s="758"/>
      <c r="GF39" s="758"/>
      <c r="GG39" s="758"/>
      <c r="GH39" s="758"/>
      <c r="GI39" s="758"/>
      <c r="GJ39" s="758"/>
      <c r="GK39" s="758"/>
      <c r="GL39" s="758"/>
      <c r="GM39" s="758"/>
      <c r="GN39" s="758"/>
      <c r="GO39" s="758"/>
      <c r="GP39" s="758"/>
      <c r="GQ39" s="758"/>
      <c r="GR39" s="758"/>
      <c r="GS39" s="758"/>
      <c r="GT39" s="758"/>
      <c r="GU39" s="758"/>
      <c r="GV39" s="758"/>
      <c r="GW39" s="758"/>
      <c r="GX39" s="758"/>
      <c r="GY39" s="758"/>
      <c r="GZ39" s="758"/>
      <c r="HA39" s="758"/>
      <c r="HB39" s="758"/>
      <c r="HC39" s="758"/>
      <c r="HD39" s="758"/>
      <c r="HE39" s="758"/>
      <c r="HF39" s="758"/>
      <c r="HG39" s="758"/>
      <c r="HH39" s="758"/>
      <c r="HI39" s="758"/>
      <c r="HJ39" s="758"/>
      <c r="HK39" s="758"/>
      <c r="HL39" s="758"/>
      <c r="HM39" s="758"/>
      <c r="HN39" s="758"/>
      <c r="HO39" s="758"/>
      <c r="HP39" s="758"/>
      <c r="HQ39" s="758"/>
      <c r="HR39" s="758"/>
      <c r="HS39" s="758"/>
      <c r="HT39" s="758"/>
      <c r="HU39" s="758"/>
      <c r="HV39" s="758"/>
      <c r="HW39" s="758"/>
      <c r="HX39" s="758"/>
      <c r="HY39" s="758"/>
      <c r="HZ39" s="758"/>
      <c r="IA39" s="758"/>
      <c r="IB39" s="758"/>
      <c r="IC39" s="758"/>
      <c r="ID39" s="758"/>
      <c r="IE39" s="758"/>
      <c r="IF39" s="758"/>
      <c r="IG39" s="758"/>
      <c r="IH39" s="758"/>
      <c r="II39" s="758"/>
      <c r="IJ39" s="758"/>
      <c r="IK39" s="758"/>
      <c r="IL39" s="758"/>
      <c r="IM39" s="758"/>
      <c r="IN39" s="758"/>
      <c r="IO39" s="758"/>
      <c r="IP39" s="758"/>
      <c r="IQ39" s="758"/>
      <c r="IR39" s="758"/>
      <c r="IS39" s="758"/>
      <c r="IT39" s="758"/>
      <c r="IU39" s="758"/>
    </row>
    <row r="40" customFormat="false" ht="14.1" hidden="false" customHeight="true" outlineLevel="0" collapsed="false">
      <c r="A40" s="774" t="s">
        <v>174</v>
      </c>
      <c r="B40" s="775" t="str">
        <f aca="false">'(12)Orçam.(FASE 1)'!C32</f>
        <v>Seguro de vida, invalidez e funeral</v>
      </c>
      <c r="C40" s="758"/>
      <c r="D40" s="758"/>
      <c r="E40" s="757"/>
      <c r="F40" s="757"/>
      <c r="G40" s="787" t="n">
        <f aca="false">'(12)Orçam.(FASE 1)'!L32</f>
        <v>139320</v>
      </c>
      <c r="H40" s="787" t="n">
        <f aca="false">G40</f>
        <v>139320</v>
      </c>
      <c r="I40" s="787" t="n">
        <f aca="false">'(13)Orçam.(FASE 2)'!L32</f>
        <v>212760</v>
      </c>
      <c r="J40" s="787" t="n">
        <f aca="false">I40</f>
        <v>212760</v>
      </c>
      <c r="K40" s="787" t="n">
        <f aca="false">J40</f>
        <v>212760</v>
      </c>
      <c r="L40" s="787" t="n">
        <f aca="false">K40</f>
        <v>212760</v>
      </c>
      <c r="M40" s="787" t="n">
        <f aca="false">L40</f>
        <v>212760</v>
      </c>
      <c r="N40" s="787" t="n">
        <f aca="false">M40</f>
        <v>212760</v>
      </c>
      <c r="O40" s="787" t="n">
        <f aca="false">N40</f>
        <v>212760</v>
      </c>
      <c r="P40" s="787" t="n">
        <f aca="false">O40</f>
        <v>212760</v>
      </c>
      <c r="Q40" s="787" t="n">
        <f aca="false">P40</f>
        <v>212760</v>
      </c>
      <c r="R40" s="787" t="n">
        <f aca="false">Q40</f>
        <v>212760</v>
      </c>
      <c r="S40" s="787" t="n">
        <f aca="false">R40</f>
        <v>212760</v>
      </c>
      <c r="T40" s="787" t="n">
        <f aca="false">S40</f>
        <v>212760</v>
      </c>
      <c r="U40" s="787" t="n">
        <f aca="false">T40</f>
        <v>212760</v>
      </c>
      <c r="V40" s="787" t="n">
        <f aca="false">U40</f>
        <v>212760</v>
      </c>
      <c r="W40" s="787" t="n">
        <f aca="false">V40</f>
        <v>212760</v>
      </c>
      <c r="X40" s="787" t="n">
        <f aca="false">W40</f>
        <v>212760</v>
      </c>
      <c r="Y40" s="787" t="n">
        <f aca="false">X40</f>
        <v>212760</v>
      </c>
      <c r="Z40" s="787" t="n">
        <f aca="false">Y40</f>
        <v>212760</v>
      </c>
      <c r="AA40" s="758"/>
      <c r="AB40" s="758"/>
      <c r="AC40" s="758"/>
      <c r="AD40" s="758"/>
      <c r="AE40" s="758"/>
      <c r="AF40" s="758"/>
      <c r="AG40" s="758"/>
      <c r="AH40" s="758"/>
      <c r="AI40" s="758"/>
      <c r="AJ40" s="758"/>
      <c r="AK40" s="758"/>
      <c r="AL40" s="758"/>
      <c r="AM40" s="758"/>
      <c r="AN40" s="758"/>
      <c r="AO40" s="758"/>
      <c r="AP40" s="758"/>
      <c r="AQ40" s="758"/>
      <c r="AR40" s="758"/>
      <c r="AS40" s="758"/>
      <c r="AT40" s="758"/>
      <c r="AU40" s="758"/>
      <c r="AV40" s="758"/>
      <c r="AW40" s="758"/>
      <c r="AX40" s="758"/>
      <c r="AY40" s="758"/>
      <c r="AZ40" s="758"/>
      <c r="BA40" s="758"/>
      <c r="BB40" s="758"/>
      <c r="BC40" s="758"/>
      <c r="BD40" s="758"/>
      <c r="BE40" s="758"/>
      <c r="BF40" s="758"/>
      <c r="BG40" s="758"/>
      <c r="BH40" s="758"/>
      <c r="BI40" s="758"/>
      <c r="BJ40" s="758"/>
      <c r="BK40" s="758"/>
      <c r="BL40" s="758"/>
      <c r="BM40" s="758"/>
      <c r="BN40" s="758"/>
      <c r="BO40" s="758"/>
      <c r="BP40" s="758"/>
      <c r="BQ40" s="758"/>
      <c r="BR40" s="758"/>
      <c r="BS40" s="758"/>
      <c r="BT40" s="758"/>
      <c r="BU40" s="758"/>
      <c r="BV40" s="758"/>
      <c r="BW40" s="758"/>
      <c r="BX40" s="758"/>
      <c r="BY40" s="758"/>
      <c r="BZ40" s="758"/>
      <c r="CA40" s="758"/>
      <c r="CB40" s="758"/>
      <c r="CC40" s="758"/>
      <c r="CD40" s="758"/>
      <c r="CE40" s="758"/>
      <c r="CF40" s="758"/>
      <c r="CG40" s="758"/>
      <c r="CH40" s="758"/>
      <c r="CI40" s="758"/>
      <c r="CJ40" s="758"/>
      <c r="CK40" s="758"/>
      <c r="CL40" s="758"/>
      <c r="CM40" s="758"/>
      <c r="CN40" s="758"/>
      <c r="CO40" s="758"/>
      <c r="CP40" s="758"/>
      <c r="CQ40" s="758"/>
      <c r="CR40" s="758"/>
      <c r="CS40" s="758"/>
      <c r="CT40" s="758"/>
      <c r="CU40" s="758"/>
      <c r="CV40" s="758"/>
      <c r="CW40" s="758"/>
      <c r="CX40" s="758"/>
      <c r="CY40" s="758"/>
      <c r="CZ40" s="758"/>
      <c r="DA40" s="758"/>
      <c r="DB40" s="758"/>
      <c r="DC40" s="758"/>
      <c r="DD40" s="758"/>
      <c r="DE40" s="758"/>
      <c r="DF40" s="758"/>
      <c r="DG40" s="758"/>
      <c r="DH40" s="758"/>
      <c r="DI40" s="758"/>
      <c r="DJ40" s="758"/>
      <c r="DK40" s="758"/>
      <c r="DL40" s="758"/>
      <c r="DM40" s="758"/>
      <c r="DN40" s="758"/>
      <c r="DO40" s="758"/>
      <c r="DP40" s="758"/>
      <c r="DQ40" s="758"/>
      <c r="DR40" s="758"/>
      <c r="DS40" s="758"/>
      <c r="DT40" s="758"/>
      <c r="DU40" s="758"/>
      <c r="DV40" s="758"/>
      <c r="DW40" s="758"/>
      <c r="DX40" s="758"/>
      <c r="DY40" s="758"/>
      <c r="DZ40" s="758"/>
      <c r="EA40" s="758"/>
      <c r="EB40" s="758"/>
      <c r="EC40" s="758"/>
      <c r="ED40" s="758"/>
      <c r="EE40" s="758"/>
      <c r="EF40" s="758"/>
      <c r="EG40" s="758"/>
      <c r="EH40" s="758"/>
      <c r="EI40" s="758"/>
      <c r="EJ40" s="758"/>
      <c r="EK40" s="758"/>
      <c r="EL40" s="758"/>
      <c r="EM40" s="758"/>
      <c r="EN40" s="758"/>
      <c r="EO40" s="758"/>
      <c r="EP40" s="758"/>
      <c r="EQ40" s="758"/>
      <c r="ER40" s="758"/>
      <c r="ES40" s="758"/>
      <c r="ET40" s="758"/>
      <c r="EU40" s="758"/>
      <c r="EV40" s="758"/>
      <c r="EW40" s="758"/>
      <c r="EX40" s="758"/>
      <c r="EY40" s="758"/>
      <c r="EZ40" s="758"/>
      <c r="FA40" s="758"/>
      <c r="FB40" s="758"/>
      <c r="FC40" s="758"/>
      <c r="FD40" s="758"/>
      <c r="FE40" s="758"/>
      <c r="FF40" s="758"/>
      <c r="FG40" s="758"/>
      <c r="FH40" s="758"/>
      <c r="FI40" s="758"/>
      <c r="FJ40" s="758"/>
      <c r="FK40" s="758"/>
      <c r="FL40" s="758"/>
      <c r="FM40" s="758"/>
      <c r="FN40" s="758"/>
      <c r="FO40" s="758"/>
      <c r="FP40" s="758"/>
      <c r="FQ40" s="758"/>
      <c r="FR40" s="758"/>
      <c r="FS40" s="758"/>
      <c r="FT40" s="758"/>
      <c r="FU40" s="758"/>
      <c r="FV40" s="758"/>
      <c r="FW40" s="758"/>
      <c r="FX40" s="758"/>
      <c r="FY40" s="758"/>
      <c r="FZ40" s="758"/>
      <c r="GA40" s="758"/>
      <c r="GB40" s="758"/>
      <c r="GC40" s="758"/>
      <c r="GD40" s="758"/>
      <c r="GE40" s="758"/>
      <c r="GF40" s="758"/>
      <c r="GG40" s="758"/>
      <c r="GH40" s="758"/>
      <c r="GI40" s="758"/>
      <c r="GJ40" s="758"/>
      <c r="GK40" s="758"/>
      <c r="GL40" s="758"/>
      <c r="GM40" s="758"/>
      <c r="GN40" s="758"/>
      <c r="GO40" s="758"/>
      <c r="GP40" s="758"/>
      <c r="GQ40" s="758"/>
      <c r="GR40" s="758"/>
      <c r="GS40" s="758"/>
      <c r="GT40" s="758"/>
      <c r="GU40" s="758"/>
      <c r="GV40" s="758"/>
      <c r="GW40" s="758"/>
      <c r="GX40" s="758"/>
      <c r="GY40" s="758"/>
      <c r="GZ40" s="758"/>
      <c r="HA40" s="758"/>
      <c r="HB40" s="758"/>
      <c r="HC40" s="758"/>
      <c r="HD40" s="758"/>
      <c r="HE40" s="758"/>
      <c r="HF40" s="758"/>
      <c r="HG40" s="758"/>
      <c r="HH40" s="758"/>
      <c r="HI40" s="758"/>
      <c r="HJ40" s="758"/>
      <c r="HK40" s="758"/>
      <c r="HL40" s="758"/>
      <c r="HM40" s="758"/>
      <c r="HN40" s="758"/>
      <c r="HO40" s="758"/>
      <c r="HP40" s="758"/>
      <c r="HQ40" s="758"/>
      <c r="HR40" s="758"/>
      <c r="HS40" s="758"/>
      <c r="HT40" s="758"/>
      <c r="HU40" s="758"/>
      <c r="HV40" s="758"/>
      <c r="HW40" s="758"/>
      <c r="HX40" s="758"/>
      <c r="HY40" s="758"/>
      <c r="HZ40" s="758"/>
      <c r="IA40" s="758"/>
      <c r="IB40" s="758"/>
      <c r="IC40" s="758"/>
      <c r="ID40" s="758"/>
      <c r="IE40" s="758"/>
      <c r="IF40" s="758"/>
      <c r="IG40" s="758"/>
      <c r="IH40" s="758"/>
      <c r="II40" s="758"/>
      <c r="IJ40" s="758"/>
      <c r="IK40" s="758"/>
      <c r="IL40" s="758"/>
      <c r="IM40" s="758"/>
      <c r="IN40" s="758"/>
      <c r="IO40" s="758"/>
      <c r="IP40" s="758"/>
      <c r="IQ40" s="758"/>
      <c r="IR40" s="758"/>
      <c r="IS40" s="758"/>
      <c r="IT40" s="758"/>
      <c r="IU40" s="758"/>
    </row>
    <row r="41" customFormat="false" ht="14.1" hidden="false" customHeight="true" outlineLevel="0" collapsed="false">
      <c r="A41" s="774" t="s">
        <v>176</v>
      </c>
      <c r="B41" s="775" t="str">
        <f aca="false">'(12)Orçam.(FASE 1)'!C36</f>
        <v>Uniforme/EPI</v>
      </c>
      <c r="C41" s="758"/>
      <c r="D41" s="758"/>
      <c r="E41" s="757"/>
      <c r="F41" s="757"/>
      <c r="G41" s="787" t="n">
        <f aca="false">'(12)Orçam.(FASE 1)'!L36</f>
        <v>144211.86</v>
      </c>
      <c r="H41" s="787" t="n">
        <f aca="false">G41</f>
        <v>144211.86</v>
      </c>
      <c r="I41" s="787" t="n">
        <f aca="false">'(13)Orçam.(FASE 2)'!L36</f>
        <v>223096.98</v>
      </c>
      <c r="J41" s="787" t="n">
        <f aca="false">I41</f>
        <v>223096.98</v>
      </c>
      <c r="K41" s="787" t="n">
        <f aca="false">J41</f>
        <v>223096.98</v>
      </c>
      <c r="L41" s="787" t="n">
        <f aca="false">K41</f>
        <v>223096.98</v>
      </c>
      <c r="M41" s="787" t="n">
        <f aca="false">L41</f>
        <v>223096.98</v>
      </c>
      <c r="N41" s="787" t="n">
        <f aca="false">M41</f>
        <v>223096.98</v>
      </c>
      <c r="O41" s="787" t="n">
        <f aca="false">N41</f>
        <v>223096.98</v>
      </c>
      <c r="P41" s="787" t="n">
        <f aca="false">O41</f>
        <v>223096.98</v>
      </c>
      <c r="Q41" s="787" t="n">
        <f aca="false">P41</f>
        <v>223096.98</v>
      </c>
      <c r="R41" s="787" t="n">
        <f aca="false">Q41</f>
        <v>223096.98</v>
      </c>
      <c r="S41" s="787" t="n">
        <f aca="false">R41</f>
        <v>223096.98</v>
      </c>
      <c r="T41" s="787" t="n">
        <f aca="false">S41</f>
        <v>223096.98</v>
      </c>
      <c r="U41" s="787" t="n">
        <f aca="false">T41</f>
        <v>223096.98</v>
      </c>
      <c r="V41" s="787" t="n">
        <f aca="false">U41</f>
        <v>223096.98</v>
      </c>
      <c r="W41" s="787" t="n">
        <f aca="false">V41</f>
        <v>223096.98</v>
      </c>
      <c r="X41" s="787" t="n">
        <f aca="false">W41</f>
        <v>223096.98</v>
      </c>
      <c r="Y41" s="787" t="n">
        <f aca="false">X41</f>
        <v>223096.98</v>
      </c>
      <c r="Z41" s="787" t="n">
        <f aca="false">Y41</f>
        <v>223096.98</v>
      </c>
      <c r="AA41" s="758"/>
      <c r="AB41" s="758"/>
      <c r="AC41" s="758"/>
      <c r="AD41" s="758"/>
      <c r="AE41" s="758"/>
      <c r="AF41" s="758"/>
      <c r="AG41" s="758"/>
      <c r="AH41" s="758"/>
      <c r="AI41" s="758"/>
      <c r="AJ41" s="758"/>
      <c r="AK41" s="758"/>
      <c r="AL41" s="758"/>
      <c r="AM41" s="758"/>
      <c r="AN41" s="758"/>
      <c r="AO41" s="758"/>
      <c r="AP41" s="758"/>
      <c r="AQ41" s="758"/>
      <c r="AR41" s="758"/>
      <c r="AS41" s="758"/>
      <c r="AT41" s="758"/>
      <c r="AU41" s="758"/>
      <c r="AV41" s="758"/>
      <c r="AW41" s="758"/>
      <c r="AX41" s="758"/>
      <c r="AY41" s="758"/>
      <c r="AZ41" s="758"/>
      <c r="BA41" s="758"/>
      <c r="BB41" s="758"/>
      <c r="BC41" s="758"/>
      <c r="BD41" s="758"/>
      <c r="BE41" s="758"/>
      <c r="BF41" s="758"/>
      <c r="BG41" s="758"/>
      <c r="BH41" s="758"/>
      <c r="BI41" s="758"/>
      <c r="BJ41" s="758"/>
      <c r="BK41" s="758"/>
      <c r="BL41" s="758"/>
      <c r="BM41" s="758"/>
      <c r="BN41" s="758"/>
      <c r="BO41" s="758"/>
      <c r="BP41" s="758"/>
      <c r="BQ41" s="758"/>
      <c r="BR41" s="758"/>
      <c r="BS41" s="758"/>
      <c r="BT41" s="758"/>
      <c r="BU41" s="758"/>
      <c r="BV41" s="758"/>
      <c r="BW41" s="758"/>
      <c r="BX41" s="758"/>
      <c r="BY41" s="758"/>
      <c r="BZ41" s="758"/>
      <c r="CA41" s="758"/>
      <c r="CB41" s="758"/>
      <c r="CC41" s="758"/>
      <c r="CD41" s="758"/>
      <c r="CE41" s="758"/>
      <c r="CF41" s="758"/>
      <c r="CG41" s="758"/>
      <c r="CH41" s="758"/>
      <c r="CI41" s="758"/>
      <c r="CJ41" s="758"/>
      <c r="CK41" s="758"/>
      <c r="CL41" s="758"/>
      <c r="CM41" s="758"/>
      <c r="CN41" s="758"/>
      <c r="CO41" s="758"/>
      <c r="CP41" s="758"/>
      <c r="CQ41" s="758"/>
      <c r="CR41" s="758"/>
      <c r="CS41" s="758"/>
      <c r="CT41" s="758"/>
      <c r="CU41" s="758"/>
      <c r="CV41" s="758"/>
      <c r="CW41" s="758"/>
      <c r="CX41" s="758"/>
      <c r="CY41" s="758"/>
      <c r="CZ41" s="758"/>
      <c r="DA41" s="758"/>
      <c r="DB41" s="758"/>
      <c r="DC41" s="758"/>
      <c r="DD41" s="758"/>
      <c r="DE41" s="758"/>
      <c r="DF41" s="758"/>
      <c r="DG41" s="758"/>
      <c r="DH41" s="758"/>
      <c r="DI41" s="758"/>
      <c r="DJ41" s="758"/>
      <c r="DK41" s="758"/>
      <c r="DL41" s="758"/>
      <c r="DM41" s="758"/>
      <c r="DN41" s="758"/>
      <c r="DO41" s="758"/>
      <c r="DP41" s="758"/>
      <c r="DQ41" s="758"/>
      <c r="DR41" s="758"/>
      <c r="DS41" s="758"/>
      <c r="DT41" s="758"/>
      <c r="DU41" s="758"/>
      <c r="DV41" s="758"/>
      <c r="DW41" s="758"/>
      <c r="DX41" s="758"/>
      <c r="DY41" s="758"/>
      <c r="DZ41" s="758"/>
      <c r="EA41" s="758"/>
      <c r="EB41" s="758"/>
      <c r="EC41" s="758"/>
      <c r="ED41" s="758"/>
      <c r="EE41" s="758"/>
      <c r="EF41" s="758"/>
      <c r="EG41" s="758"/>
      <c r="EH41" s="758"/>
      <c r="EI41" s="758"/>
      <c r="EJ41" s="758"/>
      <c r="EK41" s="758"/>
      <c r="EL41" s="758"/>
      <c r="EM41" s="758"/>
      <c r="EN41" s="758"/>
      <c r="EO41" s="758"/>
      <c r="EP41" s="758"/>
      <c r="EQ41" s="758"/>
      <c r="ER41" s="758"/>
      <c r="ES41" s="758"/>
      <c r="ET41" s="758"/>
      <c r="EU41" s="758"/>
      <c r="EV41" s="758"/>
      <c r="EW41" s="758"/>
      <c r="EX41" s="758"/>
      <c r="EY41" s="758"/>
      <c r="EZ41" s="758"/>
      <c r="FA41" s="758"/>
      <c r="FB41" s="758"/>
      <c r="FC41" s="758"/>
      <c r="FD41" s="758"/>
      <c r="FE41" s="758"/>
      <c r="FF41" s="758"/>
      <c r="FG41" s="758"/>
      <c r="FH41" s="758"/>
      <c r="FI41" s="758"/>
      <c r="FJ41" s="758"/>
      <c r="FK41" s="758"/>
      <c r="FL41" s="758"/>
      <c r="FM41" s="758"/>
      <c r="FN41" s="758"/>
      <c r="FO41" s="758"/>
      <c r="FP41" s="758"/>
      <c r="FQ41" s="758"/>
      <c r="FR41" s="758"/>
      <c r="FS41" s="758"/>
      <c r="FT41" s="758"/>
      <c r="FU41" s="758"/>
      <c r="FV41" s="758"/>
      <c r="FW41" s="758"/>
      <c r="FX41" s="758"/>
      <c r="FY41" s="758"/>
      <c r="FZ41" s="758"/>
      <c r="GA41" s="758"/>
      <c r="GB41" s="758"/>
      <c r="GC41" s="758"/>
      <c r="GD41" s="758"/>
      <c r="GE41" s="758"/>
      <c r="GF41" s="758"/>
      <c r="GG41" s="758"/>
      <c r="GH41" s="758"/>
      <c r="GI41" s="758"/>
      <c r="GJ41" s="758"/>
      <c r="GK41" s="758"/>
      <c r="GL41" s="758"/>
      <c r="GM41" s="758"/>
      <c r="GN41" s="758"/>
      <c r="GO41" s="758"/>
      <c r="GP41" s="758"/>
      <c r="GQ41" s="758"/>
      <c r="GR41" s="758"/>
      <c r="GS41" s="758"/>
      <c r="GT41" s="758"/>
      <c r="GU41" s="758"/>
      <c r="GV41" s="758"/>
      <c r="GW41" s="758"/>
      <c r="GX41" s="758"/>
      <c r="GY41" s="758"/>
      <c r="GZ41" s="758"/>
      <c r="HA41" s="758"/>
      <c r="HB41" s="758"/>
      <c r="HC41" s="758"/>
      <c r="HD41" s="758"/>
      <c r="HE41" s="758"/>
      <c r="HF41" s="758"/>
      <c r="HG41" s="758"/>
      <c r="HH41" s="758"/>
      <c r="HI41" s="758"/>
      <c r="HJ41" s="758"/>
      <c r="HK41" s="758"/>
      <c r="HL41" s="758"/>
      <c r="HM41" s="758"/>
      <c r="HN41" s="758"/>
      <c r="HO41" s="758"/>
      <c r="HP41" s="758"/>
      <c r="HQ41" s="758"/>
      <c r="HR41" s="758"/>
      <c r="HS41" s="758"/>
      <c r="HT41" s="758"/>
      <c r="HU41" s="758"/>
      <c r="HV41" s="758"/>
      <c r="HW41" s="758"/>
      <c r="HX41" s="758"/>
      <c r="HY41" s="758"/>
      <c r="HZ41" s="758"/>
      <c r="IA41" s="758"/>
      <c r="IB41" s="758"/>
      <c r="IC41" s="758"/>
      <c r="ID41" s="758"/>
      <c r="IE41" s="758"/>
      <c r="IF41" s="758"/>
      <c r="IG41" s="758"/>
      <c r="IH41" s="758"/>
      <c r="II41" s="758"/>
      <c r="IJ41" s="758"/>
      <c r="IK41" s="758"/>
      <c r="IL41" s="758"/>
      <c r="IM41" s="758"/>
      <c r="IN41" s="758"/>
      <c r="IO41" s="758"/>
      <c r="IP41" s="758"/>
      <c r="IQ41" s="758"/>
      <c r="IR41" s="758"/>
      <c r="IS41" s="758"/>
      <c r="IT41" s="758"/>
      <c r="IU41" s="758"/>
    </row>
    <row r="42" customFormat="false" ht="14.1" hidden="false" customHeight="true" outlineLevel="0" collapsed="false">
      <c r="A42" s="756" t="s">
        <v>573</v>
      </c>
      <c r="B42" s="757" t="str">
        <f aca="false">'(12)Orçam.(FASE 1)'!B45</f>
        <v>Despesas Gerais</v>
      </c>
      <c r="C42" s="782"/>
      <c r="D42" s="780"/>
      <c r="E42" s="757"/>
      <c r="F42" s="757"/>
      <c r="G42" s="770" t="n">
        <f aca="false">SUM(G43:G45)</f>
        <v>1281897.47</v>
      </c>
      <c r="H42" s="770" t="n">
        <f aca="false">SUM(H43:H45)</f>
        <v>1281897.47</v>
      </c>
      <c r="I42" s="771" t="n">
        <f aca="false">SUM(I43:I45)</f>
        <v>1281897.47</v>
      </c>
      <c r="J42" s="771" t="n">
        <f aca="false">SUM(J43:J45)</f>
        <v>1281897.47</v>
      </c>
      <c r="K42" s="771" t="n">
        <f aca="false">SUM(K43:K45)</f>
        <v>1281897.47</v>
      </c>
      <c r="L42" s="771" t="n">
        <f aca="false">SUM(L43:L45)</f>
        <v>1281897.47</v>
      </c>
      <c r="M42" s="771" t="n">
        <f aca="false">SUM(M43:M45)</f>
        <v>1281897.47</v>
      </c>
      <c r="N42" s="771" t="n">
        <f aca="false">SUM(N43:N45)</f>
        <v>1281897.47</v>
      </c>
      <c r="O42" s="771" t="n">
        <f aca="false">SUM(O43:O45)</f>
        <v>1281897.47</v>
      </c>
      <c r="P42" s="771" t="n">
        <f aca="false">SUM(P43:P45)</f>
        <v>1281897.47</v>
      </c>
      <c r="Q42" s="771" t="n">
        <f aca="false">SUM(Q43:Q45)</f>
        <v>1281897.47</v>
      </c>
      <c r="R42" s="771" t="n">
        <f aca="false">SUM(R43:R45)</f>
        <v>1281897.47</v>
      </c>
      <c r="S42" s="771" t="n">
        <f aca="false">SUM(S43:S45)</f>
        <v>1281897.47</v>
      </c>
      <c r="T42" s="771" t="n">
        <f aca="false">SUM(T43:T45)</f>
        <v>1281897.47</v>
      </c>
      <c r="U42" s="771" t="n">
        <f aca="false">SUM(U43:U45)</f>
        <v>1281897.47</v>
      </c>
      <c r="V42" s="771" t="n">
        <f aca="false">SUM(V43:V45)</f>
        <v>1281897.47</v>
      </c>
      <c r="W42" s="771" t="n">
        <f aca="false">SUM(W43:W45)</f>
        <v>1281897.47</v>
      </c>
      <c r="X42" s="771" t="n">
        <f aca="false">SUM(X43:X45)</f>
        <v>1281897.47</v>
      </c>
      <c r="Y42" s="771" t="n">
        <f aca="false">SUM(Y43:Y45)</f>
        <v>1281897.47</v>
      </c>
      <c r="Z42" s="771" t="n">
        <f aca="false">SUM(Z43:Z45)</f>
        <v>1281897.47</v>
      </c>
      <c r="AA42" s="757"/>
      <c r="AB42" s="757"/>
      <c r="AC42" s="757"/>
      <c r="AD42" s="757"/>
      <c r="AE42" s="757"/>
      <c r="AF42" s="757"/>
      <c r="AG42" s="757"/>
      <c r="AH42" s="757"/>
      <c r="AI42" s="757"/>
      <c r="AJ42" s="757"/>
      <c r="AK42" s="757"/>
      <c r="AL42" s="757"/>
      <c r="AM42" s="757"/>
      <c r="AN42" s="757"/>
      <c r="AO42" s="757"/>
      <c r="AP42" s="757"/>
      <c r="AQ42" s="757"/>
      <c r="AR42" s="757"/>
      <c r="AS42" s="757"/>
      <c r="AT42" s="757"/>
      <c r="AU42" s="757"/>
      <c r="AV42" s="757"/>
      <c r="AW42" s="757"/>
      <c r="AX42" s="757"/>
      <c r="AY42" s="757"/>
      <c r="AZ42" s="757"/>
      <c r="BA42" s="757"/>
      <c r="BB42" s="757"/>
      <c r="BC42" s="757"/>
      <c r="BD42" s="757"/>
      <c r="BE42" s="757"/>
      <c r="BF42" s="757"/>
      <c r="BG42" s="757"/>
      <c r="BH42" s="757"/>
      <c r="BI42" s="757"/>
      <c r="BJ42" s="757"/>
      <c r="BK42" s="757"/>
      <c r="BL42" s="757"/>
      <c r="BM42" s="757"/>
      <c r="BN42" s="757"/>
      <c r="BO42" s="757"/>
      <c r="BP42" s="757"/>
      <c r="BQ42" s="757"/>
      <c r="BR42" s="757"/>
      <c r="BS42" s="757"/>
      <c r="BT42" s="757"/>
      <c r="BU42" s="757"/>
      <c r="BV42" s="757"/>
      <c r="BW42" s="757"/>
      <c r="BX42" s="757"/>
      <c r="BY42" s="757"/>
      <c r="BZ42" s="757"/>
      <c r="CA42" s="757"/>
      <c r="CB42" s="757"/>
      <c r="CC42" s="757"/>
      <c r="CD42" s="757"/>
      <c r="CE42" s="757"/>
      <c r="CF42" s="757"/>
      <c r="CG42" s="757"/>
      <c r="CH42" s="757"/>
      <c r="CI42" s="757"/>
      <c r="CJ42" s="757"/>
      <c r="CK42" s="757"/>
      <c r="CL42" s="757"/>
      <c r="CM42" s="757"/>
      <c r="CN42" s="757"/>
      <c r="CO42" s="757"/>
      <c r="CP42" s="757"/>
      <c r="CQ42" s="757"/>
      <c r="CR42" s="757"/>
      <c r="CS42" s="757"/>
      <c r="CT42" s="757"/>
      <c r="CU42" s="757"/>
      <c r="CV42" s="757"/>
      <c r="CW42" s="757"/>
      <c r="CX42" s="757"/>
      <c r="CY42" s="757"/>
      <c r="CZ42" s="757"/>
      <c r="DA42" s="757"/>
      <c r="DB42" s="757"/>
      <c r="DC42" s="757"/>
      <c r="DD42" s="757"/>
      <c r="DE42" s="757"/>
      <c r="DF42" s="757"/>
      <c r="DG42" s="757"/>
      <c r="DH42" s="757"/>
      <c r="DI42" s="757"/>
      <c r="DJ42" s="757"/>
      <c r="DK42" s="757"/>
      <c r="DL42" s="757"/>
      <c r="DM42" s="757"/>
      <c r="DN42" s="757"/>
      <c r="DO42" s="757"/>
      <c r="DP42" s="757"/>
      <c r="DQ42" s="757"/>
      <c r="DR42" s="757"/>
      <c r="DS42" s="757"/>
      <c r="DT42" s="757"/>
      <c r="DU42" s="757"/>
      <c r="DV42" s="757"/>
      <c r="DW42" s="757"/>
      <c r="DX42" s="757"/>
      <c r="DY42" s="757"/>
      <c r="DZ42" s="757"/>
      <c r="EA42" s="757"/>
      <c r="EB42" s="757"/>
      <c r="EC42" s="757"/>
      <c r="ED42" s="757"/>
      <c r="EE42" s="757"/>
      <c r="EF42" s="757"/>
      <c r="EG42" s="757"/>
      <c r="EH42" s="757"/>
      <c r="EI42" s="757"/>
      <c r="EJ42" s="757"/>
      <c r="EK42" s="757"/>
      <c r="EL42" s="757"/>
      <c r="EM42" s="757"/>
      <c r="EN42" s="757"/>
      <c r="EO42" s="757"/>
      <c r="EP42" s="757"/>
      <c r="EQ42" s="757"/>
      <c r="ER42" s="757"/>
      <c r="ES42" s="757"/>
      <c r="ET42" s="757"/>
      <c r="EU42" s="757"/>
      <c r="EV42" s="757"/>
      <c r="EW42" s="757"/>
      <c r="EX42" s="757"/>
      <c r="EY42" s="757"/>
      <c r="EZ42" s="757"/>
      <c r="FA42" s="757"/>
      <c r="FB42" s="757"/>
      <c r="FC42" s="757"/>
      <c r="FD42" s="757"/>
      <c r="FE42" s="757"/>
      <c r="FF42" s="757"/>
      <c r="FG42" s="757"/>
      <c r="FH42" s="757"/>
      <c r="FI42" s="757"/>
      <c r="FJ42" s="757"/>
      <c r="FK42" s="757"/>
      <c r="FL42" s="757"/>
      <c r="FM42" s="757"/>
      <c r="FN42" s="757"/>
      <c r="FO42" s="757"/>
      <c r="FP42" s="757"/>
      <c r="FQ42" s="757"/>
      <c r="FR42" s="757"/>
      <c r="FS42" s="757"/>
      <c r="FT42" s="757"/>
      <c r="FU42" s="757"/>
      <c r="FV42" s="757"/>
      <c r="FW42" s="757"/>
      <c r="FX42" s="757"/>
      <c r="FY42" s="757"/>
      <c r="FZ42" s="757"/>
      <c r="GA42" s="757"/>
      <c r="GB42" s="757"/>
      <c r="GC42" s="757"/>
      <c r="GD42" s="757"/>
      <c r="GE42" s="757"/>
      <c r="GF42" s="757"/>
      <c r="GG42" s="757"/>
      <c r="GH42" s="757"/>
      <c r="GI42" s="757"/>
      <c r="GJ42" s="757"/>
      <c r="GK42" s="757"/>
      <c r="GL42" s="757"/>
      <c r="GM42" s="757"/>
      <c r="GN42" s="757"/>
      <c r="GO42" s="757"/>
      <c r="GP42" s="757"/>
      <c r="GQ42" s="757"/>
      <c r="GR42" s="757"/>
      <c r="GS42" s="757"/>
      <c r="GT42" s="757"/>
      <c r="GU42" s="757"/>
      <c r="GV42" s="757"/>
      <c r="GW42" s="757"/>
      <c r="GX42" s="757"/>
      <c r="GY42" s="757"/>
      <c r="GZ42" s="757"/>
      <c r="HA42" s="757"/>
      <c r="HB42" s="757"/>
      <c r="HC42" s="757"/>
      <c r="HD42" s="757"/>
      <c r="HE42" s="757"/>
      <c r="HF42" s="757"/>
      <c r="HG42" s="757"/>
      <c r="HH42" s="757"/>
      <c r="HI42" s="757"/>
      <c r="HJ42" s="757"/>
      <c r="HK42" s="757"/>
      <c r="HL42" s="757"/>
      <c r="HM42" s="757"/>
      <c r="HN42" s="757"/>
      <c r="HO42" s="757"/>
      <c r="HP42" s="757"/>
      <c r="HQ42" s="757"/>
      <c r="HR42" s="757"/>
      <c r="HS42" s="757"/>
      <c r="HT42" s="757"/>
      <c r="HU42" s="757"/>
      <c r="HV42" s="757"/>
      <c r="HW42" s="757"/>
      <c r="HX42" s="757"/>
      <c r="HY42" s="757"/>
      <c r="HZ42" s="757"/>
      <c r="IA42" s="757"/>
      <c r="IB42" s="757"/>
      <c r="IC42" s="757"/>
      <c r="ID42" s="757"/>
      <c r="IE42" s="757"/>
      <c r="IF42" s="757"/>
      <c r="IG42" s="757"/>
      <c r="IH42" s="757"/>
      <c r="II42" s="757"/>
      <c r="IJ42" s="757"/>
      <c r="IK42" s="757"/>
      <c r="IL42" s="757"/>
      <c r="IM42" s="757"/>
      <c r="IN42" s="757"/>
      <c r="IO42" s="757"/>
      <c r="IP42" s="757"/>
      <c r="IQ42" s="757"/>
      <c r="IR42" s="757"/>
      <c r="IS42" s="757"/>
      <c r="IT42" s="757"/>
      <c r="IU42" s="757"/>
    </row>
    <row r="43" customFormat="false" ht="14.1" hidden="false" customHeight="true" outlineLevel="0" collapsed="false">
      <c r="A43" s="774" t="s">
        <v>162</v>
      </c>
      <c r="B43" s="775" t="str">
        <f aca="false">'(12)Orçam.(FASE 1)'!C46</f>
        <v>Administrativas</v>
      </c>
      <c r="C43" s="758"/>
      <c r="D43" s="758"/>
      <c r="E43" s="757"/>
      <c r="F43" s="757"/>
      <c r="G43" s="787" t="n">
        <f aca="false">'(12)Orçam.(FASE 1)'!L46</f>
        <v>494400</v>
      </c>
      <c r="H43" s="787" t="n">
        <f aca="false">G43</f>
        <v>494400</v>
      </c>
      <c r="I43" s="787" t="n">
        <f aca="false">'(13)Orçam.(FASE 2)'!L46</f>
        <v>494400</v>
      </c>
      <c r="J43" s="787" t="n">
        <f aca="false">I43</f>
        <v>494400</v>
      </c>
      <c r="K43" s="787" t="n">
        <f aca="false">J43</f>
        <v>494400</v>
      </c>
      <c r="L43" s="787" t="n">
        <f aca="false">K43</f>
        <v>494400</v>
      </c>
      <c r="M43" s="787" t="n">
        <f aca="false">L43</f>
        <v>494400</v>
      </c>
      <c r="N43" s="787" t="n">
        <f aca="false">M43</f>
        <v>494400</v>
      </c>
      <c r="O43" s="787" t="n">
        <f aca="false">N43</f>
        <v>494400</v>
      </c>
      <c r="P43" s="787" t="n">
        <f aca="false">O43</f>
        <v>494400</v>
      </c>
      <c r="Q43" s="787" t="n">
        <f aca="false">P43</f>
        <v>494400</v>
      </c>
      <c r="R43" s="787" t="n">
        <f aca="false">Q43</f>
        <v>494400</v>
      </c>
      <c r="S43" s="787" t="n">
        <f aca="false">R43</f>
        <v>494400</v>
      </c>
      <c r="T43" s="787" t="n">
        <f aca="false">S43</f>
        <v>494400</v>
      </c>
      <c r="U43" s="787" t="n">
        <f aca="false">T43</f>
        <v>494400</v>
      </c>
      <c r="V43" s="787" t="n">
        <f aca="false">U43</f>
        <v>494400</v>
      </c>
      <c r="W43" s="787" t="n">
        <f aca="false">V43</f>
        <v>494400</v>
      </c>
      <c r="X43" s="787" t="n">
        <f aca="false">W43</f>
        <v>494400</v>
      </c>
      <c r="Y43" s="787" t="n">
        <f aca="false">X43</f>
        <v>494400</v>
      </c>
      <c r="Z43" s="787" t="n">
        <f aca="false">Y43</f>
        <v>494400</v>
      </c>
      <c r="AA43" s="758"/>
      <c r="AB43" s="758"/>
      <c r="AC43" s="758"/>
      <c r="AD43" s="758"/>
      <c r="AE43" s="758"/>
      <c r="AF43" s="758"/>
      <c r="AG43" s="758"/>
      <c r="AH43" s="758"/>
      <c r="AI43" s="758"/>
      <c r="AJ43" s="758"/>
      <c r="AK43" s="758"/>
      <c r="AL43" s="758"/>
      <c r="AM43" s="758"/>
      <c r="AN43" s="758"/>
      <c r="AO43" s="758"/>
      <c r="AP43" s="758"/>
      <c r="AQ43" s="758"/>
      <c r="AR43" s="758"/>
      <c r="AS43" s="758"/>
      <c r="AT43" s="758"/>
      <c r="AU43" s="758"/>
      <c r="AV43" s="758"/>
      <c r="AW43" s="758"/>
      <c r="AX43" s="758"/>
      <c r="AY43" s="758"/>
      <c r="AZ43" s="758"/>
      <c r="BA43" s="758"/>
      <c r="BB43" s="758"/>
      <c r="BC43" s="758"/>
      <c r="BD43" s="758"/>
      <c r="BE43" s="758"/>
      <c r="BF43" s="758"/>
      <c r="BG43" s="758"/>
      <c r="BH43" s="758"/>
      <c r="BI43" s="758"/>
      <c r="BJ43" s="758"/>
      <c r="BK43" s="758"/>
      <c r="BL43" s="758"/>
      <c r="BM43" s="758"/>
      <c r="BN43" s="758"/>
      <c r="BO43" s="758"/>
      <c r="BP43" s="758"/>
      <c r="BQ43" s="758"/>
      <c r="BR43" s="758"/>
      <c r="BS43" s="758"/>
      <c r="BT43" s="758"/>
      <c r="BU43" s="758"/>
      <c r="BV43" s="758"/>
      <c r="BW43" s="758"/>
      <c r="BX43" s="758"/>
      <c r="BY43" s="758"/>
      <c r="BZ43" s="758"/>
      <c r="CA43" s="758"/>
      <c r="CB43" s="758"/>
      <c r="CC43" s="758"/>
      <c r="CD43" s="758"/>
      <c r="CE43" s="758"/>
      <c r="CF43" s="758"/>
      <c r="CG43" s="758"/>
      <c r="CH43" s="758"/>
      <c r="CI43" s="758"/>
      <c r="CJ43" s="758"/>
      <c r="CK43" s="758"/>
      <c r="CL43" s="758"/>
      <c r="CM43" s="758"/>
      <c r="CN43" s="758"/>
      <c r="CO43" s="758"/>
      <c r="CP43" s="758"/>
      <c r="CQ43" s="758"/>
      <c r="CR43" s="758"/>
      <c r="CS43" s="758"/>
      <c r="CT43" s="758"/>
      <c r="CU43" s="758"/>
      <c r="CV43" s="758"/>
      <c r="CW43" s="758"/>
      <c r="CX43" s="758"/>
      <c r="CY43" s="758"/>
      <c r="CZ43" s="758"/>
      <c r="DA43" s="758"/>
      <c r="DB43" s="758"/>
      <c r="DC43" s="758"/>
      <c r="DD43" s="758"/>
      <c r="DE43" s="758"/>
      <c r="DF43" s="758"/>
      <c r="DG43" s="758"/>
      <c r="DH43" s="758"/>
      <c r="DI43" s="758"/>
      <c r="DJ43" s="758"/>
      <c r="DK43" s="758"/>
      <c r="DL43" s="758"/>
      <c r="DM43" s="758"/>
      <c r="DN43" s="758"/>
      <c r="DO43" s="758"/>
      <c r="DP43" s="758"/>
      <c r="DQ43" s="758"/>
      <c r="DR43" s="758"/>
      <c r="DS43" s="758"/>
      <c r="DT43" s="758"/>
      <c r="DU43" s="758"/>
      <c r="DV43" s="758"/>
      <c r="DW43" s="758"/>
      <c r="DX43" s="758"/>
      <c r="DY43" s="758"/>
      <c r="DZ43" s="758"/>
      <c r="EA43" s="758"/>
      <c r="EB43" s="758"/>
      <c r="EC43" s="758"/>
      <c r="ED43" s="758"/>
      <c r="EE43" s="758"/>
      <c r="EF43" s="758"/>
      <c r="EG43" s="758"/>
      <c r="EH43" s="758"/>
      <c r="EI43" s="758"/>
      <c r="EJ43" s="758"/>
      <c r="EK43" s="758"/>
      <c r="EL43" s="758"/>
      <c r="EM43" s="758"/>
      <c r="EN43" s="758"/>
      <c r="EO43" s="758"/>
      <c r="EP43" s="758"/>
      <c r="EQ43" s="758"/>
      <c r="ER43" s="758"/>
      <c r="ES43" s="758"/>
      <c r="ET43" s="758"/>
      <c r="EU43" s="758"/>
      <c r="EV43" s="758"/>
      <c r="EW43" s="758"/>
      <c r="EX43" s="758"/>
      <c r="EY43" s="758"/>
      <c r="EZ43" s="758"/>
      <c r="FA43" s="758"/>
      <c r="FB43" s="758"/>
      <c r="FC43" s="758"/>
      <c r="FD43" s="758"/>
      <c r="FE43" s="758"/>
      <c r="FF43" s="758"/>
      <c r="FG43" s="758"/>
      <c r="FH43" s="758"/>
      <c r="FI43" s="758"/>
      <c r="FJ43" s="758"/>
      <c r="FK43" s="758"/>
      <c r="FL43" s="758"/>
      <c r="FM43" s="758"/>
      <c r="FN43" s="758"/>
      <c r="FO43" s="758"/>
      <c r="FP43" s="758"/>
      <c r="FQ43" s="758"/>
      <c r="FR43" s="758"/>
      <c r="FS43" s="758"/>
      <c r="FT43" s="758"/>
      <c r="FU43" s="758"/>
      <c r="FV43" s="758"/>
      <c r="FW43" s="758"/>
      <c r="FX43" s="758"/>
      <c r="FY43" s="758"/>
      <c r="FZ43" s="758"/>
      <c r="GA43" s="758"/>
      <c r="GB43" s="758"/>
      <c r="GC43" s="758"/>
      <c r="GD43" s="758"/>
      <c r="GE43" s="758"/>
      <c r="GF43" s="758"/>
      <c r="GG43" s="758"/>
      <c r="GH43" s="758"/>
      <c r="GI43" s="758"/>
      <c r="GJ43" s="758"/>
      <c r="GK43" s="758"/>
      <c r="GL43" s="758"/>
      <c r="GM43" s="758"/>
      <c r="GN43" s="758"/>
      <c r="GO43" s="758"/>
      <c r="GP43" s="758"/>
      <c r="GQ43" s="758"/>
      <c r="GR43" s="758"/>
      <c r="GS43" s="758"/>
      <c r="GT43" s="758"/>
      <c r="GU43" s="758"/>
      <c r="GV43" s="758"/>
      <c r="GW43" s="758"/>
      <c r="GX43" s="758"/>
      <c r="GY43" s="758"/>
      <c r="GZ43" s="758"/>
      <c r="HA43" s="758"/>
      <c r="HB43" s="758"/>
      <c r="HC43" s="758"/>
      <c r="HD43" s="758"/>
      <c r="HE43" s="758"/>
      <c r="HF43" s="758"/>
      <c r="HG43" s="758"/>
      <c r="HH43" s="758"/>
      <c r="HI43" s="758"/>
      <c r="HJ43" s="758"/>
      <c r="HK43" s="758"/>
      <c r="HL43" s="758"/>
      <c r="HM43" s="758"/>
      <c r="HN43" s="758"/>
      <c r="HO43" s="758"/>
      <c r="HP43" s="758"/>
      <c r="HQ43" s="758"/>
      <c r="HR43" s="758"/>
      <c r="HS43" s="758"/>
      <c r="HT43" s="758"/>
      <c r="HU43" s="758"/>
      <c r="HV43" s="758"/>
      <c r="HW43" s="758"/>
      <c r="HX43" s="758"/>
      <c r="HY43" s="758"/>
      <c r="HZ43" s="758"/>
      <c r="IA43" s="758"/>
      <c r="IB43" s="758"/>
      <c r="IC43" s="758"/>
      <c r="ID43" s="758"/>
      <c r="IE43" s="758"/>
      <c r="IF43" s="758"/>
      <c r="IG43" s="758"/>
      <c r="IH43" s="758"/>
      <c r="II43" s="758"/>
      <c r="IJ43" s="758"/>
      <c r="IK43" s="758"/>
      <c r="IL43" s="758"/>
      <c r="IM43" s="758"/>
      <c r="IN43" s="758"/>
      <c r="IO43" s="758"/>
      <c r="IP43" s="758"/>
      <c r="IQ43" s="758"/>
      <c r="IR43" s="758"/>
      <c r="IS43" s="758"/>
      <c r="IT43" s="758"/>
      <c r="IU43" s="758"/>
    </row>
    <row r="44" customFormat="false" ht="14.1" hidden="false" customHeight="true" outlineLevel="0" collapsed="false">
      <c r="A44" s="774" t="s">
        <v>165</v>
      </c>
      <c r="B44" s="775" t="str">
        <f aca="false">'(12)Orçam.(FASE 1)'!C58</f>
        <v>Serviço de Terceiro</v>
      </c>
      <c r="C44" s="758"/>
      <c r="D44" s="758"/>
      <c r="E44" s="757"/>
      <c r="F44" s="757"/>
      <c r="G44" s="787" t="n">
        <f aca="false">'(12)Orçam.(FASE 1)'!L58</f>
        <v>325464</v>
      </c>
      <c r="H44" s="787" t="n">
        <f aca="false">G44</f>
        <v>325464</v>
      </c>
      <c r="I44" s="787" t="n">
        <f aca="false">'(13)Orçam.(FASE 2)'!L58</f>
        <v>325464</v>
      </c>
      <c r="J44" s="787" t="n">
        <f aca="false">I44</f>
        <v>325464</v>
      </c>
      <c r="K44" s="787" t="n">
        <f aca="false">J44</f>
        <v>325464</v>
      </c>
      <c r="L44" s="787" t="n">
        <f aca="false">K44</f>
        <v>325464</v>
      </c>
      <c r="M44" s="787" t="n">
        <f aca="false">L44</f>
        <v>325464</v>
      </c>
      <c r="N44" s="787" t="n">
        <f aca="false">M44</f>
        <v>325464</v>
      </c>
      <c r="O44" s="787" t="n">
        <f aca="false">N44</f>
        <v>325464</v>
      </c>
      <c r="P44" s="787" t="n">
        <f aca="false">O44</f>
        <v>325464</v>
      </c>
      <c r="Q44" s="787" t="n">
        <f aca="false">P44</f>
        <v>325464</v>
      </c>
      <c r="R44" s="787" t="n">
        <f aca="false">Q44</f>
        <v>325464</v>
      </c>
      <c r="S44" s="787" t="n">
        <f aca="false">R44</f>
        <v>325464</v>
      </c>
      <c r="T44" s="787" t="n">
        <f aca="false">S44</f>
        <v>325464</v>
      </c>
      <c r="U44" s="787" t="n">
        <f aca="false">T44</f>
        <v>325464</v>
      </c>
      <c r="V44" s="787" t="n">
        <f aca="false">U44</f>
        <v>325464</v>
      </c>
      <c r="W44" s="787" t="n">
        <f aca="false">V44</f>
        <v>325464</v>
      </c>
      <c r="X44" s="787" t="n">
        <f aca="false">W44</f>
        <v>325464</v>
      </c>
      <c r="Y44" s="787" t="n">
        <f aca="false">X44</f>
        <v>325464</v>
      </c>
      <c r="Z44" s="787" t="n">
        <f aca="false">Y44</f>
        <v>325464</v>
      </c>
      <c r="AA44" s="758"/>
      <c r="AB44" s="758"/>
      <c r="AC44" s="758"/>
      <c r="AD44" s="758"/>
      <c r="AE44" s="758"/>
      <c r="AF44" s="758"/>
      <c r="AG44" s="758"/>
      <c r="AH44" s="758"/>
      <c r="AI44" s="758"/>
      <c r="AJ44" s="758"/>
      <c r="AK44" s="758"/>
      <c r="AL44" s="758"/>
      <c r="AM44" s="758"/>
      <c r="AN44" s="758"/>
      <c r="AO44" s="758"/>
      <c r="AP44" s="758"/>
      <c r="AQ44" s="758"/>
      <c r="AR44" s="758"/>
      <c r="AS44" s="758"/>
      <c r="AT44" s="758"/>
      <c r="AU44" s="758"/>
      <c r="AV44" s="758"/>
      <c r="AW44" s="758"/>
      <c r="AX44" s="758"/>
      <c r="AY44" s="758"/>
      <c r="AZ44" s="758"/>
      <c r="BA44" s="758"/>
      <c r="BB44" s="758"/>
      <c r="BC44" s="758"/>
      <c r="BD44" s="758"/>
      <c r="BE44" s="758"/>
      <c r="BF44" s="758"/>
      <c r="BG44" s="758"/>
      <c r="BH44" s="758"/>
      <c r="BI44" s="758"/>
      <c r="BJ44" s="758"/>
      <c r="BK44" s="758"/>
      <c r="BL44" s="758"/>
      <c r="BM44" s="758"/>
      <c r="BN44" s="758"/>
      <c r="BO44" s="758"/>
      <c r="BP44" s="758"/>
      <c r="BQ44" s="758"/>
      <c r="BR44" s="758"/>
      <c r="BS44" s="758"/>
      <c r="BT44" s="758"/>
      <c r="BU44" s="758"/>
      <c r="BV44" s="758"/>
      <c r="BW44" s="758"/>
      <c r="BX44" s="758"/>
      <c r="BY44" s="758"/>
      <c r="BZ44" s="758"/>
      <c r="CA44" s="758"/>
      <c r="CB44" s="758"/>
      <c r="CC44" s="758"/>
      <c r="CD44" s="758"/>
      <c r="CE44" s="758"/>
      <c r="CF44" s="758"/>
      <c r="CG44" s="758"/>
      <c r="CH44" s="758"/>
      <c r="CI44" s="758"/>
      <c r="CJ44" s="758"/>
      <c r="CK44" s="758"/>
      <c r="CL44" s="758"/>
      <c r="CM44" s="758"/>
      <c r="CN44" s="758"/>
      <c r="CO44" s="758"/>
      <c r="CP44" s="758"/>
      <c r="CQ44" s="758"/>
      <c r="CR44" s="758"/>
      <c r="CS44" s="758"/>
      <c r="CT44" s="758"/>
      <c r="CU44" s="758"/>
      <c r="CV44" s="758"/>
      <c r="CW44" s="758"/>
      <c r="CX44" s="758"/>
      <c r="CY44" s="758"/>
      <c r="CZ44" s="758"/>
      <c r="DA44" s="758"/>
      <c r="DB44" s="758"/>
      <c r="DC44" s="758"/>
      <c r="DD44" s="758"/>
      <c r="DE44" s="758"/>
      <c r="DF44" s="758"/>
      <c r="DG44" s="758"/>
      <c r="DH44" s="758"/>
      <c r="DI44" s="758"/>
      <c r="DJ44" s="758"/>
      <c r="DK44" s="758"/>
      <c r="DL44" s="758"/>
      <c r="DM44" s="758"/>
      <c r="DN44" s="758"/>
      <c r="DO44" s="758"/>
      <c r="DP44" s="758"/>
      <c r="DQ44" s="758"/>
      <c r="DR44" s="758"/>
      <c r="DS44" s="758"/>
      <c r="DT44" s="758"/>
      <c r="DU44" s="758"/>
      <c r="DV44" s="758"/>
      <c r="DW44" s="758"/>
      <c r="DX44" s="758"/>
      <c r="DY44" s="758"/>
      <c r="DZ44" s="758"/>
      <c r="EA44" s="758"/>
      <c r="EB44" s="758"/>
      <c r="EC44" s="758"/>
      <c r="ED44" s="758"/>
      <c r="EE44" s="758"/>
      <c r="EF44" s="758"/>
      <c r="EG44" s="758"/>
      <c r="EH44" s="758"/>
      <c r="EI44" s="758"/>
      <c r="EJ44" s="758"/>
      <c r="EK44" s="758"/>
      <c r="EL44" s="758"/>
      <c r="EM44" s="758"/>
      <c r="EN44" s="758"/>
      <c r="EO44" s="758"/>
      <c r="EP44" s="758"/>
      <c r="EQ44" s="758"/>
      <c r="ER44" s="758"/>
      <c r="ES44" s="758"/>
      <c r="ET44" s="758"/>
      <c r="EU44" s="758"/>
      <c r="EV44" s="758"/>
      <c r="EW44" s="758"/>
      <c r="EX44" s="758"/>
      <c r="EY44" s="758"/>
      <c r="EZ44" s="758"/>
      <c r="FA44" s="758"/>
      <c r="FB44" s="758"/>
      <c r="FC44" s="758"/>
      <c r="FD44" s="758"/>
      <c r="FE44" s="758"/>
      <c r="FF44" s="758"/>
      <c r="FG44" s="758"/>
      <c r="FH44" s="758"/>
      <c r="FI44" s="758"/>
      <c r="FJ44" s="758"/>
      <c r="FK44" s="758"/>
      <c r="FL44" s="758"/>
      <c r="FM44" s="758"/>
      <c r="FN44" s="758"/>
      <c r="FO44" s="758"/>
      <c r="FP44" s="758"/>
      <c r="FQ44" s="758"/>
      <c r="FR44" s="758"/>
      <c r="FS44" s="758"/>
      <c r="FT44" s="758"/>
      <c r="FU44" s="758"/>
      <c r="FV44" s="758"/>
      <c r="FW44" s="758"/>
      <c r="FX44" s="758"/>
      <c r="FY44" s="758"/>
      <c r="FZ44" s="758"/>
      <c r="GA44" s="758"/>
      <c r="GB44" s="758"/>
      <c r="GC44" s="758"/>
      <c r="GD44" s="758"/>
      <c r="GE44" s="758"/>
      <c r="GF44" s="758"/>
      <c r="GG44" s="758"/>
      <c r="GH44" s="758"/>
      <c r="GI44" s="758"/>
      <c r="GJ44" s="758"/>
      <c r="GK44" s="758"/>
      <c r="GL44" s="758"/>
      <c r="GM44" s="758"/>
      <c r="GN44" s="758"/>
      <c r="GO44" s="758"/>
      <c r="GP44" s="758"/>
      <c r="GQ44" s="758"/>
      <c r="GR44" s="758"/>
      <c r="GS44" s="758"/>
      <c r="GT44" s="758"/>
      <c r="GU44" s="758"/>
      <c r="GV44" s="758"/>
      <c r="GW44" s="758"/>
      <c r="GX44" s="758"/>
      <c r="GY44" s="758"/>
      <c r="GZ44" s="758"/>
      <c r="HA44" s="758"/>
      <c r="HB44" s="758"/>
      <c r="HC44" s="758"/>
      <c r="HD44" s="758"/>
      <c r="HE44" s="758"/>
      <c r="HF44" s="758"/>
      <c r="HG44" s="758"/>
      <c r="HH44" s="758"/>
      <c r="HI44" s="758"/>
      <c r="HJ44" s="758"/>
      <c r="HK44" s="758"/>
      <c r="HL44" s="758"/>
      <c r="HM44" s="758"/>
      <c r="HN44" s="758"/>
      <c r="HO44" s="758"/>
      <c r="HP44" s="758"/>
      <c r="HQ44" s="758"/>
      <c r="HR44" s="758"/>
      <c r="HS44" s="758"/>
      <c r="HT44" s="758"/>
      <c r="HU44" s="758"/>
      <c r="HV44" s="758"/>
      <c r="HW44" s="758"/>
      <c r="HX44" s="758"/>
      <c r="HY44" s="758"/>
      <c r="HZ44" s="758"/>
      <c r="IA44" s="758"/>
      <c r="IB44" s="758"/>
      <c r="IC44" s="758"/>
      <c r="ID44" s="758"/>
      <c r="IE44" s="758"/>
      <c r="IF44" s="758"/>
      <c r="IG44" s="758"/>
      <c r="IH44" s="758"/>
      <c r="II44" s="758"/>
      <c r="IJ44" s="758"/>
      <c r="IK44" s="758"/>
      <c r="IL44" s="758"/>
      <c r="IM44" s="758"/>
      <c r="IN44" s="758"/>
      <c r="IO44" s="758"/>
      <c r="IP44" s="758"/>
      <c r="IQ44" s="758"/>
      <c r="IR44" s="758"/>
      <c r="IS44" s="758"/>
      <c r="IT44" s="758"/>
      <c r="IU44" s="758"/>
    </row>
    <row r="45" customFormat="false" ht="14.1" hidden="false" customHeight="true" outlineLevel="0" collapsed="false">
      <c r="A45" s="774" t="s">
        <v>167</v>
      </c>
      <c r="B45" s="775" t="str">
        <f aca="false">'(12)Orçam.(FASE 1)'!C66</f>
        <v>Operacionais</v>
      </c>
      <c r="C45" s="758"/>
      <c r="D45" s="758"/>
      <c r="E45" s="757"/>
      <c r="F45" s="757"/>
      <c r="G45" s="787" t="n">
        <f aca="false">'(12)Orçam.(FASE 1)'!L66</f>
        <v>462033.47</v>
      </c>
      <c r="H45" s="787" t="n">
        <f aca="false">G45</f>
        <v>462033.47</v>
      </c>
      <c r="I45" s="787" t="n">
        <f aca="false">'(13)Orçam.(FASE 2)'!L66</f>
        <v>462033.47</v>
      </c>
      <c r="J45" s="787" t="n">
        <f aca="false">I45</f>
        <v>462033.47</v>
      </c>
      <c r="K45" s="787" t="n">
        <f aca="false">J45</f>
        <v>462033.47</v>
      </c>
      <c r="L45" s="787" t="n">
        <f aca="false">K45</f>
        <v>462033.47</v>
      </c>
      <c r="M45" s="787" t="n">
        <f aca="false">L45</f>
        <v>462033.47</v>
      </c>
      <c r="N45" s="787" t="n">
        <f aca="false">M45</f>
        <v>462033.47</v>
      </c>
      <c r="O45" s="787" t="n">
        <f aca="false">N45</f>
        <v>462033.47</v>
      </c>
      <c r="P45" s="787" t="n">
        <f aca="false">O45</f>
        <v>462033.47</v>
      </c>
      <c r="Q45" s="787" t="n">
        <f aca="false">P45</f>
        <v>462033.47</v>
      </c>
      <c r="R45" s="787" t="n">
        <f aca="false">Q45</f>
        <v>462033.47</v>
      </c>
      <c r="S45" s="787" t="n">
        <f aca="false">R45</f>
        <v>462033.47</v>
      </c>
      <c r="T45" s="787" t="n">
        <f aca="false">S45</f>
        <v>462033.47</v>
      </c>
      <c r="U45" s="787" t="n">
        <f aca="false">T45</f>
        <v>462033.47</v>
      </c>
      <c r="V45" s="787" t="n">
        <f aca="false">U45</f>
        <v>462033.47</v>
      </c>
      <c r="W45" s="787" t="n">
        <f aca="false">V45</f>
        <v>462033.47</v>
      </c>
      <c r="X45" s="787" t="n">
        <f aca="false">W45</f>
        <v>462033.47</v>
      </c>
      <c r="Y45" s="787" t="n">
        <f aca="false">X45</f>
        <v>462033.47</v>
      </c>
      <c r="Z45" s="787" t="n">
        <f aca="false">Y45</f>
        <v>462033.47</v>
      </c>
      <c r="AA45" s="758"/>
      <c r="AB45" s="758"/>
      <c r="AC45" s="758"/>
      <c r="AD45" s="758"/>
      <c r="AE45" s="758"/>
      <c r="AF45" s="758"/>
      <c r="AG45" s="758"/>
      <c r="AH45" s="758"/>
      <c r="AI45" s="758"/>
      <c r="AJ45" s="758"/>
      <c r="AK45" s="758"/>
      <c r="AL45" s="758"/>
      <c r="AM45" s="758"/>
      <c r="AN45" s="758"/>
      <c r="AO45" s="758"/>
      <c r="AP45" s="758"/>
      <c r="AQ45" s="758"/>
      <c r="AR45" s="758"/>
      <c r="AS45" s="758"/>
      <c r="AT45" s="758"/>
      <c r="AU45" s="758"/>
      <c r="AV45" s="758"/>
      <c r="AW45" s="758"/>
      <c r="AX45" s="758"/>
      <c r="AY45" s="758"/>
      <c r="AZ45" s="758"/>
      <c r="BA45" s="758"/>
      <c r="BB45" s="758"/>
      <c r="BC45" s="758"/>
      <c r="BD45" s="758"/>
      <c r="BE45" s="758"/>
      <c r="BF45" s="758"/>
      <c r="BG45" s="758"/>
      <c r="BH45" s="758"/>
      <c r="BI45" s="758"/>
      <c r="BJ45" s="758"/>
      <c r="BK45" s="758"/>
      <c r="BL45" s="758"/>
      <c r="BM45" s="758"/>
      <c r="BN45" s="758"/>
      <c r="BO45" s="758"/>
      <c r="BP45" s="758"/>
      <c r="BQ45" s="758"/>
      <c r="BR45" s="758"/>
      <c r="BS45" s="758"/>
      <c r="BT45" s="758"/>
      <c r="BU45" s="758"/>
      <c r="BV45" s="758"/>
      <c r="BW45" s="758"/>
      <c r="BX45" s="758"/>
      <c r="BY45" s="758"/>
      <c r="BZ45" s="758"/>
      <c r="CA45" s="758"/>
      <c r="CB45" s="758"/>
      <c r="CC45" s="758"/>
      <c r="CD45" s="758"/>
      <c r="CE45" s="758"/>
      <c r="CF45" s="758"/>
      <c r="CG45" s="758"/>
      <c r="CH45" s="758"/>
      <c r="CI45" s="758"/>
      <c r="CJ45" s="758"/>
      <c r="CK45" s="758"/>
      <c r="CL45" s="758"/>
      <c r="CM45" s="758"/>
      <c r="CN45" s="758"/>
      <c r="CO45" s="758"/>
      <c r="CP45" s="758"/>
      <c r="CQ45" s="758"/>
      <c r="CR45" s="758"/>
      <c r="CS45" s="758"/>
      <c r="CT45" s="758"/>
      <c r="CU45" s="758"/>
      <c r="CV45" s="758"/>
      <c r="CW45" s="758"/>
      <c r="CX45" s="758"/>
      <c r="CY45" s="758"/>
      <c r="CZ45" s="758"/>
      <c r="DA45" s="758"/>
      <c r="DB45" s="758"/>
      <c r="DC45" s="758"/>
      <c r="DD45" s="758"/>
      <c r="DE45" s="758"/>
      <c r="DF45" s="758"/>
      <c r="DG45" s="758"/>
      <c r="DH45" s="758"/>
      <c r="DI45" s="758"/>
      <c r="DJ45" s="758"/>
      <c r="DK45" s="758"/>
      <c r="DL45" s="758"/>
      <c r="DM45" s="758"/>
      <c r="DN45" s="758"/>
      <c r="DO45" s="758"/>
      <c r="DP45" s="758"/>
      <c r="DQ45" s="758"/>
      <c r="DR45" s="758"/>
      <c r="DS45" s="758"/>
      <c r="DT45" s="758"/>
      <c r="DU45" s="758"/>
      <c r="DV45" s="758"/>
      <c r="DW45" s="758"/>
      <c r="DX45" s="758"/>
      <c r="DY45" s="758"/>
      <c r="DZ45" s="758"/>
      <c r="EA45" s="758"/>
      <c r="EB45" s="758"/>
      <c r="EC45" s="758"/>
      <c r="ED45" s="758"/>
      <c r="EE45" s="758"/>
      <c r="EF45" s="758"/>
      <c r="EG45" s="758"/>
      <c r="EH45" s="758"/>
      <c r="EI45" s="758"/>
      <c r="EJ45" s="758"/>
      <c r="EK45" s="758"/>
      <c r="EL45" s="758"/>
      <c r="EM45" s="758"/>
      <c r="EN45" s="758"/>
      <c r="EO45" s="758"/>
      <c r="EP45" s="758"/>
      <c r="EQ45" s="758"/>
      <c r="ER45" s="758"/>
      <c r="ES45" s="758"/>
      <c r="ET45" s="758"/>
      <c r="EU45" s="758"/>
      <c r="EV45" s="758"/>
      <c r="EW45" s="758"/>
      <c r="EX45" s="758"/>
      <c r="EY45" s="758"/>
      <c r="EZ45" s="758"/>
      <c r="FA45" s="758"/>
      <c r="FB45" s="758"/>
      <c r="FC45" s="758"/>
      <c r="FD45" s="758"/>
      <c r="FE45" s="758"/>
      <c r="FF45" s="758"/>
      <c r="FG45" s="758"/>
      <c r="FH45" s="758"/>
      <c r="FI45" s="758"/>
      <c r="FJ45" s="758"/>
      <c r="FK45" s="758"/>
      <c r="FL45" s="758"/>
      <c r="FM45" s="758"/>
      <c r="FN45" s="758"/>
      <c r="FO45" s="758"/>
      <c r="FP45" s="758"/>
      <c r="FQ45" s="758"/>
      <c r="FR45" s="758"/>
      <c r="FS45" s="758"/>
      <c r="FT45" s="758"/>
      <c r="FU45" s="758"/>
      <c r="FV45" s="758"/>
      <c r="FW45" s="758"/>
      <c r="FX45" s="758"/>
      <c r="FY45" s="758"/>
      <c r="FZ45" s="758"/>
      <c r="GA45" s="758"/>
      <c r="GB45" s="758"/>
      <c r="GC45" s="758"/>
      <c r="GD45" s="758"/>
      <c r="GE45" s="758"/>
      <c r="GF45" s="758"/>
      <c r="GG45" s="758"/>
      <c r="GH45" s="758"/>
      <c r="GI45" s="758"/>
      <c r="GJ45" s="758"/>
      <c r="GK45" s="758"/>
      <c r="GL45" s="758"/>
      <c r="GM45" s="758"/>
      <c r="GN45" s="758"/>
      <c r="GO45" s="758"/>
      <c r="GP45" s="758"/>
      <c r="GQ45" s="758"/>
      <c r="GR45" s="758"/>
      <c r="GS45" s="758"/>
      <c r="GT45" s="758"/>
      <c r="GU45" s="758"/>
      <c r="GV45" s="758"/>
      <c r="GW45" s="758"/>
      <c r="GX45" s="758"/>
      <c r="GY45" s="758"/>
      <c r="GZ45" s="758"/>
      <c r="HA45" s="758"/>
      <c r="HB45" s="758"/>
      <c r="HC45" s="758"/>
      <c r="HD45" s="758"/>
      <c r="HE45" s="758"/>
      <c r="HF45" s="758"/>
      <c r="HG45" s="758"/>
      <c r="HH45" s="758"/>
      <c r="HI45" s="758"/>
      <c r="HJ45" s="758"/>
      <c r="HK45" s="758"/>
      <c r="HL45" s="758"/>
      <c r="HM45" s="758"/>
      <c r="HN45" s="758"/>
      <c r="HO45" s="758"/>
      <c r="HP45" s="758"/>
      <c r="HQ45" s="758"/>
      <c r="HR45" s="758"/>
      <c r="HS45" s="758"/>
      <c r="HT45" s="758"/>
      <c r="HU45" s="758"/>
      <c r="HV45" s="758"/>
      <c r="HW45" s="758"/>
      <c r="HX45" s="758"/>
      <c r="HY45" s="758"/>
      <c r="HZ45" s="758"/>
      <c r="IA45" s="758"/>
      <c r="IB45" s="758"/>
      <c r="IC45" s="758"/>
      <c r="ID45" s="758"/>
      <c r="IE45" s="758"/>
      <c r="IF45" s="758"/>
      <c r="IG45" s="758"/>
      <c r="IH45" s="758"/>
      <c r="II45" s="758"/>
      <c r="IJ45" s="758"/>
      <c r="IK45" s="758"/>
      <c r="IL45" s="758"/>
      <c r="IM45" s="758"/>
      <c r="IN45" s="758"/>
      <c r="IO45" s="758"/>
      <c r="IP45" s="758"/>
      <c r="IQ45" s="758"/>
      <c r="IR45" s="758"/>
      <c r="IS45" s="758"/>
      <c r="IT45" s="758"/>
      <c r="IU45" s="758"/>
    </row>
    <row r="46" customFormat="false" ht="14.1" hidden="false" customHeight="true" outlineLevel="0" collapsed="false">
      <c r="A46" s="756" t="s">
        <v>574</v>
      </c>
      <c r="B46" s="757" t="str">
        <f aca="false">'(12)Orçam.(FASE 1)'!B79</f>
        <v>Despesa com Veículo</v>
      </c>
      <c r="C46" s="782"/>
      <c r="D46" s="780"/>
      <c r="E46" s="757"/>
      <c r="F46" s="757"/>
      <c r="G46" s="770" t="n">
        <f aca="false">SUM(G47:G49)</f>
        <v>64531.9</v>
      </c>
      <c r="H46" s="770" t="n">
        <f aca="false">SUM(H47:H49)</f>
        <v>64531.9</v>
      </c>
      <c r="I46" s="771" t="n">
        <f aca="false">SUM(I47:I49)</f>
        <v>64531.9</v>
      </c>
      <c r="J46" s="771" t="n">
        <f aca="false">SUM(J47:J49)</f>
        <v>64531.9</v>
      </c>
      <c r="K46" s="771" t="n">
        <f aca="false">SUM(K47:K49)</f>
        <v>64531.9</v>
      </c>
      <c r="L46" s="771" t="n">
        <f aca="false">SUM(L47:L49)</f>
        <v>64531.9</v>
      </c>
      <c r="M46" s="771" t="n">
        <f aca="false">SUM(M47:M49)</f>
        <v>64531.9</v>
      </c>
      <c r="N46" s="771" t="n">
        <f aca="false">SUM(N47:N49)</f>
        <v>64531.9</v>
      </c>
      <c r="O46" s="771" t="n">
        <f aca="false">SUM(O47:O49)</f>
        <v>64531.9</v>
      </c>
      <c r="P46" s="771" t="n">
        <f aca="false">SUM(P47:P49)</f>
        <v>64531.9</v>
      </c>
      <c r="Q46" s="771" t="n">
        <f aca="false">SUM(Q47:Q49)</f>
        <v>64531.9</v>
      </c>
      <c r="R46" s="771" t="n">
        <f aca="false">SUM(R47:R49)</f>
        <v>64531.9</v>
      </c>
      <c r="S46" s="771" t="n">
        <f aca="false">SUM(S47:S49)</f>
        <v>64531.9</v>
      </c>
      <c r="T46" s="771" t="n">
        <f aca="false">SUM(T47:T49)</f>
        <v>64531.9</v>
      </c>
      <c r="U46" s="771" t="n">
        <f aca="false">SUM(U47:U49)</f>
        <v>64531.9</v>
      </c>
      <c r="V46" s="771" t="n">
        <f aca="false">SUM(V47:V49)</f>
        <v>64531.9</v>
      </c>
      <c r="W46" s="771" t="n">
        <f aca="false">SUM(W47:W49)</f>
        <v>64531.9</v>
      </c>
      <c r="X46" s="771" t="n">
        <f aca="false">SUM(X47:X49)</f>
        <v>64531.9</v>
      </c>
      <c r="Y46" s="771" t="n">
        <f aca="false">SUM(Y47:Y49)</f>
        <v>64531.9</v>
      </c>
      <c r="Z46" s="771" t="n">
        <f aca="false">SUM(Z47:Z49)</f>
        <v>64531.9</v>
      </c>
      <c r="AA46" s="757"/>
      <c r="AB46" s="757"/>
      <c r="AC46" s="757"/>
      <c r="AD46" s="757"/>
      <c r="AE46" s="757"/>
      <c r="AF46" s="757"/>
      <c r="AG46" s="757"/>
      <c r="AH46" s="757"/>
      <c r="AI46" s="757"/>
      <c r="AJ46" s="757"/>
      <c r="AK46" s="757"/>
      <c r="AL46" s="757"/>
      <c r="AM46" s="757"/>
      <c r="AN46" s="757"/>
      <c r="AO46" s="757"/>
      <c r="AP46" s="757"/>
      <c r="AQ46" s="757"/>
      <c r="AR46" s="757"/>
      <c r="AS46" s="757"/>
      <c r="AT46" s="757"/>
      <c r="AU46" s="757"/>
      <c r="AV46" s="757"/>
      <c r="AW46" s="757"/>
      <c r="AX46" s="757"/>
      <c r="AY46" s="757"/>
      <c r="AZ46" s="757"/>
      <c r="BA46" s="757"/>
      <c r="BB46" s="757"/>
      <c r="BC46" s="757"/>
      <c r="BD46" s="757"/>
      <c r="BE46" s="757"/>
      <c r="BF46" s="757"/>
      <c r="BG46" s="757"/>
      <c r="BH46" s="757"/>
      <c r="BI46" s="757"/>
      <c r="BJ46" s="757"/>
      <c r="BK46" s="757"/>
      <c r="BL46" s="757"/>
      <c r="BM46" s="757"/>
      <c r="BN46" s="757"/>
      <c r="BO46" s="757"/>
      <c r="BP46" s="757"/>
      <c r="BQ46" s="757"/>
      <c r="BR46" s="757"/>
      <c r="BS46" s="757"/>
      <c r="BT46" s="757"/>
      <c r="BU46" s="757"/>
      <c r="BV46" s="757"/>
      <c r="BW46" s="757"/>
      <c r="BX46" s="757"/>
      <c r="BY46" s="757"/>
      <c r="BZ46" s="757"/>
      <c r="CA46" s="757"/>
      <c r="CB46" s="757"/>
      <c r="CC46" s="757"/>
      <c r="CD46" s="757"/>
      <c r="CE46" s="757"/>
      <c r="CF46" s="757"/>
      <c r="CG46" s="757"/>
      <c r="CH46" s="757"/>
      <c r="CI46" s="757"/>
      <c r="CJ46" s="757"/>
      <c r="CK46" s="757"/>
      <c r="CL46" s="757"/>
      <c r="CM46" s="757"/>
      <c r="CN46" s="757"/>
      <c r="CO46" s="757"/>
      <c r="CP46" s="757"/>
      <c r="CQ46" s="757"/>
      <c r="CR46" s="757"/>
      <c r="CS46" s="757"/>
      <c r="CT46" s="757"/>
      <c r="CU46" s="757"/>
      <c r="CV46" s="757"/>
      <c r="CW46" s="757"/>
      <c r="CX46" s="757"/>
      <c r="CY46" s="757"/>
      <c r="CZ46" s="757"/>
      <c r="DA46" s="757"/>
      <c r="DB46" s="757"/>
      <c r="DC46" s="757"/>
      <c r="DD46" s="757"/>
      <c r="DE46" s="757"/>
      <c r="DF46" s="757"/>
      <c r="DG46" s="757"/>
      <c r="DH46" s="757"/>
      <c r="DI46" s="757"/>
      <c r="DJ46" s="757"/>
      <c r="DK46" s="757"/>
      <c r="DL46" s="757"/>
      <c r="DM46" s="757"/>
      <c r="DN46" s="757"/>
      <c r="DO46" s="757"/>
      <c r="DP46" s="757"/>
      <c r="DQ46" s="757"/>
      <c r="DR46" s="757"/>
      <c r="DS46" s="757"/>
      <c r="DT46" s="757"/>
      <c r="DU46" s="757"/>
      <c r="DV46" s="757"/>
      <c r="DW46" s="757"/>
      <c r="DX46" s="757"/>
      <c r="DY46" s="757"/>
      <c r="DZ46" s="757"/>
      <c r="EA46" s="757"/>
      <c r="EB46" s="757"/>
      <c r="EC46" s="757"/>
      <c r="ED46" s="757"/>
      <c r="EE46" s="757"/>
      <c r="EF46" s="757"/>
      <c r="EG46" s="757"/>
      <c r="EH46" s="757"/>
      <c r="EI46" s="757"/>
      <c r="EJ46" s="757"/>
      <c r="EK46" s="757"/>
      <c r="EL46" s="757"/>
      <c r="EM46" s="757"/>
      <c r="EN46" s="757"/>
      <c r="EO46" s="757"/>
      <c r="EP46" s="757"/>
      <c r="EQ46" s="757"/>
      <c r="ER46" s="757"/>
      <c r="ES46" s="757"/>
      <c r="ET46" s="757"/>
      <c r="EU46" s="757"/>
      <c r="EV46" s="757"/>
      <c r="EW46" s="757"/>
      <c r="EX46" s="757"/>
      <c r="EY46" s="757"/>
      <c r="EZ46" s="757"/>
      <c r="FA46" s="757"/>
      <c r="FB46" s="757"/>
      <c r="FC46" s="757"/>
      <c r="FD46" s="757"/>
      <c r="FE46" s="757"/>
      <c r="FF46" s="757"/>
      <c r="FG46" s="757"/>
      <c r="FH46" s="757"/>
      <c r="FI46" s="757"/>
      <c r="FJ46" s="757"/>
      <c r="FK46" s="757"/>
      <c r="FL46" s="757"/>
      <c r="FM46" s="757"/>
      <c r="FN46" s="757"/>
      <c r="FO46" s="757"/>
      <c r="FP46" s="757"/>
      <c r="FQ46" s="757"/>
      <c r="FR46" s="757"/>
      <c r="FS46" s="757"/>
      <c r="FT46" s="757"/>
      <c r="FU46" s="757"/>
      <c r="FV46" s="757"/>
      <c r="FW46" s="757"/>
      <c r="FX46" s="757"/>
      <c r="FY46" s="757"/>
      <c r="FZ46" s="757"/>
      <c r="GA46" s="757"/>
      <c r="GB46" s="757"/>
      <c r="GC46" s="757"/>
      <c r="GD46" s="757"/>
      <c r="GE46" s="757"/>
      <c r="GF46" s="757"/>
      <c r="GG46" s="757"/>
      <c r="GH46" s="757"/>
      <c r="GI46" s="757"/>
      <c r="GJ46" s="757"/>
      <c r="GK46" s="757"/>
      <c r="GL46" s="757"/>
      <c r="GM46" s="757"/>
      <c r="GN46" s="757"/>
      <c r="GO46" s="757"/>
      <c r="GP46" s="757"/>
      <c r="GQ46" s="757"/>
      <c r="GR46" s="757"/>
      <c r="GS46" s="757"/>
      <c r="GT46" s="757"/>
      <c r="GU46" s="757"/>
      <c r="GV46" s="757"/>
      <c r="GW46" s="757"/>
      <c r="GX46" s="757"/>
      <c r="GY46" s="757"/>
      <c r="GZ46" s="757"/>
      <c r="HA46" s="757"/>
      <c r="HB46" s="757"/>
      <c r="HC46" s="757"/>
      <c r="HD46" s="757"/>
      <c r="HE46" s="757"/>
      <c r="HF46" s="757"/>
      <c r="HG46" s="757"/>
      <c r="HH46" s="757"/>
      <c r="HI46" s="757"/>
      <c r="HJ46" s="757"/>
      <c r="HK46" s="757"/>
      <c r="HL46" s="757"/>
      <c r="HM46" s="757"/>
      <c r="HN46" s="757"/>
      <c r="HO46" s="757"/>
      <c r="HP46" s="757"/>
      <c r="HQ46" s="757"/>
      <c r="HR46" s="757"/>
      <c r="HS46" s="757"/>
      <c r="HT46" s="757"/>
      <c r="HU46" s="757"/>
      <c r="HV46" s="757"/>
      <c r="HW46" s="757"/>
      <c r="HX46" s="757"/>
      <c r="HY46" s="757"/>
      <c r="HZ46" s="757"/>
      <c r="IA46" s="757"/>
      <c r="IB46" s="757"/>
      <c r="IC46" s="757"/>
      <c r="ID46" s="757"/>
      <c r="IE46" s="757"/>
      <c r="IF46" s="757"/>
      <c r="IG46" s="757"/>
      <c r="IH46" s="757"/>
      <c r="II46" s="757"/>
      <c r="IJ46" s="757"/>
      <c r="IK46" s="757"/>
      <c r="IL46" s="757"/>
      <c r="IM46" s="757"/>
      <c r="IN46" s="757"/>
      <c r="IO46" s="757"/>
      <c r="IP46" s="757"/>
      <c r="IQ46" s="757"/>
      <c r="IR46" s="757"/>
      <c r="IS46" s="757"/>
      <c r="IT46" s="757"/>
      <c r="IU46" s="757"/>
    </row>
    <row r="47" customFormat="false" ht="14.1" hidden="false" customHeight="true" outlineLevel="0" collapsed="false">
      <c r="A47" s="774" t="s">
        <v>162</v>
      </c>
      <c r="B47" s="775" t="str">
        <f aca="false">'(12)Orçam.(FASE 1)'!C80</f>
        <v>Veículo - Passeio de uso Administrativo</v>
      </c>
      <c r="C47" s="758"/>
      <c r="D47" s="758"/>
      <c r="E47" s="757"/>
      <c r="F47" s="757"/>
      <c r="G47" s="787" t="n">
        <f aca="false">'(12)Orçam.(FASE 1)'!L80</f>
        <v>20419.1428571429</v>
      </c>
      <c r="H47" s="787" t="n">
        <f aca="false">G47</f>
        <v>20419.1428571429</v>
      </c>
      <c r="I47" s="787" t="n">
        <f aca="false">'(13)Orçam.(FASE 2)'!L80</f>
        <v>20419.1428571429</v>
      </c>
      <c r="J47" s="787" t="n">
        <f aca="false">I47</f>
        <v>20419.1428571429</v>
      </c>
      <c r="K47" s="787" t="n">
        <f aca="false">J47</f>
        <v>20419.1428571429</v>
      </c>
      <c r="L47" s="787" t="n">
        <f aca="false">K47</f>
        <v>20419.1428571429</v>
      </c>
      <c r="M47" s="787" t="n">
        <f aca="false">L47</f>
        <v>20419.1428571429</v>
      </c>
      <c r="N47" s="787" t="n">
        <f aca="false">M47</f>
        <v>20419.1428571429</v>
      </c>
      <c r="O47" s="787" t="n">
        <f aca="false">N47</f>
        <v>20419.1428571429</v>
      </c>
      <c r="P47" s="787" t="n">
        <f aca="false">O47</f>
        <v>20419.1428571429</v>
      </c>
      <c r="Q47" s="787" t="n">
        <f aca="false">P47</f>
        <v>20419.1428571429</v>
      </c>
      <c r="R47" s="787" t="n">
        <f aca="false">Q47</f>
        <v>20419.1428571429</v>
      </c>
      <c r="S47" s="787" t="n">
        <f aca="false">R47</f>
        <v>20419.1428571429</v>
      </c>
      <c r="T47" s="787" t="n">
        <f aca="false">S47</f>
        <v>20419.1428571429</v>
      </c>
      <c r="U47" s="787" t="n">
        <f aca="false">T47</f>
        <v>20419.1428571429</v>
      </c>
      <c r="V47" s="787" t="n">
        <f aca="false">U47</f>
        <v>20419.1428571429</v>
      </c>
      <c r="W47" s="787" t="n">
        <f aca="false">V47</f>
        <v>20419.1428571429</v>
      </c>
      <c r="X47" s="787" t="n">
        <f aca="false">W47</f>
        <v>20419.1428571429</v>
      </c>
      <c r="Y47" s="787" t="n">
        <f aca="false">X47</f>
        <v>20419.1428571429</v>
      </c>
      <c r="Z47" s="787" t="n">
        <f aca="false">Y47</f>
        <v>20419.1428571429</v>
      </c>
      <c r="AA47" s="758"/>
      <c r="AB47" s="758"/>
      <c r="AC47" s="758"/>
      <c r="AD47" s="758"/>
      <c r="AE47" s="758"/>
      <c r="AF47" s="758"/>
      <c r="AG47" s="758"/>
      <c r="AH47" s="758"/>
      <c r="AI47" s="758"/>
      <c r="AJ47" s="758"/>
      <c r="AK47" s="758"/>
      <c r="AL47" s="758"/>
      <c r="AM47" s="758"/>
      <c r="AN47" s="758"/>
      <c r="AO47" s="758"/>
      <c r="AP47" s="758"/>
      <c r="AQ47" s="758"/>
      <c r="AR47" s="758"/>
      <c r="AS47" s="758"/>
      <c r="AT47" s="758"/>
      <c r="AU47" s="758"/>
      <c r="AV47" s="758"/>
      <c r="AW47" s="758"/>
      <c r="AX47" s="758"/>
      <c r="AY47" s="758"/>
      <c r="AZ47" s="758"/>
      <c r="BA47" s="758"/>
      <c r="BB47" s="758"/>
      <c r="BC47" s="758"/>
      <c r="BD47" s="758"/>
      <c r="BE47" s="758"/>
      <c r="BF47" s="758"/>
      <c r="BG47" s="758"/>
      <c r="BH47" s="758"/>
      <c r="BI47" s="758"/>
      <c r="BJ47" s="758"/>
      <c r="BK47" s="758"/>
      <c r="BL47" s="758"/>
      <c r="BM47" s="758"/>
      <c r="BN47" s="758"/>
      <c r="BO47" s="758"/>
      <c r="BP47" s="758"/>
      <c r="BQ47" s="758"/>
      <c r="BR47" s="758"/>
      <c r="BS47" s="758"/>
      <c r="BT47" s="758"/>
      <c r="BU47" s="758"/>
      <c r="BV47" s="758"/>
      <c r="BW47" s="758"/>
      <c r="BX47" s="758"/>
      <c r="BY47" s="758"/>
      <c r="BZ47" s="758"/>
      <c r="CA47" s="758"/>
      <c r="CB47" s="758"/>
      <c r="CC47" s="758"/>
      <c r="CD47" s="758"/>
      <c r="CE47" s="758"/>
      <c r="CF47" s="758"/>
      <c r="CG47" s="758"/>
      <c r="CH47" s="758"/>
      <c r="CI47" s="758"/>
      <c r="CJ47" s="758"/>
      <c r="CK47" s="758"/>
      <c r="CL47" s="758"/>
      <c r="CM47" s="758"/>
      <c r="CN47" s="758"/>
      <c r="CO47" s="758"/>
      <c r="CP47" s="758"/>
      <c r="CQ47" s="758"/>
      <c r="CR47" s="758"/>
      <c r="CS47" s="758"/>
      <c r="CT47" s="758"/>
      <c r="CU47" s="758"/>
      <c r="CV47" s="758"/>
      <c r="CW47" s="758"/>
      <c r="CX47" s="758"/>
      <c r="CY47" s="758"/>
      <c r="CZ47" s="758"/>
      <c r="DA47" s="758"/>
      <c r="DB47" s="758"/>
      <c r="DC47" s="758"/>
      <c r="DD47" s="758"/>
      <c r="DE47" s="758"/>
      <c r="DF47" s="758"/>
      <c r="DG47" s="758"/>
      <c r="DH47" s="758"/>
      <c r="DI47" s="758"/>
      <c r="DJ47" s="758"/>
      <c r="DK47" s="758"/>
      <c r="DL47" s="758"/>
      <c r="DM47" s="758"/>
      <c r="DN47" s="758"/>
      <c r="DO47" s="758"/>
      <c r="DP47" s="758"/>
      <c r="DQ47" s="758"/>
      <c r="DR47" s="758"/>
      <c r="DS47" s="758"/>
      <c r="DT47" s="758"/>
      <c r="DU47" s="758"/>
      <c r="DV47" s="758"/>
      <c r="DW47" s="758"/>
      <c r="DX47" s="758"/>
      <c r="DY47" s="758"/>
      <c r="DZ47" s="758"/>
      <c r="EA47" s="758"/>
      <c r="EB47" s="758"/>
      <c r="EC47" s="758"/>
      <c r="ED47" s="758"/>
      <c r="EE47" s="758"/>
      <c r="EF47" s="758"/>
      <c r="EG47" s="758"/>
      <c r="EH47" s="758"/>
      <c r="EI47" s="758"/>
      <c r="EJ47" s="758"/>
      <c r="EK47" s="758"/>
      <c r="EL47" s="758"/>
      <c r="EM47" s="758"/>
      <c r="EN47" s="758"/>
      <c r="EO47" s="758"/>
      <c r="EP47" s="758"/>
      <c r="EQ47" s="758"/>
      <c r="ER47" s="758"/>
      <c r="ES47" s="758"/>
      <c r="ET47" s="758"/>
      <c r="EU47" s="758"/>
      <c r="EV47" s="758"/>
      <c r="EW47" s="758"/>
      <c r="EX47" s="758"/>
      <c r="EY47" s="758"/>
      <c r="EZ47" s="758"/>
      <c r="FA47" s="758"/>
      <c r="FB47" s="758"/>
      <c r="FC47" s="758"/>
      <c r="FD47" s="758"/>
      <c r="FE47" s="758"/>
      <c r="FF47" s="758"/>
      <c r="FG47" s="758"/>
      <c r="FH47" s="758"/>
      <c r="FI47" s="758"/>
      <c r="FJ47" s="758"/>
      <c r="FK47" s="758"/>
      <c r="FL47" s="758"/>
      <c r="FM47" s="758"/>
      <c r="FN47" s="758"/>
      <c r="FO47" s="758"/>
      <c r="FP47" s="758"/>
      <c r="FQ47" s="758"/>
      <c r="FR47" s="758"/>
      <c r="FS47" s="758"/>
      <c r="FT47" s="758"/>
      <c r="FU47" s="758"/>
      <c r="FV47" s="758"/>
      <c r="FW47" s="758"/>
      <c r="FX47" s="758"/>
      <c r="FY47" s="758"/>
      <c r="FZ47" s="758"/>
      <c r="GA47" s="758"/>
      <c r="GB47" s="758"/>
      <c r="GC47" s="758"/>
      <c r="GD47" s="758"/>
      <c r="GE47" s="758"/>
      <c r="GF47" s="758"/>
      <c r="GG47" s="758"/>
      <c r="GH47" s="758"/>
      <c r="GI47" s="758"/>
      <c r="GJ47" s="758"/>
      <c r="GK47" s="758"/>
      <c r="GL47" s="758"/>
      <c r="GM47" s="758"/>
      <c r="GN47" s="758"/>
      <c r="GO47" s="758"/>
      <c r="GP47" s="758"/>
      <c r="GQ47" s="758"/>
      <c r="GR47" s="758"/>
      <c r="GS47" s="758"/>
      <c r="GT47" s="758"/>
      <c r="GU47" s="758"/>
      <c r="GV47" s="758"/>
      <c r="GW47" s="758"/>
      <c r="GX47" s="758"/>
      <c r="GY47" s="758"/>
      <c r="GZ47" s="758"/>
      <c r="HA47" s="758"/>
      <c r="HB47" s="758"/>
      <c r="HC47" s="758"/>
      <c r="HD47" s="758"/>
      <c r="HE47" s="758"/>
      <c r="HF47" s="758"/>
      <c r="HG47" s="758"/>
      <c r="HH47" s="758"/>
      <c r="HI47" s="758"/>
      <c r="HJ47" s="758"/>
      <c r="HK47" s="758"/>
      <c r="HL47" s="758"/>
      <c r="HM47" s="758"/>
      <c r="HN47" s="758"/>
      <c r="HO47" s="758"/>
      <c r="HP47" s="758"/>
      <c r="HQ47" s="758"/>
      <c r="HR47" s="758"/>
      <c r="HS47" s="758"/>
      <c r="HT47" s="758"/>
      <c r="HU47" s="758"/>
      <c r="HV47" s="758"/>
      <c r="HW47" s="758"/>
      <c r="HX47" s="758"/>
      <c r="HY47" s="758"/>
      <c r="HZ47" s="758"/>
      <c r="IA47" s="758"/>
      <c r="IB47" s="758"/>
      <c r="IC47" s="758"/>
      <c r="ID47" s="758"/>
      <c r="IE47" s="758"/>
      <c r="IF47" s="758"/>
      <c r="IG47" s="758"/>
      <c r="IH47" s="758"/>
      <c r="II47" s="758"/>
      <c r="IJ47" s="758"/>
      <c r="IK47" s="758"/>
      <c r="IL47" s="758"/>
      <c r="IM47" s="758"/>
      <c r="IN47" s="758"/>
      <c r="IO47" s="758"/>
      <c r="IP47" s="758"/>
      <c r="IQ47" s="758"/>
      <c r="IR47" s="758"/>
      <c r="IS47" s="758"/>
      <c r="IT47" s="758"/>
      <c r="IU47" s="758"/>
    </row>
    <row r="48" customFormat="false" ht="14.1" hidden="false" customHeight="true" outlineLevel="0" collapsed="false">
      <c r="A48" s="774" t="s">
        <v>165</v>
      </c>
      <c r="B48" s="775" t="str">
        <f aca="false">'(12)Orçam.(FASE 1)'!C83</f>
        <v>Veículo - Utilitário</v>
      </c>
      <c r="C48" s="758"/>
      <c r="D48" s="758"/>
      <c r="E48" s="757"/>
      <c r="F48" s="757"/>
      <c r="G48" s="787" t="n">
        <f aca="false">'(12)Orçam.(FASE 1)'!L83</f>
        <v>40838.2857142857</v>
      </c>
      <c r="H48" s="787" t="n">
        <f aca="false">G48</f>
        <v>40838.2857142857</v>
      </c>
      <c r="I48" s="787" t="n">
        <f aca="false">'(13)Orçam.(FASE 2)'!L83</f>
        <v>40838.2857142857</v>
      </c>
      <c r="J48" s="787" t="n">
        <f aca="false">I48</f>
        <v>40838.2857142857</v>
      </c>
      <c r="K48" s="787" t="n">
        <f aca="false">J48</f>
        <v>40838.2857142857</v>
      </c>
      <c r="L48" s="787" t="n">
        <f aca="false">K48</f>
        <v>40838.2857142857</v>
      </c>
      <c r="M48" s="787" t="n">
        <f aca="false">L48</f>
        <v>40838.2857142857</v>
      </c>
      <c r="N48" s="787" t="n">
        <f aca="false">M48</f>
        <v>40838.2857142857</v>
      </c>
      <c r="O48" s="787" t="n">
        <f aca="false">N48</f>
        <v>40838.2857142857</v>
      </c>
      <c r="P48" s="787" t="n">
        <f aca="false">O48</f>
        <v>40838.2857142857</v>
      </c>
      <c r="Q48" s="787" t="n">
        <f aca="false">P48</f>
        <v>40838.2857142857</v>
      </c>
      <c r="R48" s="787" t="n">
        <f aca="false">Q48</f>
        <v>40838.2857142857</v>
      </c>
      <c r="S48" s="787" t="n">
        <f aca="false">R48</f>
        <v>40838.2857142857</v>
      </c>
      <c r="T48" s="787" t="n">
        <f aca="false">S48</f>
        <v>40838.2857142857</v>
      </c>
      <c r="U48" s="787" t="n">
        <f aca="false">T48</f>
        <v>40838.2857142857</v>
      </c>
      <c r="V48" s="787" t="n">
        <f aca="false">U48</f>
        <v>40838.2857142857</v>
      </c>
      <c r="W48" s="787" t="n">
        <f aca="false">V48</f>
        <v>40838.2857142857</v>
      </c>
      <c r="X48" s="787" t="n">
        <f aca="false">W48</f>
        <v>40838.2857142857</v>
      </c>
      <c r="Y48" s="787" t="n">
        <f aca="false">X48</f>
        <v>40838.2857142857</v>
      </c>
      <c r="Z48" s="787" t="n">
        <f aca="false">Y48</f>
        <v>40838.2857142857</v>
      </c>
      <c r="AA48" s="758"/>
      <c r="AB48" s="758"/>
      <c r="AC48" s="758"/>
      <c r="AD48" s="758"/>
      <c r="AE48" s="758"/>
      <c r="AF48" s="758"/>
      <c r="AG48" s="758"/>
      <c r="AH48" s="758"/>
      <c r="AI48" s="758"/>
      <c r="AJ48" s="758"/>
      <c r="AK48" s="758"/>
      <c r="AL48" s="758"/>
      <c r="AM48" s="758"/>
      <c r="AN48" s="758"/>
      <c r="AO48" s="758"/>
      <c r="AP48" s="758"/>
      <c r="AQ48" s="758"/>
      <c r="AR48" s="758"/>
      <c r="AS48" s="758"/>
      <c r="AT48" s="758"/>
      <c r="AU48" s="758"/>
      <c r="AV48" s="758"/>
      <c r="AW48" s="758"/>
      <c r="AX48" s="758"/>
      <c r="AY48" s="758"/>
      <c r="AZ48" s="758"/>
      <c r="BA48" s="758"/>
      <c r="BB48" s="758"/>
      <c r="BC48" s="758"/>
      <c r="BD48" s="758"/>
      <c r="BE48" s="758"/>
      <c r="BF48" s="758"/>
      <c r="BG48" s="758"/>
      <c r="BH48" s="758"/>
      <c r="BI48" s="758"/>
      <c r="BJ48" s="758"/>
      <c r="BK48" s="758"/>
      <c r="BL48" s="758"/>
      <c r="BM48" s="758"/>
      <c r="BN48" s="758"/>
      <c r="BO48" s="758"/>
      <c r="BP48" s="758"/>
      <c r="BQ48" s="758"/>
      <c r="BR48" s="758"/>
      <c r="BS48" s="758"/>
      <c r="BT48" s="758"/>
      <c r="BU48" s="758"/>
      <c r="BV48" s="758"/>
      <c r="BW48" s="758"/>
      <c r="BX48" s="758"/>
      <c r="BY48" s="758"/>
      <c r="BZ48" s="758"/>
      <c r="CA48" s="758"/>
      <c r="CB48" s="758"/>
      <c r="CC48" s="758"/>
      <c r="CD48" s="758"/>
      <c r="CE48" s="758"/>
      <c r="CF48" s="758"/>
      <c r="CG48" s="758"/>
      <c r="CH48" s="758"/>
      <c r="CI48" s="758"/>
      <c r="CJ48" s="758"/>
      <c r="CK48" s="758"/>
      <c r="CL48" s="758"/>
      <c r="CM48" s="758"/>
      <c r="CN48" s="758"/>
      <c r="CO48" s="758"/>
      <c r="CP48" s="758"/>
      <c r="CQ48" s="758"/>
      <c r="CR48" s="758"/>
      <c r="CS48" s="758"/>
      <c r="CT48" s="758"/>
      <c r="CU48" s="758"/>
      <c r="CV48" s="758"/>
      <c r="CW48" s="758"/>
      <c r="CX48" s="758"/>
      <c r="CY48" s="758"/>
      <c r="CZ48" s="758"/>
      <c r="DA48" s="758"/>
      <c r="DB48" s="758"/>
      <c r="DC48" s="758"/>
      <c r="DD48" s="758"/>
      <c r="DE48" s="758"/>
      <c r="DF48" s="758"/>
      <c r="DG48" s="758"/>
      <c r="DH48" s="758"/>
      <c r="DI48" s="758"/>
      <c r="DJ48" s="758"/>
      <c r="DK48" s="758"/>
      <c r="DL48" s="758"/>
      <c r="DM48" s="758"/>
      <c r="DN48" s="758"/>
      <c r="DO48" s="758"/>
      <c r="DP48" s="758"/>
      <c r="DQ48" s="758"/>
      <c r="DR48" s="758"/>
      <c r="DS48" s="758"/>
      <c r="DT48" s="758"/>
      <c r="DU48" s="758"/>
      <c r="DV48" s="758"/>
      <c r="DW48" s="758"/>
      <c r="DX48" s="758"/>
      <c r="DY48" s="758"/>
      <c r="DZ48" s="758"/>
      <c r="EA48" s="758"/>
      <c r="EB48" s="758"/>
      <c r="EC48" s="758"/>
      <c r="ED48" s="758"/>
      <c r="EE48" s="758"/>
      <c r="EF48" s="758"/>
      <c r="EG48" s="758"/>
      <c r="EH48" s="758"/>
      <c r="EI48" s="758"/>
      <c r="EJ48" s="758"/>
      <c r="EK48" s="758"/>
      <c r="EL48" s="758"/>
      <c r="EM48" s="758"/>
      <c r="EN48" s="758"/>
      <c r="EO48" s="758"/>
      <c r="EP48" s="758"/>
      <c r="EQ48" s="758"/>
      <c r="ER48" s="758"/>
      <c r="ES48" s="758"/>
      <c r="ET48" s="758"/>
      <c r="EU48" s="758"/>
      <c r="EV48" s="758"/>
      <c r="EW48" s="758"/>
      <c r="EX48" s="758"/>
      <c r="EY48" s="758"/>
      <c r="EZ48" s="758"/>
      <c r="FA48" s="758"/>
      <c r="FB48" s="758"/>
      <c r="FC48" s="758"/>
      <c r="FD48" s="758"/>
      <c r="FE48" s="758"/>
      <c r="FF48" s="758"/>
      <c r="FG48" s="758"/>
      <c r="FH48" s="758"/>
      <c r="FI48" s="758"/>
      <c r="FJ48" s="758"/>
      <c r="FK48" s="758"/>
      <c r="FL48" s="758"/>
      <c r="FM48" s="758"/>
      <c r="FN48" s="758"/>
      <c r="FO48" s="758"/>
      <c r="FP48" s="758"/>
      <c r="FQ48" s="758"/>
      <c r="FR48" s="758"/>
      <c r="FS48" s="758"/>
      <c r="FT48" s="758"/>
      <c r="FU48" s="758"/>
      <c r="FV48" s="758"/>
      <c r="FW48" s="758"/>
      <c r="FX48" s="758"/>
      <c r="FY48" s="758"/>
      <c r="FZ48" s="758"/>
      <c r="GA48" s="758"/>
      <c r="GB48" s="758"/>
      <c r="GC48" s="758"/>
      <c r="GD48" s="758"/>
      <c r="GE48" s="758"/>
      <c r="GF48" s="758"/>
      <c r="GG48" s="758"/>
      <c r="GH48" s="758"/>
      <c r="GI48" s="758"/>
      <c r="GJ48" s="758"/>
      <c r="GK48" s="758"/>
      <c r="GL48" s="758"/>
      <c r="GM48" s="758"/>
      <c r="GN48" s="758"/>
      <c r="GO48" s="758"/>
      <c r="GP48" s="758"/>
      <c r="GQ48" s="758"/>
      <c r="GR48" s="758"/>
      <c r="GS48" s="758"/>
      <c r="GT48" s="758"/>
      <c r="GU48" s="758"/>
      <c r="GV48" s="758"/>
      <c r="GW48" s="758"/>
      <c r="GX48" s="758"/>
      <c r="GY48" s="758"/>
      <c r="GZ48" s="758"/>
      <c r="HA48" s="758"/>
      <c r="HB48" s="758"/>
      <c r="HC48" s="758"/>
      <c r="HD48" s="758"/>
      <c r="HE48" s="758"/>
      <c r="HF48" s="758"/>
      <c r="HG48" s="758"/>
      <c r="HH48" s="758"/>
      <c r="HI48" s="758"/>
      <c r="HJ48" s="758"/>
      <c r="HK48" s="758"/>
      <c r="HL48" s="758"/>
      <c r="HM48" s="758"/>
      <c r="HN48" s="758"/>
      <c r="HO48" s="758"/>
      <c r="HP48" s="758"/>
      <c r="HQ48" s="758"/>
      <c r="HR48" s="758"/>
      <c r="HS48" s="758"/>
      <c r="HT48" s="758"/>
      <c r="HU48" s="758"/>
      <c r="HV48" s="758"/>
      <c r="HW48" s="758"/>
      <c r="HX48" s="758"/>
      <c r="HY48" s="758"/>
      <c r="HZ48" s="758"/>
      <c r="IA48" s="758"/>
      <c r="IB48" s="758"/>
      <c r="IC48" s="758"/>
      <c r="ID48" s="758"/>
      <c r="IE48" s="758"/>
      <c r="IF48" s="758"/>
      <c r="IG48" s="758"/>
      <c r="IH48" s="758"/>
      <c r="II48" s="758"/>
      <c r="IJ48" s="758"/>
      <c r="IK48" s="758"/>
      <c r="IL48" s="758"/>
      <c r="IM48" s="758"/>
      <c r="IN48" s="758"/>
      <c r="IO48" s="758"/>
      <c r="IP48" s="758"/>
      <c r="IQ48" s="758"/>
      <c r="IR48" s="758"/>
      <c r="IS48" s="758"/>
      <c r="IT48" s="758"/>
      <c r="IU48" s="758"/>
    </row>
    <row r="49" customFormat="false" ht="14.1" hidden="false" customHeight="true" outlineLevel="0" collapsed="false">
      <c r="A49" s="774" t="s">
        <v>167</v>
      </c>
      <c r="B49" s="775" t="str">
        <f aca="false">'(12)Orçam.(FASE 1)'!C86</f>
        <v>Veículo - Motocicleta</v>
      </c>
      <c r="C49" s="758"/>
      <c r="D49" s="758"/>
      <c r="E49" s="757"/>
      <c r="F49" s="757"/>
      <c r="G49" s="789" t="n">
        <f aca="false">'(12)Orçam.(FASE 1)'!L86</f>
        <v>3274.47142857143</v>
      </c>
      <c r="H49" s="789" t="n">
        <f aca="false">G49</f>
        <v>3274.47142857143</v>
      </c>
      <c r="I49" s="789" t="n">
        <f aca="false">'(13)Orçam.(FASE 2)'!L86</f>
        <v>3274.47142857143</v>
      </c>
      <c r="J49" s="789" t="n">
        <f aca="false">I49</f>
        <v>3274.47142857143</v>
      </c>
      <c r="K49" s="789" t="n">
        <f aca="false">J49</f>
        <v>3274.47142857143</v>
      </c>
      <c r="L49" s="789" t="n">
        <f aca="false">K49</f>
        <v>3274.47142857143</v>
      </c>
      <c r="M49" s="789" t="n">
        <f aca="false">L49</f>
        <v>3274.47142857143</v>
      </c>
      <c r="N49" s="789" t="n">
        <f aca="false">M49</f>
        <v>3274.47142857143</v>
      </c>
      <c r="O49" s="789" t="n">
        <f aca="false">N49</f>
        <v>3274.47142857143</v>
      </c>
      <c r="P49" s="789" t="n">
        <f aca="false">O49</f>
        <v>3274.47142857143</v>
      </c>
      <c r="Q49" s="789" t="n">
        <f aca="false">P49</f>
        <v>3274.47142857143</v>
      </c>
      <c r="R49" s="789" t="n">
        <f aca="false">Q49</f>
        <v>3274.47142857143</v>
      </c>
      <c r="S49" s="789" t="n">
        <f aca="false">R49</f>
        <v>3274.47142857143</v>
      </c>
      <c r="T49" s="789" t="n">
        <f aca="false">S49</f>
        <v>3274.47142857143</v>
      </c>
      <c r="U49" s="789" t="n">
        <f aca="false">T49</f>
        <v>3274.47142857143</v>
      </c>
      <c r="V49" s="789" t="n">
        <f aca="false">U49</f>
        <v>3274.47142857143</v>
      </c>
      <c r="W49" s="789" t="n">
        <f aca="false">V49</f>
        <v>3274.47142857143</v>
      </c>
      <c r="X49" s="789" t="n">
        <f aca="false">W49</f>
        <v>3274.47142857143</v>
      </c>
      <c r="Y49" s="789" t="n">
        <f aca="false">X49</f>
        <v>3274.47142857143</v>
      </c>
      <c r="Z49" s="789" t="n">
        <f aca="false">Y49</f>
        <v>3274.47142857143</v>
      </c>
      <c r="AA49" s="758"/>
      <c r="AB49" s="758"/>
      <c r="AC49" s="758"/>
      <c r="AD49" s="758"/>
      <c r="AE49" s="758"/>
      <c r="AF49" s="758"/>
      <c r="AG49" s="758"/>
      <c r="AH49" s="758"/>
      <c r="AI49" s="758"/>
      <c r="AJ49" s="758"/>
      <c r="AK49" s="758"/>
      <c r="AL49" s="758"/>
      <c r="AM49" s="758"/>
      <c r="AN49" s="758"/>
      <c r="AO49" s="758"/>
      <c r="AP49" s="758"/>
      <c r="AQ49" s="758"/>
      <c r="AR49" s="758"/>
      <c r="AS49" s="758"/>
      <c r="AT49" s="758"/>
      <c r="AU49" s="758"/>
      <c r="AV49" s="758"/>
      <c r="AW49" s="758"/>
      <c r="AX49" s="758"/>
      <c r="AY49" s="758"/>
      <c r="AZ49" s="758"/>
      <c r="BA49" s="758"/>
      <c r="BB49" s="758"/>
      <c r="BC49" s="758"/>
      <c r="BD49" s="758"/>
      <c r="BE49" s="758"/>
      <c r="BF49" s="758"/>
      <c r="BG49" s="758"/>
      <c r="BH49" s="758"/>
      <c r="BI49" s="758"/>
      <c r="BJ49" s="758"/>
      <c r="BK49" s="758"/>
      <c r="BL49" s="758"/>
      <c r="BM49" s="758"/>
      <c r="BN49" s="758"/>
      <c r="BO49" s="758"/>
      <c r="BP49" s="758"/>
      <c r="BQ49" s="758"/>
      <c r="BR49" s="758"/>
      <c r="BS49" s="758"/>
      <c r="BT49" s="758"/>
      <c r="BU49" s="758"/>
      <c r="BV49" s="758"/>
      <c r="BW49" s="758"/>
      <c r="BX49" s="758"/>
      <c r="BY49" s="758"/>
      <c r="BZ49" s="758"/>
      <c r="CA49" s="758"/>
      <c r="CB49" s="758"/>
      <c r="CC49" s="758"/>
      <c r="CD49" s="758"/>
      <c r="CE49" s="758"/>
      <c r="CF49" s="758"/>
      <c r="CG49" s="758"/>
      <c r="CH49" s="758"/>
      <c r="CI49" s="758"/>
      <c r="CJ49" s="758"/>
      <c r="CK49" s="758"/>
      <c r="CL49" s="758"/>
      <c r="CM49" s="758"/>
      <c r="CN49" s="758"/>
      <c r="CO49" s="758"/>
      <c r="CP49" s="758"/>
      <c r="CQ49" s="758"/>
      <c r="CR49" s="758"/>
      <c r="CS49" s="758"/>
      <c r="CT49" s="758"/>
      <c r="CU49" s="758"/>
      <c r="CV49" s="758"/>
      <c r="CW49" s="758"/>
      <c r="CX49" s="758"/>
      <c r="CY49" s="758"/>
      <c r="CZ49" s="758"/>
      <c r="DA49" s="758"/>
      <c r="DB49" s="758"/>
      <c r="DC49" s="758"/>
      <c r="DD49" s="758"/>
      <c r="DE49" s="758"/>
      <c r="DF49" s="758"/>
      <c r="DG49" s="758"/>
      <c r="DH49" s="758"/>
      <c r="DI49" s="758"/>
      <c r="DJ49" s="758"/>
      <c r="DK49" s="758"/>
      <c r="DL49" s="758"/>
      <c r="DM49" s="758"/>
      <c r="DN49" s="758"/>
      <c r="DO49" s="758"/>
      <c r="DP49" s="758"/>
      <c r="DQ49" s="758"/>
      <c r="DR49" s="758"/>
      <c r="DS49" s="758"/>
      <c r="DT49" s="758"/>
      <c r="DU49" s="758"/>
      <c r="DV49" s="758"/>
      <c r="DW49" s="758"/>
      <c r="DX49" s="758"/>
      <c r="DY49" s="758"/>
      <c r="DZ49" s="758"/>
      <c r="EA49" s="758"/>
      <c r="EB49" s="758"/>
      <c r="EC49" s="758"/>
      <c r="ED49" s="758"/>
      <c r="EE49" s="758"/>
      <c r="EF49" s="758"/>
      <c r="EG49" s="758"/>
      <c r="EH49" s="758"/>
      <c r="EI49" s="758"/>
      <c r="EJ49" s="758"/>
      <c r="EK49" s="758"/>
      <c r="EL49" s="758"/>
      <c r="EM49" s="758"/>
      <c r="EN49" s="758"/>
      <c r="EO49" s="758"/>
      <c r="EP49" s="758"/>
      <c r="EQ49" s="758"/>
      <c r="ER49" s="758"/>
      <c r="ES49" s="758"/>
      <c r="ET49" s="758"/>
      <c r="EU49" s="758"/>
      <c r="EV49" s="758"/>
      <c r="EW49" s="758"/>
      <c r="EX49" s="758"/>
      <c r="EY49" s="758"/>
      <c r="EZ49" s="758"/>
      <c r="FA49" s="758"/>
      <c r="FB49" s="758"/>
      <c r="FC49" s="758"/>
      <c r="FD49" s="758"/>
      <c r="FE49" s="758"/>
      <c r="FF49" s="758"/>
      <c r="FG49" s="758"/>
      <c r="FH49" s="758"/>
      <c r="FI49" s="758"/>
      <c r="FJ49" s="758"/>
      <c r="FK49" s="758"/>
      <c r="FL49" s="758"/>
      <c r="FM49" s="758"/>
      <c r="FN49" s="758"/>
      <c r="FO49" s="758"/>
      <c r="FP49" s="758"/>
      <c r="FQ49" s="758"/>
      <c r="FR49" s="758"/>
      <c r="FS49" s="758"/>
      <c r="FT49" s="758"/>
      <c r="FU49" s="758"/>
      <c r="FV49" s="758"/>
      <c r="FW49" s="758"/>
      <c r="FX49" s="758"/>
      <c r="FY49" s="758"/>
      <c r="FZ49" s="758"/>
      <c r="GA49" s="758"/>
      <c r="GB49" s="758"/>
      <c r="GC49" s="758"/>
      <c r="GD49" s="758"/>
      <c r="GE49" s="758"/>
      <c r="GF49" s="758"/>
      <c r="GG49" s="758"/>
      <c r="GH49" s="758"/>
      <c r="GI49" s="758"/>
      <c r="GJ49" s="758"/>
      <c r="GK49" s="758"/>
      <c r="GL49" s="758"/>
      <c r="GM49" s="758"/>
      <c r="GN49" s="758"/>
      <c r="GO49" s="758"/>
      <c r="GP49" s="758"/>
      <c r="GQ49" s="758"/>
      <c r="GR49" s="758"/>
      <c r="GS49" s="758"/>
      <c r="GT49" s="758"/>
      <c r="GU49" s="758"/>
      <c r="GV49" s="758"/>
      <c r="GW49" s="758"/>
      <c r="GX49" s="758"/>
      <c r="GY49" s="758"/>
      <c r="GZ49" s="758"/>
      <c r="HA49" s="758"/>
      <c r="HB49" s="758"/>
      <c r="HC49" s="758"/>
      <c r="HD49" s="758"/>
      <c r="HE49" s="758"/>
      <c r="HF49" s="758"/>
      <c r="HG49" s="758"/>
      <c r="HH49" s="758"/>
      <c r="HI49" s="758"/>
      <c r="HJ49" s="758"/>
      <c r="HK49" s="758"/>
      <c r="HL49" s="758"/>
      <c r="HM49" s="758"/>
      <c r="HN49" s="758"/>
      <c r="HO49" s="758"/>
      <c r="HP49" s="758"/>
      <c r="HQ49" s="758"/>
      <c r="HR49" s="758"/>
      <c r="HS49" s="758"/>
      <c r="HT49" s="758"/>
      <c r="HU49" s="758"/>
      <c r="HV49" s="758"/>
      <c r="HW49" s="758"/>
      <c r="HX49" s="758"/>
      <c r="HY49" s="758"/>
      <c r="HZ49" s="758"/>
      <c r="IA49" s="758"/>
      <c r="IB49" s="758"/>
      <c r="IC49" s="758"/>
      <c r="ID49" s="758"/>
      <c r="IE49" s="758"/>
      <c r="IF49" s="758"/>
      <c r="IG49" s="758"/>
      <c r="IH49" s="758"/>
      <c r="II49" s="758"/>
      <c r="IJ49" s="758"/>
      <c r="IK49" s="758"/>
      <c r="IL49" s="758"/>
      <c r="IM49" s="758"/>
      <c r="IN49" s="758"/>
      <c r="IO49" s="758"/>
      <c r="IP49" s="758"/>
      <c r="IQ49" s="758"/>
      <c r="IR49" s="758"/>
      <c r="IS49" s="758"/>
      <c r="IT49" s="758"/>
      <c r="IU49" s="758"/>
    </row>
    <row r="50" s="783" customFormat="true" ht="5.1" hidden="false" customHeight="true" outlineLevel="0" collapsed="false">
      <c r="A50" s="790"/>
      <c r="D50" s="784"/>
      <c r="E50" s="757"/>
      <c r="F50" s="757"/>
      <c r="G50" s="791"/>
      <c r="H50" s="791"/>
      <c r="I50" s="791"/>
      <c r="J50" s="791"/>
      <c r="K50" s="791"/>
      <c r="L50" s="791"/>
      <c r="M50" s="791"/>
      <c r="N50" s="791"/>
      <c r="O50" s="791"/>
      <c r="P50" s="791"/>
      <c r="Q50" s="791"/>
      <c r="R50" s="791"/>
      <c r="S50" s="791"/>
      <c r="T50" s="791"/>
      <c r="U50" s="791"/>
      <c r="V50" s="791"/>
      <c r="W50" s="791"/>
      <c r="X50" s="791"/>
      <c r="Y50" s="791"/>
      <c r="Z50" s="791"/>
      <c r="AA50" s="792"/>
      <c r="AB50" s="792"/>
      <c r="AC50" s="792"/>
      <c r="AD50" s="792"/>
      <c r="AE50" s="792"/>
      <c r="AF50" s="792"/>
      <c r="AG50" s="792"/>
      <c r="AH50" s="792"/>
      <c r="AI50" s="792"/>
      <c r="AJ50" s="792"/>
      <c r="AK50" s="792"/>
      <c r="AL50" s="792"/>
      <c r="AM50" s="792"/>
      <c r="AN50" s="792"/>
    </row>
    <row r="51" customFormat="false" ht="14.1" hidden="false" customHeight="true" outlineLevel="0" collapsed="false">
      <c r="A51" s="756" t="s">
        <v>575</v>
      </c>
      <c r="B51" s="757" t="s">
        <v>576</v>
      </c>
      <c r="C51" s="757"/>
      <c r="D51" s="762"/>
      <c r="E51" s="780"/>
      <c r="F51" s="780"/>
      <c r="G51" s="793" t="n">
        <f aca="false">G28-G30</f>
        <v>-1223153.50779176</v>
      </c>
      <c r="H51" s="793" t="n">
        <f aca="false">H28-H30</f>
        <v>1104245.02265824</v>
      </c>
      <c r="I51" s="794" t="n">
        <f aca="false">I28-I30</f>
        <v>1669661.1163682</v>
      </c>
      <c r="J51" s="794" t="n">
        <f aca="false">J28-J30</f>
        <v>1814908.0374182</v>
      </c>
      <c r="K51" s="771" t="n">
        <f aca="false">K28-K30</f>
        <v>2038648.69756821</v>
      </c>
      <c r="L51" s="771" t="n">
        <f aca="false">L28-L30</f>
        <v>2072755.95466821</v>
      </c>
      <c r="M51" s="771" t="n">
        <f aca="false">M28-M30</f>
        <v>2380887.9582182</v>
      </c>
      <c r="N51" s="771" t="n">
        <f aca="false">N28-N30</f>
        <v>2496231.0315182</v>
      </c>
      <c r="O51" s="771" t="n">
        <f aca="false">O28-O30</f>
        <v>2531785.3639682</v>
      </c>
      <c r="P51" s="771" t="n">
        <f aca="false">P28-P30</f>
        <v>2730089.33836821</v>
      </c>
      <c r="Q51" s="771" t="n">
        <f aca="false">Q28-Q30</f>
        <v>2848621.20496821</v>
      </c>
      <c r="R51" s="771" t="n">
        <f aca="false">R28-R30</f>
        <v>3010372.86391821</v>
      </c>
      <c r="S51" s="771" t="n">
        <f aca="false">S28-S30</f>
        <v>3302579.91016821</v>
      </c>
      <c r="T51" s="771" t="n">
        <f aca="false">T28-T30</f>
        <v>3470685.3942182</v>
      </c>
      <c r="U51" s="771" t="n">
        <f aca="false">U28-U30</f>
        <v>3597210.6294182</v>
      </c>
      <c r="V51" s="771" t="n">
        <f aca="false">V28-V30</f>
        <v>3769438.73371821</v>
      </c>
      <c r="W51" s="771" t="n">
        <f aca="false">W28-W30</f>
        <v>3853730.2788182</v>
      </c>
      <c r="X51" s="771" t="n">
        <f aca="false">X28-X30</f>
        <v>4029553.4980682</v>
      </c>
      <c r="Y51" s="771" t="n">
        <f aca="false">Y28-Y30</f>
        <v>4393631.95336821</v>
      </c>
      <c r="Z51" s="771" t="n">
        <f aca="false">Z28-Z30</f>
        <v>4388615.9007182</v>
      </c>
      <c r="AA51" s="757"/>
      <c r="AB51" s="757"/>
      <c r="AC51" s="757"/>
      <c r="AD51" s="757"/>
      <c r="AE51" s="757"/>
      <c r="AF51" s="757"/>
      <c r="AG51" s="757"/>
      <c r="AH51" s="757"/>
      <c r="AI51" s="757"/>
      <c r="AJ51" s="757"/>
      <c r="AK51" s="757"/>
      <c r="AL51" s="757"/>
      <c r="AM51" s="757"/>
      <c r="AN51" s="757"/>
      <c r="AO51" s="757"/>
      <c r="AP51" s="757"/>
      <c r="AQ51" s="757"/>
      <c r="AR51" s="757"/>
      <c r="AS51" s="757"/>
      <c r="AT51" s="757"/>
      <c r="AU51" s="757"/>
      <c r="AV51" s="757"/>
      <c r="AW51" s="757"/>
      <c r="AX51" s="757"/>
      <c r="AY51" s="757"/>
      <c r="AZ51" s="757"/>
      <c r="BA51" s="757"/>
      <c r="BB51" s="757"/>
      <c r="BC51" s="757"/>
      <c r="BD51" s="757"/>
      <c r="BE51" s="757"/>
      <c r="BF51" s="757"/>
      <c r="BG51" s="757"/>
      <c r="BH51" s="757"/>
      <c r="BI51" s="757"/>
      <c r="BJ51" s="757"/>
      <c r="BK51" s="757"/>
      <c r="BL51" s="757"/>
      <c r="BM51" s="757"/>
      <c r="BN51" s="757"/>
      <c r="BO51" s="757"/>
      <c r="BP51" s="757"/>
      <c r="BQ51" s="757"/>
      <c r="BR51" s="757"/>
      <c r="BS51" s="757"/>
      <c r="BT51" s="757"/>
      <c r="BU51" s="757"/>
      <c r="BV51" s="757"/>
      <c r="BW51" s="757"/>
      <c r="BX51" s="757"/>
      <c r="BY51" s="757"/>
      <c r="BZ51" s="757"/>
      <c r="CA51" s="757"/>
      <c r="CB51" s="757"/>
      <c r="CC51" s="757"/>
      <c r="CD51" s="757"/>
      <c r="CE51" s="757"/>
      <c r="CF51" s="757"/>
      <c r="CG51" s="757"/>
      <c r="CH51" s="757"/>
      <c r="CI51" s="757"/>
      <c r="CJ51" s="757"/>
      <c r="CK51" s="757"/>
      <c r="CL51" s="757"/>
      <c r="CM51" s="757"/>
      <c r="CN51" s="757"/>
      <c r="CO51" s="757"/>
      <c r="CP51" s="757"/>
      <c r="CQ51" s="757"/>
      <c r="CR51" s="757"/>
      <c r="CS51" s="757"/>
      <c r="CT51" s="757"/>
      <c r="CU51" s="757"/>
      <c r="CV51" s="757"/>
      <c r="CW51" s="757"/>
      <c r="CX51" s="757"/>
      <c r="CY51" s="757"/>
      <c r="CZ51" s="757"/>
      <c r="DA51" s="757"/>
      <c r="DB51" s="757"/>
      <c r="DC51" s="757"/>
      <c r="DD51" s="757"/>
      <c r="DE51" s="757"/>
      <c r="DF51" s="757"/>
      <c r="DG51" s="757"/>
      <c r="DH51" s="757"/>
      <c r="DI51" s="757"/>
      <c r="DJ51" s="757"/>
      <c r="DK51" s="757"/>
      <c r="DL51" s="757"/>
      <c r="DM51" s="757"/>
      <c r="DN51" s="757"/>
      <c r="DO51" s="757"/>
      <c r="DP51" s="757"/>
      <c r="DQ51" s="757"/>
      <c r="DR51" s="757"/>
      <c r="DS51" s="757"/>
      <c r="DT51" s="757"/>
      <c r="DU51" s="757"/>
      <c r="DV51" s="757"/>
      <c r="DW51" s="757"/>
      <c r="DX51" s="757"/>
      <c r="DY51" s="757"/>
      <c r="DZ51" s="757"/>
      <c r="EA51" s="757"/>
      <c r="EB51" s="757"/>
      <c r="EC51" s="757"/>
      <c r="ED51" s="757"/>
      <c r="EE51" s="757"/>
      <c r="EF51" s="757"/>
      <c r="EG51" s="757"/>
      <c r="EH51" s="757"/>
      <c r="EI51" s="757"/>
      <c r="EJ51" s="757"/>
      <c r="EK51" s="757"/>
      <c r="EL51" s="757"/>
      <c r="EM51" s="757"/>
      <c r="EN51" s="757"/>
      <c r="EO51" s="757"/>
      <c r="EP51" s="757"/>
      <c r="EQ51" s="757"/>
      <c r="ER51" s="757"/>
      <c r="ES51" s="757"/>
      <c r="ET51" s="757"/>
      <c r="EU51" s="757"/>
      <c r="EV51" s="757"/>
      <c r="EW51" s="757"/>
      <c r="EX51" s="757"/>
      <c r="EY51" s="757"/>
      <c r="EZ51" s="757"/>
      <c r="FA51" s="757"/>
      <c r="FB51" s="757"/>
      <c r="FC51" s="757"/>
      <c r="FD51" s="757"/>
      <c r="FE51" s="757"/>
      <c r="FF51" s="757"/>
      <c r="FG51" s="757"/>
      <c r="FH51" s="757"/>
      <c r="FI51" s="757"/>
      <c r="FJ51" s="757"/>
      <c r="FK51" s="757"/>
      <c r="FL51" s="757"/>
      <c r="FM51" s="757"/>
      <c r="FN51" s="757"/>
      <c r="FO51" s="757"/>
      <c r="FP51" s="757"/>
      <c r="FQ51" s="757"/>
      <c r="FR51" s="757"/>
      <c r="FS51" s="757"/>
      <c r="FT51" s="757"/>
      <c r="FU51" s="757"/>
      <c r="FV51" s="757"/>
      <c r="FW51" s="757"/>
      <c r="FX51" s="757"/>
      <c r="FY51" s="757"/>
      <c r="FZ51" s="757"/>
      <c r="GA51" s="757"/>
      <c r="GB51" s="757"/>
      <c r="GC51" s="757"/>
      <c r="GD51" s="757"/>
      <c r="GE51" s="757"/>
      <c r="GF51" s="757"/>
      <c r="GG51" s="757"/>
      <c r="GH51" s="757"/>
      <c r="GI51" s="757"/>
      <c r="GJ51" s="757"/>
      <c r="GK51" s="757"/>
      <c r="GL51" s="757"/>
      <c r="GM51" s="757"/>
      <c r="GN51" s="757"/>
      <c r="GO51" s="757"/>
      <c r="GP51" s="757"/>
      <c r="GQ51" s="757"/>
      <c r="GR51" s="757"/>
      <c r="GS51" s="757"/>
      <c r="GT51" s="757"/>
      <c r="GU51" s="757"/>
      <c r="GV51" s="757"/>
      <c r="GW51" s="757"/>
      <c r="GX51" s="757"/>
      <c r="GY51" s="757"/>
      <c r="GZ51" s="757"/>
      <c r="HA51" s="757"/>
      <c r="HB51" s="757"/>
      <c r="HC51" s="757"/>
      <c r="HD51" s="757"/>
      <c r="HE51" s="757"/>
      <c r="HF51" s="757"/>
      <c r="HG51" s="757"/>
      <c r="HH51" s="757"/>
      <c r="HI51" s="757"/>
      <c r="HJ51" s="757"/>
      <c r="HK51" s="757"/>
      <c r="HL51" s="757"/>
      <c r="HM51" s="757"/>
      <c r="HN51" s="757"/>
      <c r="HO51" s="757"/>
      <c r="HP51" s="757"/>
      <c r="HQ51" s="757"/>
      <c r="HR51" s="757"/>
      <c r="HS51" s="757"/>
      <c r="HT51" s="757"/>
      <c r="HU51" s="757"/>
      <c r="HV51" s="757"/>
      <c r="HW51" s="757"/>
      <c r="HX51" s="757"/>
      <c r="HY51" s="757"/>
      <c r="HZ51" s="757"/>
      <c r="IA51" s="757"/>
      <c r="IB51" s="757"/>
      <c r="IC51" s="757"/>
      <c r="ID51" s="757"/>
      <c r="IE51" s="757"/>
      <c r="IF51" s="757"/>
      <c r="IG51" s="757"/>
      <c r="IH51" s="757"/>
      <c r="II51" s="757"/>
      <c r="IJ51" s="757"/>
      <c r="IK51" s="757"/>
      <c r="IL51" s="757"/>
      <c r="IM51" s="757"/>
      <c r="IN51" s="757"/>
      <c r="IO51" s="757"/>
      <c r="IP51" s="757"/>
      <c r="IQ51" s="757"/>
      <c r="IR51" s="757"/>
      <c r="IS51" s="757"/>
      <c r="IT51" s="757"/>
      <c r="IU51" s="757"/>
    </row>
    <row r="52" customFormat="false" ht="14.1" hidden="false" customHeight="true" outlineLevel="0" collapsed="false">
      <c r="A52" s="774" t="s">
        <v>162</v>
      </c>
      <c r="B52" s="775" t="s">
        <v>577</v>
      </c>
      <c r="E52" s="757"/>
      <c r="F52" s="757"/>
      <c r="G52" s="795" t="n">
        <f aca="false">G51/G19</f>
        <v>-0.169186364798871</v>
      </c>
      <c r="H52" s="795" t="n">
        <f aca="false">H51/H19</f>
        <v>0.104315373389565</v>
      </c>
      <c r="I52" s="795" t="n">
        <f aca="false">I51/I19</f>
        <v>0.111609662901686</v>
      </c>
      <c r="J52" s="795" t="n">
        <f aca="false">J51/J19</f>
        <v>0.119643759359921</v>
      </c>
      <c r="K52" s="795" t="n">
        <f aca="false">K51/K19</f>
        <v>0.131594563002677</v>
      </c>
      <c r="L52" s="795" t="n">
        <f aca="false">L51/L19</f>
        <v>0.133372771031532</v>
      </c>
      <c r="M52" s="795" t="n">
        <f aca="false">M51/M19</f>
        <v>0.148941525389813</v>
      </c>
      <c r="N52" s="795" t="n">
        <f aca="false">N51/N19</f>
        <v>0.154549049308808</v>
      </c>
      <c r="O52" s="795" t="n">
        <f aca="false">O51/O19</f>
        <v>0.156254348290934</v>
      </c>
      <c r="P52" s="795" t="n">
        <f aca="false">P51/P19</f>
        <v>0.165571123085613</v>
      </c>
      <c r="Q52" s="795" t="n">
        <f aca="false">Q51/Q19</f>
        <v>0.170987304972486</v>
      </c>
      <c r="R52" s="795" t="n">
        <f aca="false">R51/R19</f>
        <v>0.178201540004631</v>
      </c>
      <c r="S52" s="795" t="n">
        <f aca="false">S51/S19</f>
        <v>0.19074146202453</v>
      </c>
      <c r="T52" s="795" t="n">
        <f aca="false">T51/T19</f>
        <v>0.197682888051771</v>
      </c>
      <c r="U52" s="795" t="n">
        <f aca="false">U51/U19</f>
        <v>0.20278225517677</v>
      </c>
      <c r="V52" s="795" t="n">
        <f aca="false">V51/V19</f>
        <v>0.209557352413998</v>
      </c>
      <c r="W52" s="795" t="n">
        <f aca="false">W51/W19</f>
        <v>0.212805478918489</v>
      </c>
      <c r="X52" s="795" t="n">
        <f aca="false">X51/X19</f>
        <v>0.219442335375171</v>
      </c>
      <c r="Y52" s="795" t="n">
        <f aca="false">Y51/Y19</f>
        <v>0.232618861871446</v>
      </c>
      <c r="Z52" s="795" t="n">
        <f aca="false">Z51/Z19</f>
        <v>0.232442301940198</v>
      </c>
    </row>
    <row r="53" customFormat="false" ht="5.1" hidden="false" customHeight="true" outlineLevel="0" collapsed="false">
      <c r="E53" s="757"/>
      <c r="F53" s="757"/>
    </row>
    <row r="54" customFormat="false" ht="14.1" hidden="false" customHeight="true" outlineLevel="0" collapsed="false">
      <c r="A54" s="756" t="s">
        <v>578</v>
      </c>
      <c r="B54" s="757" t="s">
        <v>579</v>
      </c>
      <c r="C54" s="757"/>
      <c r="D54" s="762"/>
      <c r="E54" s="757"/>
      <c r="F54" s="757"/>
      <c r="G54" s="770" t="n">
        <f aca="false">SUM(G55:G59)</f>
        <v>689928.957</v>
      </c>
      <c r="H54" s="770" t="n">
        <f aca="false">SUM(H55:H59)</f>
        <v>689928.957</v>
      </c>
      <c r="I54" s="771" t="n">
        <f aca="false">SUM(I55:I59)</f>
        <v>689928.957</v>
      </c>
      <c r="J54" s="771" t="n">
        <f aca="false">SUM(J55:J59)</f>
        <v>689928.957</v>
      </c>
      <c r="K54" s="771" t="n">
        <f aca="false">SUM(K55:K59)</f>
        <v>689928.957</v>
      </c>
      <c r="L54" s="771" t="n">
        <f aca="false">SUM(L55:L59)</f>
        <v>689928.957</v>
      </c>
      <c r="M54" s="771" t="n">
        <f aca="false">SUM(M55:M59)</f>
        <v>689928.957</v>
      </c>
      <c r="N54" s="771" t="n">
        <f aca="false">SUM(N55:N59)</f>
        <v>689928.957</v>
      </c>
      <c r="O54" s="771" t="n">
        <f aca="false">SUM(O55:O59)</f>
        <v>689928.957</v>
      </c>
      <c r="P54" s="771" t="n">
        <f aca="false">SUM(P55:P59)</f>
        <v>689928.957</v>
      </c>
      <c r="Q54" s="771" t="n">
        <f aca="false">SUM(Q55:Q59)</f>
        <v>689928.957</v>
      </c>
      <c r="R54" s="771" t="n">
        <f aca="false">SUM(R55:R59)</f>
        <v>689928.957</v>
      </c>
      <c r="S54" s="771" t="n">
        <f aca="false">SUM(S55:S59)</f>
        <v>689928.957</v>
      </c>
      <c r="T54" s="771" t="n">
        <f aca="false">SUM(T55:T59)</f>
        <v>689928.957</v>
      </c>
      <c r="U54" s="771" t="n">
        <f aca="false">SUM(U55:U59)</f>
        <v>689928.957</v>
      </c>
      <c r="V54" s="771" t="n">
        <f aca="false">SUM(V55:V59)</f>
        <v>689928.957</v>
      </c>
      <c r="W54" s="771" t="n">
        <f aca="false">SUM(W55:W59)</f>
        <v>689928.957</v>
      </c>
      <c r="X54" s="771" t="n">
        <f aca="false">SUM(X55:X59)</f>
        <v>689928.957</v>
      </c>
      <c r="Y54" s="771" t="n">
        <f aca="false">SUM(Y55:Y59)</f>
        <v>689928.957</v>
      </c>
      <c r="Z54" s="771" t="n">
        <f aca="false">SUM(Z55:Z59)</f>
        <v>689928.957</v>
      </c>
      <c r="AA54" s="757"/>
      <c r="AB54" s="757"/>
      <c r="AC54" s="757"/>
      <c r="AD54" s="757"/>
      <c r="AE54" s="757"/>
      <c r="AF54" s="757"/>
      <c r="AG54" s="757"/>
      <c r="AH54" s="757"/>
      <c r="AI54" s="757"/>
      <c r="AJ54" s="757"/>
      <c r="AK54" s="757"/>
      <c r="AL54" s="757"/>
      <c r="AM54" s="757"/>
      <c r="AN54" s="757"/>
      <c r="AO54" s="757"/>
      <c r="AP54" s="757"/>
      <c r="AQ54" s="757"/>
      <c r="AR54" s="757"/>
      <c r="AS54" s="757"/>
      <c r="AT54" s="757"/>
      <c r="AU54" s="757"/>
      <c r="AV54" s="757"/>
      <c r="AW54" s="757"/>
      <c r="AX54" s="757"/>
      <c r="AY54" s="757"/>
      <c r="AZ54" s="757"/>
      <c r="BA54" s="757"/>
      <c r="BB54" s="757"/>
      <c r="BC54" s="757"/>
      <c r="BD54" s="757"/>
      <c r="BE54" s="757"/>
      <c r="BF54" s="757"/>
      <c r="BG54" s="757"/>
      <c r="BH54" s="757"/>
      <c r="BI54" s="757"/>
      <c r="BJ54" s="757"/>
      <c r="BK54" s="757"/>
      <c r="BL54" s="757"/>
      <c r="BM54" s="757"/>
      <c r="BN54" s="757"/>
      <c r="BO54" s="757"/>
      <c r="BP54" s="757"/>
      <c r="BQ54" s="757"/>
      <c r="BR54" s="757"/>
      <c r="BS54" s="757"/>
      <c r="BT54" s="757"/>
      <c r="BU54" s="757"/>
      <c r="BV54" s="757"/>
      <c r="BW54" s="757"/>
      <c r="BX54" s="757"/>
      <c r="BY54" s="757"/>
      <c r="BZ54" s="757"/>
      <c r="CA54" s="757"/>
      <c r="CB54" s="757"/>
      <c r="CC54" s="757"/>
      <c r="CD54" s="757"/>
      <c r="CE54" s="757"/>
      <c r="CF54" s="757"/>
      <c r="CG54" s="757"/>
      <c r="CH54" s="757"/>
      <c r="CI54" s="757"/>
      <c r="CJ54" s="757"/>
      <c r="CK54" s="757"/>
      <c r="CL54" s="757"/>
      <c r="CM54" s="757"/>
      <c r="CN54" s="757"/>
      <c r="CO54" s="757"/>
      <c r="CP54" s="757"/>
      <c r="CQ54" s="757"/>
      <c r="CR54" s="757"/>
      <c r="CS54" s="757"/>
      <c r="CT54" s="757"/>
      <c r="CU54" s="757"/>
      <c r="CV54" s="757"/>
      <c r="CW54" s="757"/>
      <c r="CX54" s="757"/>
      <c r="CY54" s="757"/>
      <c r="CZ54" s="757"/>
      <c r="DA54" s="757"/>
      <c r="DB54" s="757"/>
      <c r="DC54" s="757"/>
      <c r="DD54" s="757"/>
      <c r="DE54" s="757"/>
      <c r="DF54" s="757"/>
      <c r="DG54" s="757"/>
      <c r="DH54" s="757"/>
      <c r="DI54" s="757"/>
      <c r="DJ54" s="757"/>
      <c r="DK54" s="757"/>
      <c r="DL54" s="757"/>
      <c r="DM54" s="757"/>
      <c r="DN54" s="757"/>
      <c r="DO54" s="757"/>
      <c r="DP54" s="757"/>
      <c r="DQ54" s="757"/>
      <c r="DR54" s="757"/>
      <c r="DS54" s="757"/>
      <c r="DT54" s="757"/>
      <c r="DU54" s="757"/>
      <c r="DV54" s="757"/>
      <c r="DW54" s="757"/>
      <c r="DX54" s="757"/>
      <c r="DY54" s="757"/>
      <c r="DZ54" s="757"/>
      <c r="EA54" s="757"/>
      <c r="EB54" s="757"/>
      <c r="EC54" s="757"/>
      <c r="ED54" s="757"/>
      <c r="EE54" s="757"/>
      <c r="EF54" s="757"/>
      <c r="EG54" s="757"/>
      <c r="EH54" s="757"/>
      <c r="EI54" s="757"/>
      <c r="EJ54" s="757"/>
      <c r="EK54" s="757"/>
      <c r="EL54" s="757"/>
      <c r="EM54" s="757"/>
      <c r="EN54" s="757"/>
      <c r="EO54" s="757"/>
      <c r="EP54" s="757"/>
      <c r="EQ54" s="757"/>
      <c r="ER54" s="757"/>
      <c r="ES54" s="757"/>
      <c r="ET54" s="757"/>
      <c r="EU54" s="757"/>
      <c r="EV54" s="757"/>
      <c r="EW54" s="757"/>
      <c r="EX54" s="757"/>
      <c r="EY54" s="757"/>
      <c r="EZ54" s="757"/>
      <c r="FA54" s="757"/>
      <c r="FB54" s="757"/>
      <c r="FC54" s="757"/>
      <c r="FD54" s="757"/>
      <c r="FE54" s="757"/>
      <c r="FF54" s="757"/>
      <c r="FG54" s="757"/>
      <c r="FH54" s="757"/>
      <c r="FI54" s="757"/>
      <c r="FJ54" s="757"/>
      <c r="FK54" s="757"/>
      <c r="FL54" s="757"/>
      <c r="FM54" s="757"/>
      <c r="FN54" s="757"/>
      <c r="FO54" s="757"/>
      <c r="FP54" s="757"/>
      <c r="FQ54" s="757"/>
      <c r="FR54" s="757"/>
      <c r="FS54" s="757"/>
      <c r="FT54" s="757"/>
      <c r="FU54" s="757"/>
      <c r="FV54" s="757"/>
      <c r="FW54" s="757"/>
      <c r="FX54" s="757"/>
      <c r="FY54" s="757"/>
      <c r="FZ54" s="757"/>
      <c r="GA54" s="757"/>
      <c r="GB54" s="757"/>
      <c r="GC54" s="757"/>
      <c r="GD54" s="757"/>
      <c r="GE54" s="757"/>
      <c r="GF54" s="757"/>
      <c r="GG54" s="757"/>
      <c r="GH54" s="757"/>
      <c r="GI54" s="757"/>
      <c r="GJ54" s="757"/>
      <c r="GK54" s="757"/>
      <c r="GL54" s="757"/>
      <c r="GM54" s="757"/>
      <c r="GN54" s="757"/>
      <c r="GO54" s="757"/>
      <c r="GP54" s="757"/>
      <c r="GQ54" s="757"/>
      <c r="GR54" s="757"/>
      <c r="GS54" s="757"/>
      <c r="GT54" s="757"/>
      <c r="GU54" s="757"/>
      <c r="GV54" s="757"/>
      <c r="GW54" s="757"/>
      <c r="GX54" s="757"/>
      <c r="GY54" s="757"/>
      <c r="GZ54" s="757"/>
      <c r="HA54" s="757"/>
      <c r="HB54" s="757"/>
      <c r="HC54" s="757"/>
      <c r="HD54" s="757"/>
      <c r="HE54" s="757"/>
      <c r="HF54" s="757"/>
      <c r="HG54" s="757"/>
      <c r="HH54" s="757"/>
      <c r="HI54" s="757"/>
      <c r="HJ54" s="757"/>
      <c r="HK54" s="757"/>
      <c r="HL54" s="757"/>
      <c r="HM54" s="757"/>
      <c r="HN54" s="757"/>
      <c r="HO54" s="757"/>
      <c r="HP54" s="757"/>
      <c r="HQ54" s="757"/>
      <c r="HR54" s="757"/>
      <c r="HS54" s="757"/>
      <c r="HT54" s="757"/>
      <c r="HU54" s="757"/>
      <c r="HV54" s="757"/>
      <c r="HW54" s="757"/>
      <c r="HX54" s="757"/>
      <c r="HY54" s="757"/>
      <c r="HZ54" s="757"/>
      <c r="IA54" s="757"/>
      <c r="IB54" s="757"/>
      <c r="IC54" s="757"/>
      <c r="ID54" s="757"/>
      <c r="IE54" s="757"/>
      <c r="IF54" s="757"/>
      <c r="IG54" s="757"/>
      <c r="IH54" s="757"/>
      <c r="II54" s="757"/>
      <c r="IJ54" s="757"/>
      <c r="IK54" s="757"/>
      <c r="IL54" s="757"/>
      <c r="IM54" s="757"/>
      <c r="IN54" s="757"/>
      <c r="IO54" s="757"/>
      <c r="IP54" s="757"/>
      <c r="IQ54" s="757"/>
      <c r="IR54" s="757"/>
      <c r="IS54" s="757"/>
      <c r="IT54" s="757"/>
      <c r="IU54" s="757"/>
    </row>
    <row r="55" customFormat="false" ht="14.1" hidden="false" customHeight="true" outlineLevel="0" collapsed="false">
      <c r="A55" s="774" t="s">
        <v>162</v>
      </c>
      <c r="B55" s="775" t="s">
        <v>580</v>
      </c>
      <c r="C55" s="758"/>
      <c r="D55" s="758"/>
      <c r="E55" s="796"/>
      <c r="F55" s="796"/>
      <c r="G55" s="777" t="n">
        <f aca="false">'(16)Deprec.'!B20</f>
        <v>2100</v>
      </c>
      <c r="H55" s="777" t="n">
        <f aca="false">'(16)Deprec.'!C20</f>
        <v>2100</v>
      </c>
      <c r="I55" s="777" t="n">
        <f aca="false">'(16)Deprec.'!D20</f>
        <v>2100</v>
      </c>
      <c r="J55" s="777" t="n">
        <f aca="false">'(16)Deprec.'!E20</f>
        <v>2100</v>
      </c>
      <c r="K55" s="777" t="n">
        <f aca="false">'(16)Deprec.'!F20</f>
        <v>2100</v>
      </c>
      <c r="L55" s="777" t="n">
        <f aca="false">'(16)Deprec.'!G20</f>
        <v>2100</v>
      </c>
      <c r="M55" s="777" t="n">
        <f aca="false">'(16)Deprec.'!H20</f>
        <v>2100</v>
      </c>
      <c r="N55" s="777" t="n">
        <f aca="false">'(16)Deprec.'!I20</f>
        <v>2100</v>
      </c>
      <c r="O55" s="777" t="n">
        <f aca="false">'(16)Deprec.'!J20</f>
        <v>2100</v>
      </c>
      <c r="P55" s="777" t="n">
        <f aca="false">'(16)Deprec.'!K20</f>
        <v>2100</v>
      </c>
      <c r="Q55" s="777" t="n">
        <f aca="false">'(16)Deprec.'!L20</f>
        <v>2100</v>
      </c>
      <c r="R55" s="777" t="n">
        <f aca="false">'(16)Deprec.'!M20</f>
        <v>2100</v>
      </c>
      <c r="S55" s="777" t="n">
        <f aca="false">'(16)Deprec.'!N20</f>
        <v>2100</v>
      </c>
      <c r="T55" s="777" t="n">
        <f aca="false">'(16)Deprec.'!O20</f>
        <v>2100</v>
      </c>
      <c r="U55" s="777" t="n">
        <f aca="false">'(16)Deprec.'!P20</f>
        <v>2100</v>
      </c>
      <c r="V55" s="777" t="n">
        <f aca="false">'(16)Deprec.'!Q20</f>
        <v>2100</v>
      </c>
      <c r="W55" s="777" t="n">
        <f aca="false">'(16)Deprec.'!R20</f>
        <v>2100</v>
      </c>
      <c r="X55" s="777" t="n">
        <f aca="false">'(16)Deprec.'!S20</f>
        <v>2100</v>
      </c>
      <c r="Y55" s="777" t="n">
        <f aca="false">'(16)Deprec.'!T20</f>
        <v>2100</v>
      </c>
      <c r="Z55" s="777" t="n">
        <f aca="false">'(16)Deprec.'!U20</f>
        <v>2100</v>
      </c>
      <c r="AA55" s="758"/>
      <c r="AB55" s="758"/>
      <c r="AC55" s="758"/>
      <c r="AD55" s="758"/>
      <c r="AE55" s="758"/>
      <c r="AF55" s="758"/>
      <c r="AG55" s="758"/>
      <c r="AH55" s="758"/>
      <c r="AI55" s="758"/>
      <c r="AJ55" s="758"/>
      <c r="AK55" s="758"/>
      <c r="AL55" s="758"/>
      <c r="AM55" s="758"/>
      <c r="AN55" s="758"/>
      <c r="AO55" s="758"/>
      <c r="AP55" s="758"/>
      <c r="AQ55" s="758"/>
      <c r="AR55" s="758"/>
      <c r="AS55" s="758"/>
      <c r="AT55" s="758"/>
      <c r="AU55" s="758"/>
      <c r="AV55" s="758"/>
      <c r="AW55" s="758"/>
      <c r="AX55" s="758"/>
      <c r="AY55" s="758"/>
      <c r="AZ55" s="758"/>
      <c r="BA55" s="758"/>
      <c r="BB55" s="758"/>
      <c r="BC55" s="758"/>
      <c r="BD55" s="758"/>
      <c r="BE55" s="758"/>
      <c r="BF55" s="758"/>
      <c r="BG55" s="758"/>
      <c r="BH55" s="758"/>
      <c r="BI55" s="758"/>
      <c r="BJ55" s="758"/>
      <c r="BK55" s="758"/>
      <c r="BL55" s="758"/>
      <c r="BM55" s="758"/>
      <c r="BN55" s="758"/>
      <c r="BO55" s="758"/>
      <c r="BP55" s="758"/>
      <c r="BQ55" s="758"/>
      <c r="BR55" s="758"/>
      <c r="BS55" s="758"/>
      <c r="BT55" s="758"/>
      <c r="BU55" s="758"/>
      <c r="BV55" s="758"/>
      <c r="BW55" s="758"/>
      <c r="BX55" s="758"/>
      <c r="BY55" s="758"/>
      <c r="BZ55" s="758"/>
      <c r="CA55" s="758"/>
      <c r="CB55" s="758"/>
      <c r="CC55" s="758"/>
      <c r="CD55" s="758"/>
      <c r="CE55" s="758"/>
      <c r="CF55" s="758"/>
      <c r="CG55" s="758"/>
      <c r="CH55" s="758"/>
      <c r="CI55" s="758"/>
      <c r="CJ55" s="758"/>
      <c r="CK55" s="758"/>
      <c r="CL55" s="758"/>
      <c r="CM55" s="758"/>
      <c r="CN55" s="758"/>
      <c r="CO55" s="758"/>
      <c r="CP55" s="758"/>
      <c r="CQ55" s="758"/>
      <c r="CR55" s="758"/>
      <c r="CS55" s="758"/>
      <c r="CT55" s="758"/>
      <c r="CU55" s="758"/>
      <c r="CV55" s="758"/>
      <c r="CW55" s="758"/>
      <c r="CX55" s="758"/>
      <c r="CY55" s="758"/>
      <c r="CZ55" s="758"/>
      <c r="DA55" s="758"/>
      <c r="DB55" s="758"/>
      <c r="DC55" s="758"/>
      <c r="DD55" s="758"/>
      <c r="DE55" s="758"/>
      <c r="DF55" s="758"/>
      <c r="DG55" s="758"/>
      <c r="DH55" s="758"/>
      <c r="DI55" s="758"/>
      <c r="DJ55" s="758"/>
      <c r="DK55" s="758"/>
      <c r="DL55" s="758"/>
      <c r="DM55" s="758"/>
      <c r="DN55" s="758"/>
      <c r="DO55" s="758"/>
      <c r="DP55" s="758"/>
      <c r="DQ55" s="758"/>
      <c r="DR55" s="758"/>
      <c r="DS55" s="758"/>
      <c r="DT55" s="758"/>
      <c r="DU55" s="758"/>
      <c r="DV55" s="758"/>
      <c r="DW55" s="758"/>
      <c r="DX55" s="758"/>
      <c r="DY55" s="758"/>
      <c r="DZ55" s="758"/>
      <c r="EA55" s="758"/>
      <c r="EB55" s="758"/>
      <c r="EC55" s="758"/>
      <c r="ED55" s="758"/>
      <c r="EE55" s="758"/>
      <c r="EF55" s="758"/>
      <c r="EG55" s="758"/>
      <c r="EH55" s="758"/>
      <c r="EI55" s="758"/>
      <c r="EJ55" s="758"/>
      <c r="EK55" s="758"/>
      <c r="EL55" s="758"/>
      <c r="EM55" s="758"/>
      <c r="EN55" s="758"/>
      <c r="EO55" s="758"/>
      <c r="EP55" s="758"/>
      <c r="EQ55" s="758"/>
      <c r="ER55" s="758"/>
      <c r="ES55" s="758"/>
      <c r="ET55" s="758"/>
      <c r="EU55" s="758"/>
      <c r="EV55" s="758"/>
      <c r="EW55" s="758"/>
      <c r="EX55" s="758"/>
      <c r="EY55" s="758"/>
      <c r="EZ55" s="758"/>
      <c r="FA55" s="758"/>
      <c r="FB55" s="758"/>
      <c r="FC55" s="758"/>
      <c r="FD55" s="758"/>
      <c r="FE55" s="758"/>
      <c r="FF55" s="758"/>
      <c r="FG55" s="758"/>
      <c r="FH55" s="758"/>
      <c r="FI55" s="758"/>
      <c r="FJ55" s="758"/>
      <c r="FK55" s="758"/>
      <c r="FL55" s="758"/>
      <c r="FM55" s="758"/>
      <c r="FN55" s="758"/>
      <c r="FO55" s="758"/>
      <c r="FP55" s="758"/>
      <c r="FQ55" s="758"/>
      <c r="FR55" s="758"/>
      <c r="FS55" s="758"/>
      <c r="FT55" s="758"/>
      <c r="FU55" s="758"/>
      <c r="FV55" s="758"/>
      <c r="FW55" s="758"/>
      <c r="FX55" s="758"/>
      <c r="FY55" s="758"/>
      <c r="FZ55" s="758"/>
      <c r="GA55" s="758"/>
      <c r="GB55" s="758"/>
      <c r="GC55" s="758"/>
      <c r="GD55" s="758"/>
      <c r="GE55" s="758"/>
      <c r="GF55" s="758"/>
      <c r="GG55" s="758"/>
      <c r="GH55" s="758"/>
      <c r="GI55" s="758"/>
      <c r="GJ55" s="758"/>
      <c r="GK55" s="758"/>
      <c r="GL55" s="758"/>
      <c r="GM55" s="758"/>
      <c r="GN55" s="758"/>
      <c r="GO55" s="758"/>
      <c r="GP55" s="758"/>
      <c r="GQ55" s="758"/>
      <c r="GR55" s="758"/>
      <c r="GS55" s="758"/>
      <c r="GT55" s="758"/>
      <c r="GU55" s="758"/>
      <c r="GV55" s="758"/>
      <c r="GW55" s="758"/>
      <c r="GX55" s="758"/>
      <c r="GY55" s="758"/>
      <c r="GZ55" s="758"/>
      <c r="HA55" s="758"/>
      <c r="HB55" s="758"/>
      <c r="HC55" s="758"/>
      <c r="HD55" s="758"/>
      <c r="HE55" s="758"/>
      <c r="HF55" s="758"/>
      <c r="HG55" s="758"/>
      <c r="HH55" s="758"/>
      <c r="HI55" s="758"/>
      <c r="HJ55" s="758"/>
      <c r="HK55" s="758"/>
      <c r="HL55" s="758"/>
      <c r="HM55" s="758"/>
      <c r="HN55" s="758"/>
      <c r="HO55" s="758"/>
      <c r="HP55" s="758"/>
      <c r="HQ55" s="758"/>
      <c r="HR55" s="758"/>
      <c r="HS55" s="758"/>
      <c r="HT55" s="758"/>
      <c r="HU55" s="758"/>
      <c r="HV55" s="758"/>
      <c r="HW55" s="758"/>
      <c r="HX55" s="758"/>
      <c r="HY55" s="758"/>
      <c r="HZ55" s="758"/>
      <c r="IA55" s="758"/>
      <c r="IB55" s="758"/>
      <c r="IC55" s="758"/>
      <c r="ID55" s="758"/>
      <c r="IE55" s="758"/>
      <c r="IF55" s="758"/>
      <c r="IG55" s="758"/>
      <c r="IH55" s="758"/>
      <c r="II55" s="758"/>
      <c r="IJ55" s="758"/>
      <c r="IK55" s="758"/>
      <c r="IL55" s="758"/>
      <c r="IM55" s="758"/>
      <c r="IN55" s="758"/>
      <c r="IO55" s="758"/>
      <c r="IP55" s="758"/>
      <c r="IQ55" s="758"/>
      <c r="IR55" s="758"/>
      <c r="IS55" s="758"/>
      <c r="IT55" s="758"/>
      <c r="IU55" s="758"/>
    </row>
    <row r="56" customFormat="false" ht="14.1" hidden="false" customHeight="true" outlineLevel="0" collapsed="false">
      <c r="A56" s="774" t="s">
        <v>165</v>
      </c>
      <c r="B56" s="775" t="s">
        <v>581</v>
      </c>
      <c r="C56" s="758"/>
      <c r="D56" s="758"/>
      <c r="E56" s="796"/>
      <c r="F56" s="796"/>
      <c r="G56" s="778" t="n">
        <f aca="false">'(16)Deprec.'!B42</f>
        <v>4200</v>
      </c>
      <c r="H56" s="778" t="n">
        <f aca="false">'(16)Deprec.'!C42</f>
        <v>4200</v>
      </c>
      <c r="I56" s="778" t="n">
        <f aca="false">'(16)Deprec.'!D42</f>
        <v>4200</v>
      </c>
      <c r="J56" s="778" t="n">
        <f aca="false">'(16)Deprec.'!E42</f>
        <v>4200</v>
      </c>
      <c r="K56" s="778" t="n">
        <f aca="false">'(16)Deprec.'!F42</f>
        <v>4200</v>
      </c>
      <c r="L56" s="778" t="n">
        <f aca="false">'(16)Deprec.'!G42</f>
        <v>4200</v>
      </c>
      <c r="M56" s="778" t="n">
        <f aca="false">'(16)Deprec.'!H42</f>
        <v>4200</v>
      </c>
      <c r="N56" s="778" t="n">
        <f aca="false">'(16)Deprec.'!I42</f>
        <v>4200</v>
      </c>
      <c r="O56" s="778" t="n">
        <f aca="false">'(16)Deprec.'!J42</f>
        <v>4200</v>
      </c>
      <c r="P56" s="778" t="n">
        <f aca="false">'(16)Deprec.'!K42</f>
        <v>4200</v>
      </c>
      <c r="Q56" s="778" t="n">
        <f aca="false">'(16)Deprec.'!L42</f>
        <v>4200</v>
      </c>
      <c r="R56" s="778" t="n">
        <f aca="false">'(16)Deprec.'!M42</f>
        <v>4200</v>
      </c>
      <c r="S56" s="778" t="n">
        <f aca="false">'(16)Deprec.'!N42</f>
        <v>4200</v>
      </c>
      <c r="T56" s="778" t="n">
        <f aca="false">'(16)Deprec.'!O42</f>
        <v>4200</v>
      </c>
      <c r="U56" s="778" t="n">
        <f aca="false">'(16)Deprec.'!P42</f>
        <v>4200</v>
      </c>
      <c r="V56" s="778" t="n">
        <f aca="false">'(16)Deprec.'!Q42</f>
        <v>4200</v>
      </c>
      <c r="W56" s="778" t="n">
        <f aca="false">'(16)Deprec.'!R42</f>
        <v>4200</v>
      </c>
      <c r="X56" s="778" t="n">
        <f aca="false">'(16)Deprec.'!S42</f>
        <v>4200</v>
      </c>
      <c r="Y56" s="778" t="n">
        <f aca="false">'(16)Deprec.'!T42</f>
        <v>4200</v>
      </c>
      <c r="Z56" s="778" t="n">
        <f aca="false">'(16)Deprec.'!U42</f>
        <v>4200</v>
      </c>
      <c r="AA56" s="758"/>
      <c r="AB56" s="758"/>
      <c r="AC56" s="758"/>
      <c r="AD56" s="758"/>
      <c r="AE56" s="758"/>
      <c r="AF56" s="758"/>
      <c r="AG56" s="758"/>
      <c r="AH56" s="758"/>
      <c r="AI56" s="758"/>
      <c r="AJ56" s="758"/>
      <c r="AK56" s="758"/>
      <c r="AL56" s="758"/>
      <c r="AM56" s="758"/>
      <c r="AN56" s="758"/>
      <c r="AO56" s="758"/>
      <c r="AP56" s="758"/>
      <c r="AQ56" s="758"/>
      <c r="AR56" s="758"/>
      <c r="AS56" s="758"/>
      <c r="AT56" s="758"/>
      <c r="AU56" s="758"/>
      <c r="AV56" s="758"/>
      <c r="AW56" s="758"/>
      <c r="AX56" s="758"/>
      <c r="AY56" s="758"/>
      <c r="AZ56" s="758"/>
      <c r="BA56" s="758"/>
      <c r="BB56" s="758"/>
      <c r="BC56" s="758"/>
      <c r="BD56" s="758"/>
      <c r="BE56" s="758"/>
      <c r="BF56" s="758"/>
      <c r="BG56" s="758"/>
      <c r="BH56" s="758"/>
      <c r="BI56" s="758"/>
      <c r="BJ56" s="758"/>
      <c r="BK56" s="758"/>
      <c r="BL56" s="758"/>
      <c r="BM56" s="758"/>
      <c r="BN56" s="758"/>
      <c r="BO56" s="758"/>
      <c r="BP56" s="758"/>
      <c r="BQ56" s="758"/>
      <c r="BR56" s="758"/>
      <c r="BS56" s="758"/>
      <c r="BT56" s="758"/>
      <c r="BU56" s="758"/>
      <c r="BV56" s="758"/>
      <c r="BW56" s="758"/>
      <c r="BX56" s="758"/>
      <c r="BY56" s="758"/>
      <c r="BZ56" s="758"/>
      <c r="CA56" s="758"/>
      <c r="CB56" s="758"/>
      <c r="CC56" s="758"/>
      <c r="CD56" s="758"/>
      <c r="CE56" s="758"/>
      <c r="CF56" s="758"/>
      <c r="CG56" s="758"/>
      <c r="CH56" s="758"/>
      <c r="CI56" s="758"/>
      <c r="CJ56" s="758"/>
      <c r="CK56" s="758"/>
      <c r="CL56" s="758"/>
      <c r="CM56" s="758"/>
      <c r="CN56" s="758"/>
      <c r="CO56" s="758"/>
      <c r="CP56" s="758"/>
      <c r="CQ56" s="758"/>
      <c r="CR56" s="758"/>
      <c r="CS56" s="758"/>
      <c r="CT56" s="758"/>
      <c r="CU56" s="758"/>
      <c r="CV56" s="758"/>
      <c r="CW56" s="758"/>
      <c r="CX56" s="758"/>
      <c r="CY56" s="758"/>
      <c r="CZ56" s="758"/>
      <c r="DA56" s="758"/>
      <c r="DB56" s="758"/>
      <c r="DC56" s="758"/>
      <c r="DD56" s="758"/>
      <c r="DE56" s="758"/>
      <c r="DF56" s="758"/>
      <c r="DG56" s="758"/>
      <c r="DH56" s="758"/>
      <c r="DI56" s="758"/>
      <c r="DJ56" s="758"/>
      <c r="DK56" s="758"/>
      <c r="DL56" s="758"/>
      <c r="DM56" s="758"/>
      <c r="DN56" s="758"/>
      <c r="DO56" s="758"/>
      <c r="DP56" s="758"/>
      <c r="DQ56" s="758"/>
      <c r="DR56" s="758"/>
      <c r="DS56" s="758"/>
      <c r="DT56" s="758"/>
      <c r="DU56" s="758"/>
      <c r="DV56" s="758"/>
      <c r="DW56" s="758"/>
      <c r="DX56" s="758"/>
      <c r="DY56" s="758"/>
      <c r="DZ56" s="758"/>
      <c r="EA56" s="758"/>
      <c r="EB56" s="758"/>
      <c r="EC56" s="758"/>
      <c r="ED56" s="758"/>
      <c r="EE56" s="758"/>
      <c r="EF56" s="758"/>
      <c r="EG56" s="758"/>
      <c r="EH56" s="758"/>
      <c r="EI56" s="758"/>
      <c r="EJ56" s="758"/>
      <c r="EK56" s="758"/>
      <c r="EL56" s="758"/>
      <c r="EM56" s="758"/>
      <c r="EN56" s="758"/>
      <c r="EO56" s="758"/>
      <c r="EP56" s="758"/>
      <c r="EQ56" s="758"/>
      <c r="ER56" s="758"/>
      <c r="ES56" s="758"/>
      <c r="ET56" s="758"/>
      <c r="EU56" s="758"/>
      <c r="EV56" s="758"/>
      <c r="EW56" s="758"/>
      <c r="EX56" s="758"/>
      <c r="EY56" s="758"/>
      <c r="EZ56" s="758"/>
      <c r="FA56" s="758"/>
      <c r="FB56" s="758"/>
      <c r="FC56" s="758"/>
      <c r="FD56" s="758"/>
      <c r="FE56" s="758"/>
      <c r="FF56" s="758"/>
      <c r="FG56" s="758"/>
      <c r="FH56" s="758"/>
      <c r="FI56" s="758"/>
      <c r="FJ56" s="758"/>
      <c r="FK56" s="758"/>
      <c r="FL56" s="758"/>
      <c r="FM56" s="758"/>
      <c r="FN56" s="758"/>
      <c r="FO56" s="758"/>
      <c r="FP56" s="758"/>
      <c r="FQ56" s="758"/>
      <c r="FR56" s="758"/>
      <c r="FS56" s="758"/>
      <c r="FT56" s="758"/>
      <c r="FU56" s="758"/>
      <c r="FV56" s="758"/>
      <c r="FW56" s="758"/>
      <c r="FX56" s="758"/>
      <c r="FY56" s="758"/>
      <c r="FZ56" s="758"/>
      <c r="GA56" s="758"/>
      <c r="GB56" s="758"/>
      <c r="GC56" s="758"/>
      <c r="GD56" s="758"/>
      <c r="GE56" s="758"/>
      <c r="GF56" s="758"/>
      <c r="GG56" s="758"/>
      <c r="GH56" s="758"/>
      <c r="GI56" s="758"/>
      <c r="GJ56" s="758"/>
      <c r="GK56" s="758"/>
      <c r="GL56" s="758"/>
      <c r="GM56" s="758"/>
      <c r="GN56" s="758"/>
      <c r="GO56" s="758"/>
      <c r="GP56" s="758"/>
      <c r="GQ56" s="758"/>
      <c r="GR56" s="758"/>
      <c r="GS56" s="758"/>
      <c r="GT56" s="758"/>
      <c r="GU56" s="758"/>
      <c r="GV56" s="758"/>
      <c r="GW56" s="758"/>
      <c r="GX56" s="758"/>
      <c r="GY56" s="758"/>
      <c r="GZ56" s="758"/>
      <c r="HA56" s="758"/>
      <c r="HB56" s="758"/>
      <c r="HC56" s="758"/>
      <c r="HD56" s="758"/>
      <c r="HE56" s="758"/>
      <c r="HF56" s="758"/>
      <c r="HG56" s="758"/>
      <c r="HH56" s="758"/>
      <c r="HI56" s="758"/>
      <c r="HJ56" s="758"/>
      <c r="HK56" s="758"/>
      <c r="HL56" s="758"/>
      <c r="HM56" s="758"/>
      <c r="HN56" s="758"/>
      <c r="HO56" s="758"/>
      <c r="HP56" s="758"/>
      <c r="HQ56" s="758"/>
      <c r="HR56" s="758"/>
      <c r="HS56" s="758"/>
      <c r="HT56" s="758"/>
      <c r="HU56" s="758"/>
      <c r="HV56" s="758"/>
      <c r="HW56" s="758"/>
      <c r="HX56" s="758"/>
      <c r="HY56" s="758"/>
      <c r="HZ56" s="758"/>
      <c r="IA56" s="758"/>
      <c r="IB56" s="758"/>
      <c r="IC56" s="758"/>
      <c r="ID56" s="758"/>
      <c r="IE56" s="758"/>
      <c r="IF56" s="758"/>
      <c r="IG56" s="758"/>
      <c r="IH56" s="758"/>
      <c r="II56" s="758"/>
      <c r="IJ56" s="758"/>
      <c r="IK56" s="758"/>
      <c r="IL56" s="758"/>
      <c r="IM56" s="758"/>
      <c r="IN56" s="758"/>
      <c r="IO56" s="758"/>
      <c r="IP56" s="758"/>
      <c r="IQ56" s="758"/>
      <c r="IR56" s="758"/>
      <c r="IS56" s="758"/>
      <c r="IT56" s="758"/>
      <c r="IU56" s="758"/>
    </row>
    <row r="57" customFormat="false" ht="14.1" hidden="false" customHeight="true" outlineLevel="0" collapsed="false">
      <c r="A57" s="774" t="s">
        <v>167</v>
      </c>
      <c r="B57" s="775" t="s">
        <v>582</v>
      </c>
      <c r="C57" s="758"/>
      <c r="D57" s="758"/>
      <c r="E57" s="796"/>
      <c r="F57" s="796"/>
      <c r="G57" s="778" t="n">
        <f aca="false">'(16)Deprec.'!B64</f>
        <v>360</v>
      </c>
      <c r="H57" s="778" t="n">
        <f aca="false">'(16)Deprec.'!C64</f>
        <v>360</v>
      </c>
      <c r="I57" s="778" t="n">
        <f aca="false">'(16)Deprec.'!D64</f>
        <v>360</v>
      </c>
      <c r="J57" s="778" t="n">
        <f aca="false">'(16)Deprec.'!E64</f>
        <v>360</v>
      </c>
      <c r="K57" s="778" t="n">
        <f aca="false">'(16)Deprec.'!F64</f>
        <v>360</v>
      </c>
      <c r="L57" s="778" t="n">
        <f aca="false">'(16)Deprec.'!G64</f>
        <v>360</v>
      </c>
      <c r="M57" s="778" t="n">
        <f aca="false">'(16)Deprec.'!H64</f>
        <v>360</v>
      </c>
      <c r="N57" s="778" t="n">
        <f aca="false">'(16)Deprec.'!I64</f>
        <v>360</v>
      </c>
      <c r="O57" s="778" t="n">
        <f aca="false">'(16)Deprec.'!J64</f>
        <v>360</v>
      </c>
      <c r="P57" s="778" t="n">
        <f aca="false">'(16)Deprec.'!K64</f>
        <v>360</v>
      </c>
      <c r="Q57" s="778" t="n">
        <f aca="false">'(16)Deprec.'!L64</f>
        <v>360</v>
      </c>
      <c r="R57" s="778" t="n">
        <f aca="false">'(16)Deprec.'!M64</f>
        <v>360</v>
      </c>
      <c r="S57" s="778" t="n">
        <f aca="false">'(16)Deprec.'!N64</f>
        <v>360</v>
      </c>
      <c r="T57" s="778" t="n">
        <f aca="false">'(16)Deprec.'!O64</f>
        <v>360</v>
      </c>
      <c r="U57" s="778" t="n">
        <f aca="false">'(16)Deprec.'!P64</f>
        <v>360</v>
      </c>
      <c r="V57" s="778" t="n">
        <f aca="false">'(16)Deprec.'!Q64</f>
        <v>360</v>
      </c>
      <c r="W57" s="778" t="n">
        <f aca="false">'(16)Deprec.'!R64</f>
        <v>360</v>
      </c>
      <c r="X57" s="778" t="n">
        <f aca="false">'(16)Deprec.'!S64</f>
        <v>360</v>
      </c>
      <c r="Y57" s="778" t="n">
        <f aca="false">'(16)Deprec.'!T64</f>
        <v>360</v>
      </c>
      <c r="Z57" s="778" t="n">
        <f aca="false">'(16)Deprec.'!U64</f>
        <v>360</v>
      </c>
      <c r="AA57" s="758"/>
      <c r="AB57" s="758"/>
      <c r="AC57" s="758"/>
      <c r="AD57" s="758"/>
      <c r="AE57" s="758"/>
      <c r="AF57" s="758"/>
      <c r="AG57" s="758"/>
      <c r="AH57" s="758"/>
      <c r="AI57" s="758"/>
      <c r="AJ57" s="758"/>
      <c r="AK57" s="758"/>
      <c r="AL57" s="758"/>
      <c r="AM57" s="758"/>
      <c r="AN57" s="758"/>
      <c r="AO57" s="758"/>
      <c r="AP57" s="758"/>
      <c r="AQ57" s="758"/>
      <c r="AR57" s="758"/>
      <c r="AS57" s="758"/>
      <c r="AT57" s="758"/>
      <c r="AU57" s="758"/>
      <c r="AV57" s="758"/>
      <c r="AW57" s="758"/>
      <c r="AX57" s="758"/>
      <c r="AY57" s="758"/>
      <c r="AZ57" s="758"/>
      <c r="BA57" s="758"/>
      <c r="BB57" s="758"/>
      <c r="BC57" s="758"/>
      <c r="BD57" s="758"/>
      <c r="BE57" s="758"/>
      <c r="BF57" s="758"/>
      <c r="BG57" s="758"/>
      <c r="BH57" s="758"/>
      <c r="BI57" s="758"/>
      <c r="BJ57" s="758"/>
      <c r="BK57" s="758"/>
      <c r="BL57" s="758"/>
      <c r="BM57" s="758"/>
      <c r="BN57" s="758"/>
      <c r="BO57" s="758"/>
      <c r="BP57" s="758"/>
      <c r="BQ57" s="758"/>
      <c r="BR57" s="758"/>
      <c r="BS57" s="758"/>
      <c r="BT57" s="758"/>
      <c r="BU57" s="758"/>
      <c r="BV57" s="758"/>
      <c r="BW57" s="758"/>
      <c r="BX57" s="758"/>
      <c r="BY57" s="758"/>
      <c r="BZ57" s="758"/>
      <c r="CA57" s="758"/>
      <c r="CB57" s="758"/>
      <c r="CC57" s="758"/>
      <c r="CD57" s="758"/>
      <c r="CE57" s="758"/>
      <c r="CF57" s="758"/>
      <c r="CG57" s="758"/>
      <c r="CH57" s="758"/>
      <c r="CI57" s="758"/>
      <c r="CJ57" s="758"/>
      <c r="CK57" s="758"/>
      <c r="CL57" s="758"/>
      <c r="CM57" s="758"/>
      <c r="CN57" s="758"/>
      <c r="CO57" s="758"/>
      <c r="CP57" s="758"/>
      <c r="CQ57" s="758"/>
      <c r="CR57" s="758"/>
      <c r="CS57" s="758"/>
      <c r="CT57" s="758"/>
      <c r="CU57" s="758"/>
      <c r="CV57" s="758"/>
      <c r="CW57" s="758"/>
      <c r="CX57" s="758"/>
      <c r="CY57" s="758"/>
      <c r="CZ57" s="758"/>
      <c r="DA57" s="758"/>
      <c r="DB57" s="758"/>
      <c r="DC57" s="758"/>
      <c r="DD57" s="758"/>
      <c r="DE57" s="758"/>
      <c r="DF57" s="758"/>
      <c r="DG57" s="758"/>
      <c r="DH57" s="758"/>
      <c r="DI57" s="758"/>
      <c r="DJ57" s="758"/>
      <c r="DK57" s="758"/>
      <c r="DL57" s="758"/>
      <c r="DM57" s="758"/>
      <c r="DN57" s="758"/>
      <c r="DO57" s="758"/>
      <c r="DP57" s="758"/>
      <c r="DQ57" s="758"/>
      <c r="DR57" s="758"/>
      <c r="DS57" s="758"/>
      <c r="DT57" s="758"/>
      <c r="DU57" s="758"/>
      <c r="DV57" s="758"/>
      <c r="DW57" s="758"/>
      <c r="DX57" s="758"/>
      <c r="DY57" s="758"/>
      <c r="DZ57" s="758"/>
      <c r="EA57" s="758"/>
      <c r="EB57" s="758"/>
      <c r="EC57" s="758"/>
      <c r="ED57" s="758"/>
      <c r="EE57" s="758"/>
      <c r="EF57" s="758"/>
      <c r="EG57" s="758"/>
      <c r="EH57" s="758"/>
      <c r="EI57" s="758"/>
      <c r="EJ57" s="758"/>
      <c r="EK57" s="758"/>
      <c r="EL57" s="758"/>
      <c r="EM57" s="758"/>
      <c r="EN57" s="758"/>
      <c r="EO57" s="758"/>
      <c r="EP57" s="758"/>
      <c r="EQ57" s="758"/>
      <c r="ER57" s="758"/>
      <c r="ES57" s="758"/>
      <c r="ET57" s="758"/>
      <c r="EU57" s="758"/>
      <c r="EV57" s="758"/>
      <c r="EW57" s="758"/>
      <c r="EX57" s="758"/>
      <c r="EY57" s="758"/>
      <c r="EZ57" s="758"/>
      <c r="FA57" s="758"/>
      <c r="FB57" s="758"/>
      <c r="FC57" s="758"/>
      <c r="FD57" s="758"/>
      <c r="FE57" s="758"/>
      <c r="FF57" s="758"/>
      <c r="FG57" s="758"/>
      <c r="FH57" s="758"/>
      <c r="FI57" s="758"/>
      <c r="FJ57" s="758"/>
      <c r="FK57" s="758"/>
      <c r="FL57" s="758"/>
      <c r="FM57" s="758"/>
      <c r="FN57" s="758"/>
      <c r="FO57" s="758"/>
      <c r="FP57" s="758"/>
      <c r="FQ57" s="758"/>
      <c r="FR57" s="758"/>
      <c r="FS57" s="758"/>
      <c r="FT57" s="758"/>
      <c r="FU57" s="758"/>
      <c r="FV57" s="758"/>
      <c r="FW57" s="758"/>
      <c r="FX57" s="758"/>
      <c r="FY57" s="758"/>
      <c r="FZ57" s="758"/>
      <c r="GA57" s="758"/>
      <c r="GB57" s="758"/>
      <c r="GC57" s="758"/>
      <c r="GD57" s="758"/>
      <c r="GE57" s="758"/>
      <c r="GF57" s="758"/>
      <c r="GG57" s="758"/>
      <c r="GH57" s="758"/>
      <c r="GI57" s="758"/>
      <c r="GJ57" s="758"/>
      <c r="GK57" s="758"/>
      <c r="GL57" s="758"/>
      <c r="GM57" s="758"/>
      <c r="GN57" s="758"/>
      <c r="GO57" s="758"/>
      <c r="GP57" s="758"/>
      <c r="GQ57" s="758"/>
      <c r="GR57" s="758"/>
      <c r="GS57" s="758"/>
      <c r="GT57" s="758"/>
      <c r="GU57" s="758"/>
      <c r="GV57" s="758"/>
      <c r="GW57" s="758"/>
      <c r="GX57" s="758"/>
      <c r="GY57" s="758"/>
      <c r="GZ57" s="758"/>
      <c r="HA57" s="758"/>
      <c r="HB57" s="758"/>
      <c r="HC57" s="758"/>
      <c r="HD57" s="758"/>
      <c r="HE57" s="758"/>
      <c r="HF57" s="758"/>
      <c r="HG57" s="758"/>
      <c r="HH57" s="758"/>
      <c r="HI57" s="758"/>
      <c r="HJ57" s="758"/>
      <c r="HK57" s="758"/>
      <c r="HL57" s="758"/>
      <c r="HM57" s="758"/>
      <c r="HN57" s="758"/>
      <c r="HO57" s="758"/>
      <c r="HP57" s="758"/>
      <c r="HQ57" s="758"/>
      <c r="HR57" s="758"/>
      <c r="HS57" s="758"/>
      <c r="HT57" s="758"/>
      <c r="HU57" s="758"/>
      <c r="HV57" s="758"/>
      <c r="HW57" s="758"/>
      <c r="HX57" s="758"/>
      <c r="HY57" s="758"/>
      <c r="HZ57" s="758"/>
      <c r="IA57" s="758"/>
      <c r="IB57" s="758"/>
      <c r="IC57" s="758"/>
      <c r="ID57" s="758"/>
      <c r="IE57" s="758"/>
      <c r="IF57" s="758"/>
      <c r="IG57" s="758"/>
      <c r="IH57" s="758"/>
      <c r="II57" s="758"/>
      <c r="IJ57" s="758"/>
      <c r="IK57" s="758"/>
      <c r="IL57" s="758"/>
      <c r="IM57" s="758"/>
      <c r="IN57" s="758"/>
      <c r="IO57" s="758"/>
      <c r="IP57" s="758"/>
      <c r="IQ57" s="758"/>
      <c r="IR57" s="758"/>
      <c r="IS57" s="758"/>
      <c r="IT57" s="758"/>
      <c r="IU57" s="758"/>
    </row>
    <row r="58" customFormat="false" ht="14.1" hidden="false" customHeight="true" outlineLevel="0" collapsed="false">
      <c r="A58" s="774" t="s">
        <v>174</v>
      </c>
      <c r="B58" s="775" t="s">
        <v>583</v>
      </c>
      <c r="C58" s="758"/>
      <c r="D58" s="758"/>
      <c r="E58" s="796"/>
      <c r="F58" s="796"/>
      <c r="G58" s="778" t="n">
        <f aca="false">'(10)Comp.Deprec.'!H76</f>
        <v>168758.357</v>
      </c>
      <c r="H58" s="778" t="n">
        <f aca="false">G58</f>
        <v>168758.357</v>
      </c>
      <c r="I58" s="778" t="n">
        <f aca="false">H58</f>
        <v>168758.357</v>
      </c>
      <c r="J58" s="778" t="n">
        <f aca="false">I58</f>
        <v>168758.357</v>
      </c>
      <c r="K58" s="778" t="n">
        <f aca="false">J58</f>
        <v>168758.357</v>
      </c>
      <c r="L58" s="778" t="n">
        <f aca="false">K58</f>
        <v>168758.357</v>
      </c>
      <c r="M58" s="778" t="n">
        <f aca="false">L58</f>
        <v>168758.357</v>
      </c>
      <c r="N58" s="778" t="n">
        <f aca="false">M58</f>
        <v>168758.357</v>
      </c>
      <c r="O58" s="778" t="n">
        <f aca="false">N58</f>
        <v>168758.357</v>
      </c>
      <c r="P58" s="778" t="n">
        <f aca="false">O58</f>
        <v>168758.357</v>
      </c>
      <c r="Q58" s="778" t="n">
        <f aca="false">P58</f>
        <v>168758.357</v>
      </c>
      <c r="R58" s="778" t="n">
        <f aca="false">Q58</f>
        <v>168758.357</v>
      </c>
      <c r="S58" s="778" t="n">
        <f aca="false">R58</f>
        <v>168758.357</v>
      </c>
      <c r="T58" s="778" t="n">
        <f aca="false">S58</f>
        <v>168758.357</v>
      </c>
      <c r="U58" s="778" t="n">
        <f aca="false">T58</f>
        <v>168758.357</v>
      </c>
      <c r="V58" s="778" t="n">
        <f aca="false">U58</f>
        <v>168758.357</v>
      </c>
      <c r="W58" s="778" t="n">
        <f aca="false">V58</f>
        <v>168758.357</v>
      </c>
      <c r="X58" s="778" t="n">
        <f aca="false">W58</f>
        <v>168758.357</v>
      </c>
      <c r="Y58" s="778" t="n">
        <f aca="false">X58</f>
        <v>168758.357</v>
      </c>
      <c r="Z58" s="778" t="n">
        <f aca="false">Y58</f>
        <v>168758.357</v>
      </c>
      <c r="AA58" s="758"/>
      <c r="AB58" s="758"/>
      <c r="AC58" s="758"/>
      <c r="AD58" s="758"/>
      <c r="AE58" s="758"/>
      <c r="AF58" s="758"/>
      <c r="AG58" s="758"/>
      <c r="AH58" s="758"/>
      <c r="AI58" s="758"/>
      <c r="AJ58" s="758"/>
      <c r="AK58" s="758"/>
      <c r="AL58" s="758"/>
      <c r="AM58" s="758"/>
      <c r="AN58" s="758"/>
      <c r="AO58" s="758"/>
      <c r="AP58" s="758"/>
      <c r="AQ58" s="758"/>
      <c r="AR58" s="758"/>
      <c r="AS58" s="758"/>
      <c r="AT58" s="758"/>
      <c r="AU58" s="758"/>
      <c r="AV58" s="758"/>
      <c r="AW58" s="758"/>
      <c r="AX58" s="758"/>
      <c r="AY58" s="758"/>
      <c r="AZ58" s="758"/>
      <c r="BA58" s="758"/>
      <c r="BB58" s="758"/>
      <c r="BC58" s="758"/>
      <c r="BD58" s="758"/>
      <c r="BE58" s="758"/>
      <c r="BF58" s="758"/>
      <c r="BG58" s="758"/>
      <c r="BH58" s="758"/>
      <c r="BI58" s="758"/>
      <c r="BJ58" s="758"/>
      <c r="BK58" s="758"/>
      <c r="BL58" s="758"/>
      <c r="BM58" s="758"/>
      <c r="BN58" s="758"/>
      <c r="BO58" s="758"/>
      <c r="BP58" s="758"/>
      <c r="BQ58" s="758"/>
      <c r="BR58" s="758"/>
      <c r="BS58" s="758"/>
      <c r="BT58" s="758"/>
      <c r="BU58" s="758"/>
      <c r="BV58" s="758"/>
      <c r="BW58" s="758"/>
      <c r="BX58" s="758"/>
      <c r="BY58" s="758"/>
      <c r="BZ58" s="758"/>
      <c r="CA58" s="758"/>
      <c r="CB58" s="758"/>
      <c r="CC58" s="758"/>
      <c r="CD58" s="758"/>
      <c r="CE58" s="758"/>
      <c r="CF58" s="758"/>
      <c r="CG58" s="758"/>
      <c r="CH58" s="758"/>
      <c r="CI58" s="758"/>
      <c r="CJ58" s="758"/>
      <c r="CK58" s="758"/>
      <c r="CL58" s="758"/>
      <c r="CM58" s="758"/>
      <c r="CN58" s="758"/>
      <c r="CO58" s="758"/>
      <c r="CP58" s="758"/>
      <c r="CQ58" s="758"/>
      <c r="CR58" s="758"/>
      <c r="CS58" s="758"/>
      <c r="CT58" s="758"/>
      <c r="CU58" s="758"/>
      <c r="CV58" s="758"/>
      <c r="CW58" s="758"/>
      <c r="CX58" s="758"/>
      <c r="CY58" s="758"/>
      <c r="CZ58" s="758"/>
      <c r="DA58" s="758"/>
      <c r="DB58" s="758"/>
      <c r="DC58" s="758"/>
      <c r="DD58" s="758"/>
      <c r="DE58" s="758"/>
      <c r="DF58" s="758"/>
      <c r="DG58" s="758"/>
      <c r="DH58" s="758"/>
      <c r="DI58" s="758"/>
      <c r="DJ58" s="758"/>
      <c r="DK58" s="758"/>
      <c r="DL58" s="758"/>
      <c r="DM58" s="758"/>
      <c r="DN58" s="758"/>
      <c r="DO58" s="758"/>
      <c r="DP58" s="758"/>
      <c r="DQ58" s="758"/>
      <c r="DR58" s="758"/>
      <c r="DS58" s="758"/>
      <c r="DT58" s="758"/>
      <c r="DU58" s="758"/>
      <c r="DV58" s="758"/>
      <c r="DW58" s="758"/>
      <c r="DX58" s="758"/>
      <c r="DY58" s="758"/>
      <c r="DZ58" s="758"/>
      <c r="EA58" s="758"/>
      <c r="EB58" s="758"/>
      <c r="EC58" s="758"/>
      <c r="ED58" s="758"/>
      <c r="EE58" s="758"/>
      <c r="EF58" s="758"/>
      <c r="EG58" s="758"/>
      <c r="EH58" s="758"/>
      <c r="EI58" s="758"/>
      <c r="EJ58" s="758"/>
      <c r="EK58" s="758"/>
      <c r="EL58" s="758"/>
      <c r="EM58" s="758"/>
      <c r="EN58" s="758"/>
      <c r="EO58" s="758"/>
      <c r="EP58" s="758"/>
      <c r="EQ58" s="758"/>
      <c r="ER58" s="758"/>
      <c r="ES58" s="758"/>
      <c r="ET58" s="758"/>
      <c r="EU58" s="758"/>
      <c r="EV58" s="758"/>
      <c r="EW58" s="758"/>
      <c r="EX58" s="758"/>
      <c r="EY58" s="758"/>
      <c r="EZ58" s="758"/>
      <c r="FA58" s="758"/>
      <c r="FB58" s="758"/>
      <c r="FC58" s="758"/>
      <c r="FD58" s="758"/>
      <c r="FE58" s="758"/>
      <c r="FF58" s="758"/>
      <c r="FG58" s="758"/>
      <c r="FH58" s="758"/>
      <c r="FI58" s="758"/>
      <c r="FJ58" s="758"/>
      <c r="FK58" s="758"/>
      <c r="FL58" s="758"/>
      <c r="FM58" s="758"/>
      <c r="FN58" s="758"/>
      <c r="FO58" s="758"/>
      <c r="FP58" s="758"/>
      <c r="FQ58" s="758"/>
      <c r="FR58" s="758"/>
      <c r="FS58" s="758"/>
      <c r="FT58" s="758"/>
      <c r="FU58" s="758"/>
      <c r="FV58" s="758"/>
      <c r="FW58" s="758"/>
      <c r="FX58" s="758"/>
      <c r="FY58" s="758"/>
      <c r="FZ58" s="758"/>
      <c r="GA58" s="758"/>
      <c r="GB58" s="758"/>
      <c r="GC58" s="758"/>
      <c r="GD58" s="758"/>
      <c r="GE58" s="758"/>
      <c r="GF58" s="758"/>
      <c r="GG58" s="758"/>
      <c r="GH58" s="758"/>
      <c r="GI58" s="758"/>
      <c r="GJ58" s="758"/>
      <c r="GK58" s="758"/>
      <c r="GL58" s="758"/>
      <c r="GM58" s="758"/>
      <c r="GN58" s="758"/>
      <c r="GO58" s="758"/>
      <c r="GP58" s="758"/>
      <c r="GQ58" s="758"/>
      <c r="GR58" s="758"/>
      <c r="GS58" s="758"/>
      <c r="GT58" s="758"/>
      <c r="GU58" s="758"/>
      <c r="GV58" s="758"/>
      <c r="GW58" s="758"/>
      <c r="GX58" s="758"/>
      <c r="GY58" s="758"/>
      <c r="GZ58" s="758"/>
      <c r="HA58" s="758"/>
      <c r="HB58" s="758"/>
      <c r="HC58" s="758"/>
      <c r="HD58" s="758"/>
      <c r="HE58" s="758"/>
      <c r="HF58" s="758"/>
      <c r="HG58" s="758"/>
      <c r="HH58" s="758"/>
      <c r="HI58" s="758"/>
      <c r="HJ58" s="758"/>
      <c r="HK58" s="758"/>
      <c r="HL58" s="758"/>
      <c r="HM58" s="758"/>
      <c r="HN58" s="758"/>
      <c r="HO58" s="758"/>
      <c r="HP58" s="758"/>
      <c r="HQ58" s="758"/>
      <c r="HR58" s="758"/>
      <c r="HS58" s="758"/>
      <c r="HT58" s="758"/>
      <c r="HU58" s="758"/>
      <c r="HV58" s="758"/>
      <c r="HW58" s="758"/>
      <c r="HX58" s="758"/>
      <c r="HY58" s="758"/>
      <c r="HZ58" s="758"/>
      <c r="IA58" s="758"/>
      <c r="IB58" s="758"/>
      <c r="IC58" s="758"/>
      <c r="ID58" s="758"/>
      <c r="IE58" s="758"/>
      <c r="IF58" s="758"/>
      <c r="IG58" s="758"/>
      <c r="IH58" s="758"/>
      <c r="II58" s="758"/>
      <c r="IJ58" s="758"/>
      <c r="IK58" s="758"/>
      <c r="IL58" s="758"/>
      <c r="IM58" s="758"/>
      <c r="IN58" s="758"/>
      <c r="IO58" s="758"/>
      <c r="IP58" s="758"/>
      <c r="IQ58" s="758"/>
      <c r="IR58" s="758"/>
      <c r="IS58" s="758"/>
      <c r="IT58" s="758"/>
      <c r="IU58" s="758"/>
    </row>
    <row r="59" customFormat="false" ht="14.1" hidden="false" customHeight="true" outlineLevel="0" collapsed="false">
      <c r="A59" s="774" t="s">
        <v>176</v>
      </c>
      <c r="B59" s="775" t="s">
        <v>584</v>
      </c>
      <c r="C59" s="758"/>
      <c r="D59" s="758"/>
      <c r="E59" s="796"/>
      <c r="F59" s="796"/>
      <c r="G59" s="779" t="n">
        <f aca="false">'(10)Comp.Deprec.'!H102</f>
        <v>514510.6</v>
      </c>
      <c r="H59" s="779" t="n">
        <f aca="false">G59</f>
        <v>514510.6</v>
      </c>
      <c r="I59" s="779" t="n">
        <f aca="false">H59</f>
        <v>514510.6</v>
      </c>
      <c r="J59" s="779" t="n">
        <f aca="false">I59</f>
        <v>514510.6</v>
      </c>
      <c r="K59" s="779" t="n">
        <f aca="false">J59</f>
        <v>514510.6</v>
      </c>
      <c r="L59" s="779" t="n">
        <f aca="false">K59</f>
        <v>514510.6</v>
      </c>
      <c r="M59" s="779" t="n">
        <f aca="false">L59</f>
        <v>514510.6</v>
      </c>
      <c r="N59" s="779" t="n">
        <f aca="false">M59</f>
        <v>514510.6</v>
      </c>
      <c r="O59" s="779" t="n">
        <f aca="false">N59</f>
        <v>514510.6</v>
      </c>
      <c r="P59" s="779" t="n">
        <f aca="false">O59</f>
        <v>514510.6</v>
      </c>
      <c r="Q59" s="779" t="n">
        <f aca="false">P59</f>
        <v>514510.6</v>
      </c>
      <c r="R59" s="779" t="n">
        <f aca="false">Q59</f>
        <v>514510.6</v>
      </c>
      <c r="S59" s="779" t="n">
        <f aca="false">R59</f>
        <v>514510.6</v>
      </c>
      <c r="T59" s="779" t="n">
        <f aca="false">S59</f>
        <v>514510.6</v>
      </c>
      <c r="U59" s="779" t="n">
        <f aca="false">T59</f>
        <v>514510.6</v>
      </c>
      <c r="V59" s="779" t="n">
        <f aca="false">U59</f>
        <v>514510.6</v>
      </c>
      <c r="W59" s="779" t="n">
        <f aca="false">V59</f>
        <v>514510.6</v>
      </c>
      <c r="X59" s="779" t="n">
        <f aca="false">W59</f>
        <v>514510.6</v>
      </c>
      <c r="Y59" s="779" t="n">
        <f aca="false">X59</f>
        <v>514510.6</v>
      </c>
      <c r="Z59" s="779" t="n">
        <f aca="false">Y59</f>
        <v>514510.6</v>
      </c>
      <c r="AA59" s="758"/>
      <c r="AB59" s="758"/>
      <c r="AC59" s="758"/>
      <c r="AD59" s="758"/>
      <c r="AE59" s="758"/>
      <c r="AF59" s="758"/>
      <c r="AG59" s="758"/>
      <c r="AH59" s="758"/>
      <c r="AI59" s="758"/>
      <c r="AJ59" s="758"/>
      <c r="AK59" s="758"/>
      <c r="AL59" s="758"/>
      <c r="AM59" s="758"/>
      <c r="AN59" s="758"/>
      <c r="AO59" s="758"/>
      <c r="AP59" s="758"/>
      <c r="AQ59" s="758"/>
      <c r="AR59" s="758"/>
      <c r="AS59" s="758"/>
      <c r="AT59" s="758"/>
      <c r="AU59" s="758"/>
      <c r="AV59" s="758"/>
      <c r="AW59" s="758"/>
      <c r="AX59" s="758"/>
      <c r="AY59" s="758"/>
      <c r="AZ59" s="758"/>
      <c r="BA59" s="758"/>
      <c r="BB59" s="758"/>
      <c r="BC59" s="758"/>
      <c r="BD59" s="758"/>
      <c r="BE59" s="758"/>
      <c r="BF59" s="758"/>
      <c r="BG59" s="758"/>
      <c r="BH59" s="758"/>
      <c r="BI59" s="758"/>
      <c r="BJ59" s="758"/>
      <c r="BK59" s="758"/>
      <c r="BL59" s="758"/>
      <c r="BM59" s="758"/>
      <c r="BN59" s="758"/>
      <c r="BO59" s="758"/>
      <c r="BP59" s="758"/>
      <c r="BQ59" s="758"/>
      <c r="BR59" s="758"/>
      <c r="BS59" s="758"/>
      <c r="BT59" s="758"/>
      <c r="BU59" s="758"/>
      <c r="BV59" s="758"/>
      <c r="BW59" s="758"/>
      <c r="BX59" s="758"/>
      <c r="BY59" s="758"/>
      <c r="BZ59" s="758"/>
      <c r="CA59" s="758"/>
      <c r="CB59" s="758"/>
      <c r="CC59" s="758"/>
      <c r="CD59" s="758"/>
      <c r="CE59" s="758"/>
      <c r="CF59" s="758"/>
      <c r="CG59" s="758"/>
      <c r="CH59" s="758"/>
      <c r="CI59" s="758"/>
      <c r="CJ59" s="758"/>
      <c r="CK59" s="758"/>
      <c r="CL59" s="758"/>
      <c r="CM59" s="758"/>
      <c r="CN59" s="758"/>
      <c r="CO59" s="758"/>
      <c r="CP59" s="758"/>
      <c r="CQ59" s="758"/>
      <c r="CR59" s="758"/>
      <c r="CS59" s="758"/>
      <c r="CT59" s="758"/>
      <c r="CU59" s="758"/>
      <c r="CV59" s="758"/>
      <c r="CW59" s="758"/>
      <c r="CX59" s="758"/>
      <c r="CY59" s="758"/>
      <c r="CZ59" s="758"/>
      <c r="DA59" s="758"/>
      <c r="DB59" s="758"/>
      <c r="DC59" s="758"/>
      <c r="DD59" s="758"/>
      <c r="DE59" s="758"/>
      <c r="DF59" s="758"/>
      <c r="DG59" s="758"/>
      <c r="DH59" s="758"/>
      <c r="DI59" s="758"/>
      <c r="DJ59" s="758"/>
      <c r="DK59" s="758"/>
      <c r="DL59" s="758"/>
      <c r="DM59" s="758"/>
      <c r="DN59" s="758"/>
      <c r="DO59" s="758"/>
      <c r="DP59" s="758"/>
      <c r="DQ59" s="758"/>
      <c r="DR59" s="758"/>
      <c r="DS59" s="758"/>
      <c r="DT59" s="758"/>
      <c r="DU59" s="758"/>
      <c r="DV59" s="758"/>
      <c r="DW59" s="758"/>
      <c r="DX59" s="758"/>
      <c r="DY59" s="758"/>
      <c r="DZ59" s="758"/>
      <c r="EA59" s="758"/>
      <c r="EB59" s="758"/>
      <c r="EC59" s="758"/>
      <c r="ED59" s="758"/>
      <c r="EE59" s="758"/>
      <c r="EF59" s="758"/>
      <c r="EG59" s="758"/>
      <c r="EH59" s="758"/>
      <c r="EI59" s="758"/>
      <c r="EJ59" s="758"/>
      <c r="EK59" s="758"/>
      <c r="EL59" s="758"/>
      <c r="EM59" s="758"/>
      <c r="EN59" s="758"/>
      <c r="EO59" s="758"/>
      <c r="EP59" s="758"/>
      <c r="EQ59" s="758"/>
      <c r="ER59" s="758"/>
      <c r="ES59" s="758"/>
      <c r="ET59" s="758"/>
      <c r="EU59" s="758"/>
      <c r="EV59" s="758"/>
      <c r="EW59" s="758"/>
      <c r="EX59" s="758"/>
      <c r="EY59" s="758"/>
      <c r="EZ59" s="758"/>
      <c r="FA59" s="758"/>
      <c r="FB59" s="758"/>
      <c r="FC59" s="758"/>
      <c r="FD59" s="758"/>
      <c r="FE59" s="758"/>
      <c r="FF59" s="758"/>
      <c r="FG59" s="758"/>
      <c r="FH59" s="758"/>
      <c r="FI59" s="758"/>
      <c r="FJ59" s="758"/>
      <c r="FK59" s="758"/>
      <c r="FL59" s="758"/>
      <c r="FM59" s="758"/>
      <c r="FN59" s="758"/>
      <c r="FO59" s="758"/>
      <c r="FP59" s="758"/>
      <c r="FQ59" s="758"/>
      <c r="FR59" s="758"/>
      <c r="FS59" s="758"/>
      <c r="FT59" s="758"/>
      <c r="FU59" s="758"/>
      <c r="FV59" s="758"/>
      <c r="FW59" s="758"/>
      <c r="FX59" s="758"/>
      <c r="FY59" s="758"/>
      <c r="FZ59" s="758"/>
      <c r="GA59" s="758"/>
      <c r="GB59" s="758"/>
      <c r="GC59" s="758"/>
      <c r="GD59" s="758"/>
      <c r="GE59" s="758"/>
      <c r="GF59" s="758"/>
      <c r="GG59" s="758"/>
      <c r="GH59" s="758"/>
      <c r="GI59" s="758"/>
      <c r="GJ59" s="758"/>
      <c r="GK59" s="758"/>
      <c r="GL59" s="758"/>
      <c r="GM59" s="758"/>
      <c r="GN59" s="758"/>
      <c r="GO59" s="758"/>
      <c r="GP59" s="758"/>
      <c r="GQ59" s="758"/>
      <c r="GR59" s="758"/>
      <c r="GS59" s="758"/>
      <c r="GT59" s="758"/>
      <c r="GU59" s="758"/>
      <c r="GV59" s="758"/>
      <c r="GW59" s="758"/>
      <c r="GX59" s="758"/>
      <c r="GY59" s="758"/>
      <c r="GZ59" s="758"/>
      <c r="HA59" s="758"/>
      <c r="HB59" s="758"/>
      <c r="HC59" s="758"/>
      <c r="HD59" s="758"/>
      <c r="HE59" s="758"/>
      <c r="HF59" s="758"/>
      <c r="HG59" s="758"/>
      <c r="HH59" s="758"/>
      <c r="HI59" s="758"/>
      <c r="HJ59" s="758"/>
      <c r="HK59" s="758"/>
      <c r="HL59" s="758"/>
      <c r="HM59" s="758"/>
      <c r="HN59" s="758"/>
      <c r="HO59" s="758"/>
      <c r="HP59" s="758"/>
      <c r="HQ59" s="758"/>
      <c r="HR59" s="758"/>
      <c r="HS59" s="758"/>
      <c r="HT59" s="758"/>
      <c r="HU59" s="758"/>
      <c r="HV59" s="758"/>
      <c r="HW59" s="758"/>
      <c r="HX59" s="758"/>
      <c r="HY59" s="758"/>
      <c r="HZ59" s="758"/>
      <c r="IA59" s="758"/>
      <c r="IB59" s="758"/>
      <c r="IC59" s="758"/>
      <c r="ID59" s="758"/>
      <c r="IE59" s="758"/>
      <c r="IF59" s="758"/>
      <c r="IG59" s="758"/>
      <c r="IH59" s="758"/>
      <c r="II59" s="758"/>
      <c r="IJ59" s="758"/>
      <c r="IK59" s="758"/>
      <c r="IL59" s="758"/>
      <c r="IM59" s="758"/>
      <c r="IN59" s="758"/>
      <c r="IO59" s="758"/>
      <c r="IP59" s="758"/>
      <c r="IQ59" s="758"/>
      <c r="IR59" s="758"/>
      <c r="IS59" s="758"/>
      <c r="IT59" s="758"/>
      <c r="IU59" s="758"/>
    </row>
    <row r="60" customFormat="false" ht="5.1" hidden="false" customHeight="true" outlineLevel="0" collapsed="false">
      <c r="E60" s="757"/>
      <c r="F60" s="757"/>
      <c r="G60" s="797"/>
      <c r="H60" s="797"/>
      <c r="I60" s="797"/>
      <c r="J60" s="797"/>
      <c r="K60" s="797"/>
      <c r="L60" s="797"/>
      <c r="M60" s="797"/>
      <c r="N60" s="797"/>
      <c r="O60" s="797"/>
      <c r="P60" s="797"/>
      <c r="Q60" s="797"/>
      <c r="R60" s="797"/>
      <c r="S60" s="797"/>
      <c r="T60" s="797"/>
      <c r="U60" s="797"/>
      <c r="V60" s="797"/>
      <c r="W60" s="797"/>
      <c r="X60" s="797"/>
      <c r="Y60" s="797"/>
      <c r="Z60" s="797"/>
    </row>
    <row r="61" customFormat="false" ht="14.1" hidden="false" customHeight="true" outlineLevel="0" collapsed="false">
      <c r="A61" s="756" t="s">
        <v>585</v>
      </c>
      <c r="B61" s="757" t="s">
        <v>586</v>
      </c>
      <c r="C61" s="757"/>
      <c r="D61" s="762"/>
      <c r="G61" s="793" t="n">
        <f aca="false">G51-G54</f>
        <v>-1913082.46479176</v>
      </c>
      <c r="H61" s="793" t="n">
        <f aca="false">H51-H54</f>
        <v>414316.065658237</v>
      </c>
      <c r="I61" s="794" t="n">
        <f aca="false">I51-I54</f>
        <v>979732.159368204</v>
      </c>
      <c r="J61" s="794" t="n">
        <f aca="false">J51-J54</f>
        <v>1124979.0804182</v>
      </c>
      <c r="K61" s="771" t="n">
        <f aca="false">K51-K54</f>
        <v>1348719.74056821</v>
      </c>
      <c r="L61" s="771" t="n">
        <f aca="false">L51-L54</f>
        <v>1382826.99766821</v>
      </c>
      <c r="M61" s="771" t="n">
        <f aca="false">M51-M54</f>
        <v>1690959.0012182</v>
      </c>
      <c r="N61" s="771" t="n">
        <f aca="false">N51-N54</f>
        <v>1806302.0745182</v>
      </c>
      <c r="O61" s="771" t="n">
        <f aca="false">O51-O54</f>
        <v>1841856.4069682</v>
      </c>
      <c r="P61" s="771" t="n">
        <f aca="false">P51-P54</f>
        <v>2040160.38136821</v>
      </c>
      <c r="Q61" s="771" t="n">
        <f aca="false">Q51-Q54</f>
        <v>2158692.24796821</v>
      </c>
      <c r="R61" s="771" t="n">
        <f aca="false">R51-R54</f>
        <v>2320443.90691821</v>
      </c>
      <c r="S61" s="771" t="n">
        <f aca="false">S51-S54</f>
        <v>2612650.95316821</v>
      </c>
      <c r="T61" s="771" t="n">
        <f aca="false">T51-T54</f>
        <v>2780756.4372182</v>
      </c>
      <c r="U61" s="771" t="n">
        <f aca="false">U51-U54</f>
        <v>2907281.6724182</v>
      </c>
      <c r="V61" s="771" t="n">
        <f aca="false">V51-V54</f>
        <v>3079509.77671821</v>
      </c>
      <c r="W61" s="771" t="n">
        <f aca="false">W51-W54</f>
        <v>3163801.32181821</v>
      </c>
      <c r="X61" s="771" t="n">
        <f aca="false">X51-X54</f>
        <v>3339624.5410682</v>
      </c>
      <c r="Y61" s="771" t="n">
        <f aca="false">Y51-Y54</f>
        <v>3703702.99636821</v>
      </c>
      <c r="Z61" s="771" t="n">
        <f aca="false">Z51-Z54</f>
        <v>3698686.9437182</v>
      </c>
      <c r="AA61" s="757"/>
      <c r="AB61" s="757"/>
      <c r="AC61" s="757"/>
      <c r="AD61" s="757"/>
      <c r="AE61" s="757"/>
      <c r="AF61" s="757"/>
      <c r="AG61" s="757"/>
      <c r="AH61" s="757"/>
      <c r="AI61" s="757"/>
      <c r="AJ61" s="757"/>
      <c r="AK61" s="757"/>
      <c r="AL61" s="757"/>
      <c r="AM61" s="757"/>
      <c r="AN61" s="757"/>
      <c r="AO61" s="757"/>
      <c r="AP61" s="757"/>
      <c r="AQ61" s="757"/>
      <c r="AR61" s="757"/>
      <c r="AS61" s="757"/>
      <c r="AT61" s="757"/>
      <c r="AU61" s="757"/>
      <c r="AV61" s="757"/>
      <c r="AW61" s="757"/>
      <c r="AX61" s="757"/>
      <c r="AY61" s="757"/>
      <c r="AZ61" s="757"/>
      <c r="BA61" s="757"/>
      <c r="BB61" s="757"/>
      <c r="BC61" s="757"/>
      <c r="BD61" s="757"/>
      <c r="BE61" s="757"/>
      <c r="BF61" s="757"/>
      <c r="BG61" s="757"/>
      <c r="BH61" s="757"/>
      <c r="BI61" s="757"/>
      <c r="BJ61" s="757"/>
      <c r="BK61" s="757"/>
      <c r="BL61" s="757"/>
      <c r="BM61" s="757"/>
      <c r="BN61" s="757"/>
      <c r="BO61" s="757"/>
      <c r="BP61" s="757"/>
      <c r="BQ61" s="757"/>
      <c r="BR61" s="757"/>
      <c r="BS61" s="757"/>
      <c r="BT61" s="757"/>
      <c r="BU61" s="757"/>
      <c r="BV61" s="757"/>
      <c r="BW61" s="757"/>
      <c r="BX61" s="757"/>
      <c r="BY61" s="757"/>
      <c r="BZ61" s="757"/>
      <c r="CA61" s="757"/>
      <c r="CB61" s="757"/>
      <c r="CC61" s="757"/>
      <c r="CD61" s="757"/>
      <c r="CE61" s="757"/>
      <c r="CF61" s="757"/>
      <c r="CG61" s="757"/>
      <c r="CH61" s="757"/>
      <c r="CI61" s="757"/>
      <c r="CJ61" s="757"/>
      <c r="CK61" s="757"/>
      <c r="CL61" s="757"/>
      <c r="CM61" s="757"/>
      <c r="CN61" s="757"/>
      <c r="CO61" s="757"/>
      <c r="CP61" s="757"/>
      <c r="CQ61" s="757"/>
      <c r="CR61" s="757"/>
      <c r="CS61" s="757"/>
      <c r="CT61" s="757"/>
      <c r="CU61" s="757"/>
      <c r="CV61" s="757"/>
      <c r="CW61" s="757"/>
      <c r="CX61" s="757"/>
      <c r="CY61" s="757"/>
      <c r="CZ61" s="757"/>
      <c r="DA61" s="757"/>
      <c r="DB61" s="757"/>
      <c r="DC61" s="757"/>
      <c r="DD61" s="757"/>
      <c r="DE61" s="757"/>
      <c r="DF61" s="757"/>
      <c r="DG61" s="757"/>
      <c r="DH61" s="757"/>
      <c r="DI61" s="757"/>
      <c r="DJ61" s="757"/>
      <c r="DK61" s="757"/>
      <c r="DL61" s="757"/>
      <c r="DM61" s="757"/>
      <c r="DN61" s="757"/>
      <c r="DO61" s="757"/>
      <c r="DP61" s="757"/>
      <c r="DQ61" s="757"/>
      <c r="DR61" s="757"/>
      <c r="DS61" s="757"/>
      <c r="DT61" s="757"/>
      <c r="DU61" s="757"/>
      <c r="DV61" s="757"/>
      <c r="DW61" s="757"/>
      <c r="DX61" s="757"/>
      <c r="DY61" s="757"/>
      <c r="DZ61" s="757"/>
      <c r="EA61" s="757"/>
      <c r="EB61" s="757"/>
      <c r="EC61" s="757"/>
      <c r="ED61" s="757"/>
      <c r="EE61" s="757"/>
      <c r="EF61" s="757"/>
      <c r="EG61" s="757"/>
      <c r="EH61" s="757"/>
      <c r="EI61" s="757"/>
      <c r="EJ61" s="757"/>
      <c r="EK61" s="757"/>
      <c r="EL61" s="757"/>
      <c r="EM61" s="757"/>
      <c r="EN61" s="757"/>
      <c r="EO61" s="757"/>
      <c r="EP61" s="757"/>
      <c r="EQ61" s="757"/>
      <c r="ER61" s="757"/>
      <c r="ES61" s="757"/>
      <c r="ET61" s="757"/>
      <c r="EU61" s="757"/>
      <c r="EV61" s="757"/>
      <c r="EW61" s="757"/>
      <c r="EX61" s="757"/>
      <c r="EY61" s="757"/>
      <c r="EZ61" s="757"/>
      <c r="FA61" s="757"/>
      <c r="FB61" s="757"/>
      <c r="FC61" s="757"/>
      <c r="FD61" s="757"/>
      <c r="FE61" s="757"/>
      <c r="FF61" s="757"/>
      <c r="FG61" s="757"/>
      <c r="FH61" s="757"/>
      <c r="FI61" s="757"/>
      <c r="FJ61" s="757"/>
      <c r="FK61" s="757"/>
      <c r="FL61" s="757"/>
      <c r="FM61" s="757"/>
      <c r="FN61" s="757"/>
      <c r="FO61" s="757"/>
      <c r="FP61" s="757"/>
      <c r="FQ61" s="757"/>
      <c r="FR61" s="757"/>
      <c r="FS61" s="757"/>
      <c r="FT61" s="757"/>
      <c r="FU61" s="757"/>
      <c r="FV61" s="757"/>
      <c r="FW61" s="757"/>
      <c r="FX61" s="757"/>
      <c r="FY61" s="757"/>
      <c r="FZ61" s="757"/>
      <c r="GA61" s="757"/>
      <c r="GB61" s="757"/>
      <c r="GC61" s="757"/>
      <c r="GD61" s="757"/>
      <c r="GE61" s="757"/>
      <c r="GF61" s="757"/>
      <c r="GG61" s="757"/>
      <c r="GH61" s="757"/>
      <c r="GI61" s="757"/>
      <c r="GJ61" s="757"/>
      <c r="GK61" s="757"/>
      <c r="GL61" s="757"/>
      <c r="GM61" s="757"/>
      <c r="GN61" s="757"/>
      <c r="GO61" s="757"/>
      <c r="GP61" s="757"/>
      <c r="GQ61" s="757"/>
      <c r="GR61" s="757"/>
      <c r="GS61" s="757"/>
      <c r="GT61" s="757"/>
      <c r="GU61" s="757"/>
      <c r="GV61" s="757"/>
      <c r="GW61" s="757"/>
      <c r="GX61" s="757"/>
      <c r="GY61" s="757"/>
      <c r="GZ61" s="757"/>
      <c r="HA61" s="757"/>
      <c r="HB61" s="757"/>
      <c r="HC61" s="757"/>
      <c r="HD61" s="757"/>
      <c r="HE61" s="757"/>
      <c r="HF61" s="757"/>
      <c r="HG61" s="757"/>
      <c r="HH61" s="757"/>
      <c r="HI61" s="757"/>
      <c r="HJ61" s="757"/>
      <c r="HK61" s="757"/>
      <c r="HL61" s="757"/>
      <c r="HM61" s="757"/>
      <c r="HN61" s="757"/>
      <c r="HO61" s="757"/>
      <c r="HP61" s="757"/>
      <c r="HQ61" s="757"/>
      <c r="HR61" s="757"/>
      <c r="HS61" s="757"/>
      <c r="HT61" s="757"/>
      <c r="HU61" s="757"/>
      <c r="HV61" s="757"/>
      <c r="HW61" s="757"/>
      <c r="HX61" s="757"/>
      <c r="HY61" s="757"/>
      <c r="HZ61" s="757"/>
      <c r="IA61" s="757"/>
      <c r="IB61" s="757"/>
      <c r="IC61" s="757"/>
      <c r="ID61" s="757"/>
      <c r="IE61" s="757"/>
      <c r="IF61" s="757"/>
      <c r="IG61" s="757"/>
      <c r="IH61" s="757"/>
      <c r="II61" s="757"/>
      <c r="IJ61" s="757"/>
      <c r="IK61" s="757"/>
      <c r="IL61" s="757"/>
      <c r="IM61" s="757"/>
      <c r="IN61" s="757"/>
      <c r="IO61" s="757"/>
      <c r="IP61" s="757"/>
      <c r="IQ61" s="757"/>
      <c r="IR61" s="757"/>
      <c r="IS61" s="757"/>
      <c r="IT61" s="757"/>
      <c r="IU61" s="757"/>
    </row>
    <row r="63" customFormat="false" ht="14.1" hidden="false" customHeight="true" outlineLevel="0" collapsed="false">
      <c r="A63" s="756" t="s">
        <v>587</v>
      </c>
      <c r="B63" s="757" t="s">
        <v>508</v>
      </c>
      <c r="C63" s="782" t="s">
        <v>401</v>
      </c>
      <c r="E63" s="782" t="s">
        <v>588</v>
      </c>
      <c r="G63" s="770" t="n">
        <f aca="false">SUM(G64:G66)</f>
        <v>132931.764</v>
      </c>
      <c r="H63" s="770" t="n">
        <f aca="false">SUM(H64:H66)</f>
        <v>194639.193</v>
      </c>
      <c r="I63" s="771" t="n">
        <f aca="false">SUM(I64:I66)</f>
        <v>275067.765</v>
      </c>
      <c r="J63" s="771" t="n">
        <f aca="false">SUM(J64:J66)</f>
        <v>278918.766</v>
      </c>
      <c r="K63" s="771" t="n">
        <f aca="false">SUM(K64:K66)</f>
        <v>284850.909</v>
      </c>
      <c r="L63" s="771" t="n">
        <f aca="false">SUM(L64:L66)</f>
        <v>285755.211</v>
      </c>
      <c r="M63" s="771" t="n">
        <f aca="false">SUM(M64:M66)</f>
        <v>293924.862</v>
      </c>
      <c r="N63" s="771" t="n">
        <f aca="false">SUM(N64:N66)</f>
        <v>296983.008</v>
      </c>
      <c r="O63" s="771" t="n">
        <f aca="false">SUM(O64:O66)</f>
        <v>297925.677</v>
      </c>
      <c r="P63" s="771" t="n">
        <f aca="false">SUM(P64:P66)</f>
        <v>303183.405</v>
      </c>
      <c r="Q63" s="771" t="n">
        <f aca="false">SUM(Q64:Q66)</f>
        <v>306326.097</v>
      </c>
      <c r="R63" s="771" t="n">
        <f aca="false">SUM(R64:R66)</f>
        <v>310614.696</v>
      </c>
      <c r="S63" s="771" t="n">
        <f aca="false">SUM(S64:S66)</f>
        <v>318362.121</v>
      </c>
      <c r="T63" s="771" t="n">
        <f aca="false">SUM(T64:T66)</f>
        <v>322819.182</v>
      </c>
      <c r="U63" s="771" t="n">
        <f aca="false">SUM(U64:U66)</f>
        <v>326173.806</v>
      </c>
      <c r="V63" s="771" t="n">
        <f aca="false">SUM(V64:V66)</f>
        <v>330740.172</v>
      </c>
      <c r="W63" s="771" t="n">
        <f aca="false">SUM(W64:W66)</f>
        <v>332975.034</v>
      </c>
      <c r="X63" s="771" t="n">
        <f aca="false">SUM(X64:X66)</f>
        <v>337636.719</v>
      </c>
      <c r="Y63" s="771" t="n">
        <f aca="false">SUM(Y64:Y66)</f>
        <v>347289.705</v>
      </c>
      <c r="Z63" s="771" t="n">
        <f aca="false">SUM(Z64:Z66)</f>
        <v>347156.712</v>
      </c>
    </row>
    <row r="64" customFormat="false" ht="14.1" hidden="false" customHeight="true" outlineLevel="0" collapsed="false">
      <c r="A64" s="774" t="s">
        <v>162</v>
      </c>
      <c r="B64" s="775" t="s">
        <v>510</v>
      </c>
      <c r="C64" s="798" t="n">
        <v>0.02</v>
      </c>
      <c r="D64" s="762"/>
      <c r="E64" s="798" t="n">
        <v>0.3</v>
      </c>
      <c r="G64" s="777" t="n">
        <f aca="false">G13*($C$64*$E$64)</f>
        <v>44310.588</v>
      </c>
      <c r="H64" s="777" t="n">
        <f aca="false">H13*($C$64*$E$64)</f>
        <v>64879.731</v>
      </c>
      <c r="I64" s="777" t="n">
        <f aca="false">I13*($C$64*$E$64)</f>
        <v>91689.255</v>
      </c>
      <c r="J64" s="777" t="n">
        <f aca="false">J13*($C$64*$E$64)</f>
        <v>92972.922</v>
      </c>
      <c r="K64" s="777" t="n">
        <f aca="false">K13*($C$64*$E$64)</f>
        <v>94950.3030000001</v>
      </c>
      <c r="L64" s="777" t="n">
        <f aca="false">L13*($C$64*$E$64)</f>
        <v>95251.737</v>
      </c>
      <c r="M64" s="777" t="n">
        <f aca="false">M13*($C$64*$E$64)</f>
        <v>97974.954</v>
      </c>
      <c r="N64" s="777" t="n">
        <f aca="false">N13*($C$64*$E$64)</f>
        <v>98994.336</v>
      </c>
      <c r="O64" s="777" t="n">
        <f aca="false">O13*($C$64*$E$64)</f>
        <v>99308.559</v>
      </c>
      <c r="P64" s="777" t="n">
        <f aca="false">P13*($C$64*$E$64)</f>
        <v>101061.135</v>
      </c>
      <c r="Q64" s="777" t="n">
        <f aca="false">Q13*($C$64*$E$64)</f>
        <v>102108.699</v>
      </c>
      <c r="R64" s="777" t="n">
        <f aca="false">R13*($C$64*$E$64)</f>
        <v>103538.232</v>
      </c>
      <c r="S64" s="777" t="n">
        <f aca="false">S13*($C$64*$E$64)</f>
        <v>106120.707</v>
      </c>
      <c r="T64" s="777" t="n">
        <f aca="false">T13*($C$64*$E$64)</f>
        <v>107606.394</v>
      </c>
      <c r="U64" s="777" t="n">
        <f aca="false">U13*($C$64*$E$64)</f>
        <v>108724.602</v>
      </c>
      <c r="V64" s="777" t="n">
        <f aca="false">V13*($C$64*$E$64)</f>
        <v>110246.724</v>
      </c>
      <c r="W64" s="777" t="n">
        <f aca="false">W13*($C$64*$E$64)</f>
        <v>110991.678</v>
      </c>
      <c r="X64" s="777" t="n">
        <f aca="false">X13*($C$64*$E$64)</f>
        <v>112545.573</v>
      </c>
      <c r="Y64" s="777" t="n">
        <f aca="false">Y13*($C$64*$E$64)</f>
        <v>115763.235</v>
      </c>
      <c r="Z64" s="777" t="n">
        <f aca="false">Z13*($C$64*$E$64)</f>
        <v>115718.904</v>
      </c>
      <c r="AA64" s="757"/>
      <c r="AB64" s="757"/>
      <c r="AC64" s="757"/>
      <c r="AD64" s="757"/>
      <c r="AE64" s="757"/>
      <c r="AF64" s="757"/>
      <c r="AG64" s="757"/>
      <c r="AH64" s="757"/>
      <c r="AI64" s="757"/>
      <c r="AJ64" s="757"/>
      <c r="AK64" s="757"/>
      <c r="AL64" s="757"/>
      <c r="AM64" s="757"/>
      <c r="AN64" s="757"/>
      <c r="AO64" s="757"/>
      <c r="AP64" s="757"/>
      <c r="AQ64" s="757"/>
      <c r="AR64" s="757"/>
      <c r="AS64" s="757"/>
      <c r="AT64" s="757"/>
      <c r="AU64" s="757"/>
      <c r="AV64" s="757"/>
      <c r="AW64" s="757"/>
      <c r="AX64" s="757"/>
      <c r="AY64" s="757"/>
      <c r="AZ64" s="757"/>
      <c r="BA64" s="757"/>
      <c r="BB64" s="757"/>
      <c r="BC64" s="757"/>
      <c r="BD64" s="757"/>
      <c r="BE64" s="757"/>
      <c r="BF64" s="757"/>
      <c r="BG64" s="757"/>
      <c r="BH64" s="757"/>
      <c r="BI64" s="757"/>
      <c r="BJ64" s="757"/>
      <c r="BK64" s="757"/>
      <c r="BL64" s="757"/>
      <c r="BM64" s="757"/>
      <c r="BN64" s="757"/>
      <c r="BO64" s="757"/>
      <c r="BP64" s="757"/>
      <c r="BQ64" s="757"/>
      <c r="BR64" s="757"/>
      <c r="BS64" s="757"/>
      <c r="BT64" s="757"/>
      <c r="BU64" s="757"/>
      <c r="BV64" s="757"/>
      <c r="BW64" s="757"/>
      <c r="BX64" s="757"/>
      <c r="BY64" s="757"/>
      <c r="BZ64" s="757"/>
      <c r="CA64" s="757"/>
      <c r="CB64" s="757"/>
      <c r="CC64" s="757"/>
      <c r="CD64" s="757"/>
      <c r="CE64" s="757"/>
      <c r="CF64" s="757"/>
      <c r="CG64" s="757"/>
      <c r="CH64" s="757"/>
      <c r="CI64" s="757"/>
      <c r="CJ64" s="757"/>
      <c r="CK64" s="757"/>
      <c r="CL64" s="757"/>
      <c r="CM64" s="757"/>
      <c r="CN64" s="757"/>
      <c r="CO64" s="757"/>
      <c r="CP64" s="757"/>
      <c r="CQ64" s="757"/>
      <c r="CR64" s="757"/>
      <c r="CS64" s="757"/>
      <c r="CT64" s="757"/>
      <c r="CU64" s="757"/>
      <c r="CV64" s="757"/>
      <c r="CW64" s="757"/>
      <c r="CX64" s="757"/>
      <c r="CY64" s="757"/>
      <c r="CZ64" s="757"/>
      <c r="DA64" s="757"/>
      <c r="DB64" s="757"/>
      <c r="DC64" s="757"/>
      <c r="DD64" s="757"/>
      <c r="DE64" s="757"/>
      <c r="DF64" s="757"/>
      <c r="DG64" s="757"/>
      <c r="DH64" s="757"/>
      <c r="DI64" s="757"/>
      <c r="DJ64" s="757"/>
      <c r="DK64" s="757"/>
      <c r="DL64" s="757"/>
      <c r="DM64" s="757"/>
      <c r="DN64" s="757"/>
      <c r="DO64" s="757"/>
      <c r="DP64" s="757"/>
      <c r="DQ64" s="757"/>
      <c r="DR64" s="757"/>
      <c r="DS64" s="757"/>
      <c r="DT64" s="757"/>
      <c r="DU64" s="757"/>
      <c r="DV64" s="757"/>
      <c r="DW64" s="757"/>
      <c r="DX64" s="757"/>
      <c r="DY64" s="757"/>
      <c r="DZ64" s="757"/>
      <c r="EA64" s="757"/>
      <c r="EB64" s="757"/>
      <c r="EC64" s="757"/>
      <c r="ED64" s="757"/>
      <c r="EE64" s="757"/>
      <c r="EF64" s="757"/>
      <c r="EG64" s="757"/>
      <c r="EH64" s="757"/>
      <c r="EI64" s="757"/>
      <c r="EJ64" s="757"/>
      <c r="EK64" s="757"/>
      <c r="EL64" s="757"/>
      <c r="EM64" s="757"/>
      <c r="EN64" s="757"/>
      <c r="EO64" s="757"/>
      <c r="EP64" s="757"/>
      <c r="EQ64" s="757"/>
      <c r="ER64" s="757"/>
      <c r="ES64" s="757"/>
      <c r="ET64" s="757"/>
      <c r="EU64" s="757"/>
      <c r="EV64" s="757"/>
      <c r="EW64" s="757"/>
      <c r="EX64" s="757"/>
      <c r="EY64" s="757"/>
      <c r="EZ64" s="757"/>
      <c r="FA64" s="757"/>
      <c r="FB64" s="757"/>
      <c r="FC64" s="757"/>
      <c r="FD64" s="757"/>
      <c r="FE64" s="757"/>
      <c r="FF64" s="757"/>
      <c r="FG64" s="757"/>
      <c r="FH64" s="757"/>
      <c r="FI64" s="757"/>
      <c r="FJ64" s="757"/>
      <c r="FK64" s="757"/>
      <c r="FL64" s="757"/>
      <c r="FM64" s="757"/>
      <c r="FN64" s="757"/>
      <c r="FO64" s="757"/>
      <c r="FP64" s="757"/>
      <c r="FQ64" s="757"/>
      <c r="FR64" s="757"/>
      <c r="FS64" s="757"/>
      <c r="FT64" s="757"/>
      <c r="FU64" s="757"/>
      <c r="FV64" s="757"/>
      <c r="FW64" s="757"/>
      <c r="FX64" s="757"/>
      <c r="FY64" s="757"/>
      <c r="FZ64" s="757"/>
      <c r="GA64" s="757"/>
      <c r="GB64" s="757"/>
      <c r="GC64" s="757"/>
      <c r="GD64" s="757"/>
      <c r="GE64" s="757"/>
      <c r="GF64" s="757"/>
      <c r="GG64" s="757"/>
      <c r="GH64" s="757"/>
      <c r="GI64" s="757"/>
      <c r="GJ64" s="757"/>
      <c r="GK64" s="757"/>
      <c r="GL64" s="757"/>
      <c r="GM64" s="757"/>
      <c r="GN64" s="757"/>
      <c r="GO64" s="757"/>
      <c r="GP64" s="757"/>
      <c r="GQ64" s="757"/>
      <c r="GR64" s="757"/>
      <c r="GS64" s="757"/>
      <c r="GT64" s="757"/>
      <c r="GU64" s="757"/>
      <c r="GV64" s="757"/>
      <c r="GW64" s="757"/>
      <c r="GX64" s="757"/>
      <c r="GY64" s="757"/>
      <c r="GZ64" s="757"/>
      <c r="HA64" s="757"/>
      <c r="HB64" s="757"/>
      <c r="HC64" s="757"/>
      <c r="HD64" s="757"/>
      <c r="HE64" s="757"/>
      <c r="HF64" s="757"/>
      <c r="HG64" s="757"/>
      <c r="HH64" s="757"/>
      <c r="HI64" s="757"/>
      <c r="HJ64" s="757"/>
      <c r="HK64" s="757"/>
      <c r="HL64" s="757"/>
      <c r="HM64" s="757"/>
      <c r="HN64" s="757"/>
      <c r="HO64" s="757"/>
      <c r="HP64" s="757"/>
      <c r="HQ64" s="757"/>
      <c r="HR64" s="757"/>
      <c r="HS64" s="757"/>
      <c r="HT64" s="757"/>
      <c r="HU64" s="757"/>
      <c r="HV64" s="757"/>
      <c r="HW64" s="757"/>
      <c r="HX64" s="757"/>
      <c r="HY64" s="757"/>
      <c r="HZ64" s="757"/>
      <c r="IA64" s="757"/>
      <c r="IB64" s="757"/>
      <c r="IC64" s="757"/>
      <c r="ID64" s="757"/>
      <c r="IE64" s="757"/>
      <c r="IF64" s="757"/>
      <c r="IG64" s="757"/>
      <c r="IH64" s="757"/>
      <c r="II64" s="757"/>
      <c r="IJ64" s="757"/>
      <c r="IK64" s="757"/>
      <c r="IL64" s="757"/>
      <c r="IM64" s="757"/>
      <c r="IN64" s="757"/>
      <c r="IO64" s="757"/>
      <c r="IP64" s="757"/>
      <c r="IQ64" s="757"/>
      <c r="IR64" s="757"/>
      <c r="IS64" s="757"/>
      <c r="IT64" s="757"/>
      <c r="IU64" s="757"/>
    </row>
    <row r="65" customFormat="false" ht="14.1" hidden="false" customHeight="true" outlineLevel="0" collapsed="false">
      <c r="A65" s="774" t="s">
        <v>165</v>
      </c>
      <c r="B65" s="775" t="s">
        <v>512</v>
      </c>
      <c r="C65" s="798" t="n">
        <v>0.02</v>
      </c>
      <c r="D65" s="762"/>
      <c r="E65" s="798" t="n">
        <v>0.1</v>
      </c>
      <c r="G65" s="778" t="n">
        <f aca="false">G13*($C$65*$E$65)</f>
        <v>14770.196</v>
      </c>
      <c r="H65" s="778" t="n">
        <f aca="false">H13*($C$65*$E$65)</f>
        <v>21626.577</v>
      </c>
      <c r="I65" s="778" t="n">
        <f aca="false">I13*($C$65*$E$65)</f>
        <v>30563.085</v>
      </c>
      <c r="J65" s="778" t="n">
        <f aca="false">J13*($C$65*$E$65)</f>
        <v>30990.974</v>
      </c>
      <c r="K65" s="778" t="n">
        <f aca="false">K13*($C$65*$E$65)</f>
        <v>31650.101</v>
      </c>
      <c r="L65" s="778" t="n">
        <f aca="false">L13*($C$65*$E$65)</f>
        <v>31750.579</v>
      </c>
      <c r="M65" s="778" t="n">
        <f aca="false">M13*($C$65*$E$65)</f>
        <v>32658.318</v>
      </c>
      <c r="N65" s="778" t="n">
        <f aca="false">N13*($C$65*$E$65)</f>
        <v>32998.112</v>
      </c>
      <c r="O65" s="778" t="n">
        <f aca="false">O13*($C$65*$E$65)</f>
        <v>33102.853</v>
      </c>
      <c r="P65" s="778" t="n">
        <f aca="false">P13*($C$65*$E$65)</f>
        <v>33687.045</v>
      </c>
      <c r="Q65" s="778" t="n">
        <f aca="false">Q13*($C$65*$E$65)</f>
        <v>34036.233</v>
      </c>
      <c r="R65" s="778" t="n">
        <f aca="false">R13*($C$65*$E$65)</f>
        <v>34512.744</v>
      </c>
      <c r="S65" s="778" t="n">
        <f aca="false">S13*($C$65*$E$65)</f>
        <v>35373.569</v>
      </c>
      <c r="T65" s="778" t="n">
        <f aca="false">T13*($C$65*$E$65)</f>
        <v>35868.798</v>
      </c>
      <c r="U65" s="778" t="n">
        <f aca="false">U13*($C$65*$E$65)</f>
        <v>36241.534</v>
      </c>
      <c r="V65" s="778" t="n">
        <f aca="false">V13*($C$65*$E$65)</f>
        <v>36748.908</v>
      </c>
      <c r="W65" s="778" t="n">
        <f aca="false">W13*($C$65*$E$65)</f>
        <v>36997.226</v>
      </c>
      <c r="X65" s="778" t="n">
        <f aca="false">X13*($C$65*$E$65)</f>
        <v>37515.191</v>
      </c>
      <c r="Y65" s="778" t="n">
        <f aca="false">Y13*($C$65*$E$65)</f>
        <v>38587.745</v>
      </c>
      <c r="Z65" s="778" t="n">
        <f aca="false">Z13*($C$65*$E$65)</f>
        <v>38572.968</v>
      </c>
      <c r="AA65" s="757"/>
      <c r="AB65" s="757"/>
      <c r="AC65" s="757"/>
      <c r="AD65" s="757"/>
      <c r="AE65" s="757"/>
      <c r="AF65" s="757"/>
      <c r="AG65" s="757"/>
      <c r="AH65" s="757"/>
      <c r="AI65" s="757"/>
      <c r="AJ65" s="757"/>
      <c r="AK65" s="757"/>
      <c r="AL65" s="757"/>
      <c r="AM65" s="757"/>
      <c r="AN65" s="757"/>
      <c r="AO65" s="757"/>
      <c r="AP65" s="757"/>
      <c r="AQ65" s="757"/>
      <c r="AR65" s="757"/>
      <c r="AS65" s="757"/>
      <c r="AT65" s="757"/>
      <c r="AU65" s="757"/>
      <c r="AV65" s="757"/>
      <c r="AW65" s="757"/>
      <c r="AX65" s="757"/>
      <c r="AY65" s="757"/>
      <c r="AZ65" s="757"/>
      <c r="BA65" s="757"/>
      <c r="BB65" s="757"/>
      <c r="BC65" s="757"/>
      <c r="BD65" s="757"/>
      <c r="BE65" s="757"/>
      <c r="BF65" s="757"/>
      <c r="BG65" s="757"/>
      <c r="BH65" s="757"/>
      <c r="BI65" s="757"/>
      <c r="BJ65" s="757"/>
      <c r="BK65" s="757"/>
      <c r="BL65" s="757"/>
      <c r="BM65" s="757"/>
      <c r="BN65" s="757"/>
      <c r="BO65" s="757"/>
      <c r="BP65" s="757"/>
      <c r="BQ65" s="757"/>
      <c r="BR65" s="757"/>
      <c r="BS65" s="757"/>
      <c r="BT65" s="757"/>
      <c r="BU65" s="757"/>
      <c r="BV65" s="757"/>
      <c r="BW65" s="757"/>
      <c r="BX65" s="757"/>
      <c r="BY65" s="757"/>
      <c r="BZ65" s="757"/>
      <c r="CA65" s="757"/>
      <c r="CB65" s="757"/>
      <c r="CC65" s="757"/>
      <c r="CD65" s="757"/>
      <c r="CE65" s="757"/>
      <c r="CF65" s="757"/>
      <c r="CG65" s="757"/>
      <c r="CH65" s="757"/>
      <c r="CI65" s="757"/>
      <c r="CJ65" s="757"/>
      <c r="CK65" s="757"/>
      <c r="CL65" s="757"/>
      <c r="CM65" s="757"/>
      <c r="CN65" s="757"/>
      <c r="CO65" s="757"/>
      <c r="CP65" s="757"/>
      <c r="CQ65" s="757"/>
      <c r="CR65" s="757"/>
      <c r="CS65" s="757"/>
      <c r="CT65" s="757"/>
      <c r="CU65" s="757"/>
      <c r="CV65" s="757"/>
      <c r="CW65" s="757"/>
      <c r="CX65" s="757"/>
      <c r="CY65" s="757"/>
      <c r="CZ65" s="757"/>
      <c r="DA65" s="757"/>
      <c r="DB65" s="757"/>
      <c r="DC65" s="757"/>
      <c r="DD65" s="757"/>
      <c r="DE65" s="757"/>
      <c r="DF65" s="757"/>
      <c r="DG65" s="757"/>
      <c r="DH65" s="757"/>
      <c r="DI65" s="757"/>
      <c r="DJ65" s="757"/>
      <c r="DK65" s="757"/>
      <c r="DL65" s="757"/>
      <c r="DM65" s="757"/>
      <c r="DN65" s="757"/>
      <c r="DO65" s="757"/>
      <c r="DP65" s="757"/>
      <c r="DQ65" s="757"/>
      <c r="DR65" s="757"/>
      <c r="DS65" s="757"/>
      <c r="DT65" s="757"/>
      <c r="DU65" s="757"/>
      <c r="DV65" s="757"/>
      <c r="DW65" s="757"/>
      <c r="DX65" s="757"/>
      <c r="DY65" s="757"/>
      <c r="DZ65" s="757"/>
      <c r="EA65" s="757"/>
      <c r="EB65" s="757"/>
      <c r="EC65" s="757"/>
      <c r="ED65" s="757"/>
      <c r="EE65" s="757"/>
      <c r="EF65" s="757"/>
      <c r="EG65" s="757"/>
      <c r="EH65" s="757"/>
      <c r="EI65" s="757"/>
      <c r="EJ65" s="757"/>
      <c r="EK65" s="757"/>
      <c r="EL65" s="757"/>
      <c r="EM65" s="757"/>
      <c r="EN65" s="757"/>
      <c r="EO65" s="757"/>
      <c r="EP65" s="757"/>
      <c r="EQ65" s="757"/>
      <c r="ER65" s="757"/>
      <c r="ES65" s="757"/>
      <c r="ET65" s="757"/>
      <c r="EU65" s="757"/>
      <c r="EV65" s="757"/>
      <c r="EW65" s="757"/>
      <c r="EX65" s="757"/>
      <c r="EY65" s="757"/>
      <c r="EZ65" s="757"/>
      <c r="FA65" s="757"/>
      <c r="FB65" s="757"/>
      <c r="FC65" s="757"/>
      <c r="FD65" s="757"/>
      <c r="FE65" s="757"/>
      <c r="FF65" s="757"/>
      <c r="FG65" s="757"/>
      <c r="FH65" s="757"/>
      <c r="FI65" s="757"/>
      <c r="FJ65" s="757"/>
      <c r="FK65" s="757"/>
      <c r="FL65" s="757"/>
      <c r="FM65" s="757"/>
      <c r="FN65" s="757"/>
      <c r="FO65" s="757"/>
      <c r="FP65" s="757"/>
      <c r="FQ65" s="757"/>
      <c r="FR65" s="757"/>
      <c r="FS65" s="757"/>
      <c r="FT65" s="757"/>
      <c r="FU65" s="757"/>
      <c r="FV65" s="757"/>
      <c r="FW65" s="757"/>
      <c r="FX65" s="757"/>
      <c r="FY65" s="757"/>
      <c r="FZ65" s="757"/>
      <c r="GA65" s="757"/>
      <c r="GB65" s="757"/>
      <c r="GC65" s="757"/>
      <c r="GD65" s="757"/>
      <c r="GE65" s="757"/>
      <c r="GF65" s="757"/>
      <c r="GG65" s="757"/>
      <c r="GH65" s="757"/>
      <c r="GI65" s="757"/>
      <c r="GJ65" s="757"/>
      <c r="GK65" s="757"/>
      <c r="GL65" s="757"/>
      <c r="GM65" s="757"/>
      <c r="GN65" s="757"/>
      <c r="GO65" s="757"/>
      <c r="GP65" s="757"/>
      <c r="GQ65" s="757"/>
      <c r="GR65" s="757"/>
      <c r="GS65" s="757"/>
      <c r="GT65" s="757"/>
      <c r="GU65" s="757"/>
      <c r="GV65" s="757"/>
      <c r="GW65" s="757"/>
      <c r="GX65" s="757"/>
      <c r="GY65" s="757"/>
      <c r="GZ65" s="757"/>
      <c r="HA65" s="757"/>
      <c r="HB65" s="757"/>
      <c r="HC65" s="757"/>
      <c r="HD65" s="757"/>
      <c r="HE65" s="757"/>
      <c r="HF65" s="757"/>
      <c r="HG65" s="757"/>
      <c r="HH65" s="757"/>
      <c r="HI65" s="757"/>
      <c r="HJ65" s="757"/>
      <c r="HK65" s="757"/>
      <c r="HL65" s="757"/>
      <c r="HM65" s="757"/>
      <c r="HN65" s="757"/>
      <c r="HO65" s="757"/>
      <c r="HP65" s="757"/>
      <c r="HQ65" s="757"/>
      <c r="HR65" s="757"/>
      <c r="HS65" s="757"/>
      <c r="HT65" s="757"/>
      <c r="HU65" s="757"/>
      <c r="HV65" s="757"/>
      <c r="HW65" s="757"/>
      <c r="HX65" s="757"/>
      <c r="HY65" s="757"/>
      <c r="HZ65" s="757"/>
      <c r="IA65" s="757"/>
      <c r="IB65" s="757"/>
      <c r="IC65" s="757"/>
      <c r="ID65" s="757"/>
      <c r="IE65" s="757"/>
      <c r="IF65" s="757"/>
      <c r="IG65" s="757"/>
      <c r="IH65" s="757"/>
      <c r="II65" s="757"/>
      <c r="IJ65" s="757"/>
      <c r="IK65" s="757"/>
      <c r="IL65" s="757"/>
      <c r="IM65" s="757"/>
      <c r="IN65" s="757"/>
      <c r="IO65" s="757"/>
      <c r="IP65" s="757"/>
      <c r="IQ65" s="757"/>
      <c r="IR65" s="757"/>
      <c r="IS65" s="757"/>
      <c r="IT65" s="757"/>
      <c r="IU65" s="757"/>
    </row>
    <row r="66" customFormat="false" ht="14.1" hidden="false" customHeight="true" outlineLevel="0" collapsed="false">
      <c r="A66" s="774" t="s">
        <v>167</v>
      </c>
      <c r="B66" s="775" t="s">
        <v>514</v>
      </c>
      <c r="C66" s="798" t="n">
        <v>0.05</v>
      </c>
      <c r="D66" s="762"/>
      <c r="E66" s="798" t="n">
        <v>0.2</v>
      </c>
      <c r="G66" s="779" t="n">
        <f aca="false">G13*($C$66*$E$66)</f>
        <v>73850.98</v>
      </c>
      <c r="H66" s="779" t="n">
        <f aca="false">H13*($C$66*$E$66)</f>
        <v>108132.885</v>
      </c>
      <c r="I66" s="779" t="n">
        <f aca="false">I13*($C$66*$E$66)</f>
        <v>152815.425</v>
      </c>
      <c r="J66" s="779" t="n">
        <f aca="false">J13*($C$66*$E$66)</f>
        <v>154954.87</v>
      </c>
      <c r="K66" s="779" t="n">
        <f aca="false">K13*($C$66*$E$66)</f>
        <v>158250.505</v>
      </c>
      <c r="L66" s="779" t="n">
        <f aca="false">L13*($C$66*$E$66)</f>
        <v>158752.895</v>
      </c>
      <c r="M66" s="779" t="n">
        <f aca="false">M13*($C$66*$E$66)</f>
        <v>163291.59</v>
      </c>
      <c r="N66" s="779" t="n">
        <f aca="false">N13*($C$66*$E$66)</f>
        <v>164990.56</v>
      </c>
      <c r="O66" s="779" t="n">
        <f aca="false">O13*($C$66*$E$66)</f>
        <v>165514.265</v>
      </c>
      <c r="P66" s="779" t="n">
        <f aca="false">P13*($C$66*$E$66)</f>
        <v>168435.225</v>
      </c>
      <c r="Q66" s="779" t="n">
        <f aca="false">Q13*($C$66*$E$66)</f>
        <v>170181.165</v>
      </c>
      <c r="R66" s="779" t="n">
        <f aca="false">R13*($C$66*$E$66)</f>
        <v>172563.72</v>
      </c>
      <c r="S66" s="779" t="n">
        <f aca="false">S13*($C$66*$E$66)</f>
        <v>176867.845</v>
      </c>
      <c r="T66" s="779" t="n">
        <f aca="false">T13*($C$66*$E$66)</f>
        <v>179343.99</v>
      </c>
      <c r="U66" s="779" t="n">
        <f aca="false">U13*($C$66*$E$66)</f>
        <v>181207.67</v>
      </c>
      <c r="V66" s="779" t="n">
        <f aca="false">V13*($C$66*$E$66)</f>
        <v>183744.54</v>
      </c>
      <c r="W66" s="779" t="n">
        <f aca="false">W13*($C$66*$E$66)</f>
        <v>184986.13</v>
      </c>
      <c r="X66" s="779" t="n">
        <f aca="false">X13*($C$66*$E$66)</f>
        <v>187575.955</v>
      </c>
      <c r="Y66" s="779" t="n">
        <f aca="false">Y13*($C$66*$E$66)</f>
        <v>192938.725</v>
      </c>
      <c r="Z66" s="779" t="n">
        <f aca="false">Z13*($C$66*$E$66)</f>
        <v>192864.84</v>
      </c>
      <c r="AA66" s="757"/>
      <c r="AB66" s="757"/>
      <c r="AC66" s="757"/>
      <c r="AD66" s="757"/>
      <c r="AE66" s="757"/>
      <c r="AF66" s="757"/>
      <c r="AG66" s="757"/>
      <c r="AH66" s="757"/>
      <c r="AI66" s="757"/>
      <c r="AJ66" s="757"/>
      <c r="AK66" s="757"/>
      <c r="AL66" s="757"/>
      <c r="AM66" s="757"/>
      <c r="AN66" s="757"/>
      <c r="AO66" s="757"/>
      <c r="AP66" s="757"/>
      <c r="AQ66" s="757"/>
      <c r="AR66" s="757"/>
      <c r="AS66" s="757"/>
      <c r="AT66" s="757"/>
      <c r="AU66" s="757"/>
      <c r="AV66" s="757"/>
      <c r="AW66" s="757"/>
      <c r="AX66" s="757"/>
      <c r="AY66" s="757"/>
      <c r="AZ66" s="757"/>
      <c r="BA66" s="757"/>
      <c r="BB66" s="757"/>
      <c r="BC66" s="757"/>
      <c r="BD66" s="757"/>
      <c r="BE66" s="757"/>
      <c r="BF66" s="757"/>
      <c r="BG66" s="757"/>
      <c r="BH66" s="757"/>
      <c r="BI66" s="757"/>
      <c r="BJ66" s="757"/>
      <c r="BK66" s="757"/>
      <c r="BL66" s="757"/>
      <c r="BM66" s="757"/>
      <c r="BN66" s="757"/>
      <c r="BO66" s="757"/>
      <c r="BP66" s="757"/>
      <c r="BQ66" s="757"/>
      <c r="BR66" s="757"/>
      <c r="BS66" s="757"/>
      <c r="BT66" s="757"/>
      <c r="BU66" s="757"/>
      <c r="BV66" s="757"/>
      <c r="BW66" s="757"/>
      <c r="BX66" s="757"/>
      <c r="BY66" s="757"/>
      <c r="BZ66" s="757"/>
      <c r="CA66" s="757"/>
      <c r="CB66" s="757"/>
      <c r="CC66" s="757"/>
      <c r="CD66" s="757"/>
      <c r="CE66" s="757"/>
      <c r="CF66" s="757"/>
      <c r="CG66" s="757"/>
      <c r="CH66" s="757"/>
      <c r="CI66" s="757"/>
      <c r="CJ66" s="757"/>
      <c r="CK66" s="757"/>
      <c r="CL66" s="757"/>
      <c r="CM66" s="757"/>
      <c r="CN66" s="757"/>
      <c r="CO66" s="757"/>
      <c r="CP66" s="757"/>
      <c r="CQ66" s="757"/>
      <c r="CR66" s="757"/>
      <c r="CS66" s="757"/>
      <c r="CT66" s="757"/>
      <c r="CU66" s="757"/>
      <c r="CV66" s="757"/>
      <c r="CW66" s="757"/>
      <c r="CX66" s="757"/>
      <c r="CY66" s="757"/>
      <c r="CZ66" s="757"/>
      <c r="DA66" s="757"/>
      <c r="DB66" s="757"/>
      <c r="DC66" s="757"/>
      <c r="DD66" s="757"/>
      <c r="DE66" s="757"/>
      <c r="DF66" s="757"/>
      <c r="DG66" s="757"/>
      <c r="DH66" s="757"/>
      <c r="DI66" s="757"/>
      <c r="DJ66" s="757"/>
      <c r="DK66" s="757"/>
      <c r="DL66" s="757"/>
      <c r="DM66" s="757"/>
      <c r="DN66" s="757"/>
      <c r="DO66" s="757"/>
      <c r="DP66" s="757"/>
      <c r="DQ66" s="757"/>
      <c r="DR66" s="757"/>
      <c r="DS66" s="757"/>
      <c r="DT66" s="757"/>
      <c r="DU66" s="757"/>
      <c r="DV66" s="757"/>
      <c r="DW66" s="757"/>
      <c r="DX66" s="757"/>
      <c r="DY66" s="757"/>
      <c r="DZ66" s="757"/>
      <c r="EA66" s="757"/>
      <c r="EB66" s="757"/>
      <c r="EC66" s="757"/>
      <c r="ED66" s="757"/>
      <c r="EE66" s="757"/>
      <c r="EF66" s="757"/>
      <c r="EG66" s="757"/>
      <c r="EH66" s="757"/>
      <c r="EI66" s="757"/>
      <c r="EJ66" s="757"/>
      <c r="EK66" s="757"/>
      <c r="EL66" s="757"/>
      <c r="EM66" s="757"/>
      <c r="EN66" s="757"/>
      <c r="EO66" s="757"/>
      <c r="EP66" s="757"/>
      <c r="EQ66" s="757"/>
      <c r="ER66" s="757"/>
      <c r="ES66" s="757"/>
      <c r="ET66" s="757"/>
      <c r="EU66" s="757"/>
      <c r="EV66" s="757"/>
      <c r="EW66" s="757"/>
      <c r="EX66" s="757"/>
      <c r="EY66" s="757"/>
      <c r="EZ66" s="757"/>
      <c r="FA66" s="757"/>
      <c r="FB66" s="757"/>
      <c r="FC66" s="757"/>
      <c r="FD66" s="757"/>
      <c r="FE66" s="757"/>
      <c r="FF66" s="757"/>
      <c r="FG66" s="757"/>
      <c r="FH66" s="757"/>
      <c r="FI66" s="757"/>
      <c r="FJ66" s="757"/>
      <c r="FK66" s="757"/>
      <c r="FL66" s="757"/>
      <c r="FM66" s="757"/>
      <c r="FN66" s="757"/>
      <c r="FO66" s="757"/>
      <c r="FP66" s="757"/>
      <c r="FQ66" s="757"/>
      <c r="FR66" s="757"/>
      <c r="FS66" s="757"/>
      <c r="FT66" s="757"/>
      <c r="FU66" s="757"/>
      <c r="FV66" s="757"/>
      <c r="FW66" s="757"/>
      <c r="FX66" s="757"/>
      <c r="FY66" s="757"/>
      <c r="FZ66" s="757"/>
      <c r="GA66" s="757"/>
      <c r="GB66" s="757"/>
      <c r="GC66" s="757"/>
      <c r="GD66" s="757"/>
      <c r="GE66" s="757"/>
      <c r="GF66" s="757"/>
      <c r="GG66" s="757"/>
      <c r="GH66" s="757"/>
      <c r="GI66" s="757"/>
      <c r="GJ66" s="757"/>
      <c r="GK66" s="757"/>
      <c r="GL66" s="757"/>
      <c r="GM66" s="757"/>
      <c r="GN66" s="757"/>
      <c r="GO66" s="757"/>
      <c r="GP66" s="757"/>
      <c r="GQ66" s="757"/>
      <c r="GR66" s="757"/>
      <c r="GS66" s="757"/>
      <c r="GT66" s="757"/>
      <c r="GU66" s="757"/>
      <c r="GV66" s="757"/>
      <c r="GW66" s="757"/>
      <c r="GX66" s="757"/>
      <c r="GY66" s="757"/>
      <c r="GZ66" s="757"/>
      <c r="HA66" s="757"/>
      <c r="HB66" s="757"/>
      <c r="HC66" s="757"/>
      <c r="HD66" s="757"/>
      <c r="HE66" s="757"/>
      <c r="HF66" s="757"/>
      <c r="HG66" s="757"/>
      <c r="HH66" s="757"/>
      <c r="HI66" s="757"/>
      <c r="HJ66" s="757"/>
      <c r="HK66" s="757"/>
      <c r="HL66" s="757"/>
      <c r="HM66" s="757"/>
      <c r="HN66" s="757"/>
      <c r="HO66" s="757"/>
      <c r="HP66" s="757"/>
      <c r="HQ66" s="757"/>
      <c r="HR66" s="757"/>
      <c r="HS66" s="757"/>
      <c r="HT66" s="757"/>
      <c r="HU66" s="757"/>
      <c r="HV66" s="757"/>
      <c r="HW66" s="757"/>
      <c r="HX66" s="757"/>
      <c r="HY66" s="757"/>
      <c r="HZ66" s="757"/>
      <c r="IA66" s="757"/>
      <c r="IB66" s="757"/>
      <c r="IC66" s="757"/>
      <c r="ID66" s="757"/>
      <c r="IE66" s="757"/>
      <c r="IF66" s="757"/>
      <c r="IG66" s="757"/>
      <c r="IH66" s="757"/>
      <c r="II66" s="757"/>
      <c r="IJ66" s="757"/>
      <c r="IK66" s="757"/>
      <c r="IL66" s="757"/>
      <c r="IM66" s="757"/>
      <c r="IN66" s="757"/>
      <c r="IO66" s="757"/>
      <c r="IP66" s="757"/>
      <c r="IQ66" s="757"/>
      <c r="IR66" s="757"/>
      <c r="IS66" s="757"/>
      <c r="IT66" s="757"/>
      <c r="IU66" s="757"/>
    </row>
    <row r="68" customFormat="false" ht="14.1" hidden="false" customHeight="true" outlineLevel="0" collapsed="false">
      <c r="A68" s="756" t="s">
        <v>589</v>
      </c>
      <c r="B68" s="757" t="s">
        <v>590</v>
      </c>
      <c r="C68" s="757"/>
      <c r="D68" s="762"/>
      <c r="E68" s="757"/>
      <c r="F68" s="757"/>
      <c r="G68" s="770" t="n">
        <f aca="false">G61-G63</f>
        <v>-2046014.22879176</v>
      </c>
      <c r="H68" s="770" t="n">
        <f aca="false">H61-H63</f>
        <v>219676.872658236</v>
      </c>
      <c r="I68" s="771" t="n">
        <f aca="false">I61-I63</f>
        <v>704664.394368204</v>
      </c>
      <c r="J68" s="771" t="n">
        <f aca="false">J61-J63</f>
        <v>846060.314418203</v>
      </c>
      <c r="K68" s="771" t="n">
        <f aca="false">K61-K63</f>
        <v>1063868.83156821</v>
      </c>
      <c r="L68" s="771" t="n">
        <f aca="false">L61-L63</f>
        <v>1097071.78666821</v>
      </c>
      <c r="M68" s="771" t="n">
        <f aca="false">M61-M63</f>
        <v>1397034.1392182</v>
      </c>
      <c r="N68" s="771" t="n">
        <f aca="false">N61-N63</f>
        <v>1509319.0665182</v>
      </c>
      <c r="O68" s="771" t="n">
        <f aca="false">O61-O63</f>
        <v>1543930.7299682</v>
      </c>
      <c r="P68" s="771" t="n">
        <f aca="false">P61-P63</f>
        <v>1736976.97636821</v>
      </c>
      <c r="Q68" s="771" t="n">
        <f aca="false">Q61-Q63</f>
        <v>1852366.15096821</v>
      </c>
      <c r="R68" s="771" t="n">
        <f aca="false">R61-R63</f>
        <v>2009829.21091821</v>
      </c>
      <c r="S68" s="771" t="n">
        <f aca="false">S61-S63</f>
        <v>2294288.83216821</v>
      </c>
      <c r="T68" s="771" t="n">
        <f aca="false">T61-T63</f>
        <v>2457937.2552182</v>
      </c>
      <c r="U68" s="771" t="n">
        <f aca="false">U61-U63</f>
        <v>2581107.8664182</v>
      </c>
      <c r="V68" s="771" t="n">
        <f aca="false">V61-V63</f>
        <v>2748769.60471821</v>
      </c>
      <c r="W68" s="771" t="n">
        <f aca="false">W61-W63</f>
        <v>2830826.2878182</v>
      </c>
      <c r="X68" s="771" t="n">
        <f aca="false">X61-X63</f>
        <v>3001987.8220682</v>
      </c>
      <c r="Y68" s="771" t="n">
        <f aca="false">Y61-Y63</f>
        <v>3356413.29136821</v>
      </c>
      <c r="Z68" s="771" t="n">
        <f aca="false">Z61-Z63</f>
        <v>3351530.2317182</v>
      </c>
      <c r="AA68" s="757"/>
      <c r="AB68" s="757"/>
      <c r="AC68" s="757"/>
      <c r="AD68" s="757"/>
      <c r="AE68" s="757"/>
      <c r="AF68" s="757"/>
      <c r="AG68" s="757"/>
      <c r="AH68" s="757"/>
      <c r="AI68" s="757"/>
      <c r="AJ68" s="757"/>
      <c r="AK68" s="757"/>
      <c r="AL68" s="757"/>
      <c r="AM68" s="757"/>
      <c r="AN68" s="757"/>
      <c r="AO68" s="757"/>
      <c r="AP68" s="757"/>
      <c r="AQ68" s="757"/>
      <c r="AR68" s="757"/>
      <c r="AS68" s="757"/>
      <c r="AT68" s="757"/>
      <c r="AU68" s="757"/>
      <c r="AV68" s="757"/>
      <c r="AW68" s="757"/>
      <c r="AX68" s="757"/>
      <c r="AY68" s="757"/>
      <c r="AZ68" s="757"/>
      <c r="BA68" s="757"/>
      <c r="BB68" s="757"/>
      <c r="BC68" s="757"/>
      <c r="BD68" s="757"/>
      <c r="BE68" s="757"/>
      <c r="BF68" s="757"/>
      <c r="BG68" s="757"/>
      <c r="BH68" s="757"/>
      <c r="BI68" s="757"/>
      <c r="BJ68" s="757"/>
      <c r="BK68" s="757"/>
      <c r="BL68" s="757"/>
      <c r="BM68" s="757"/>
      <c r="BN68" s="757"/>
      <c r="BO68" s="757"/>
      <c r="BP68" s="757"/>
      <c r="BQ68" s="757"/>
      <c r="BR68" s="757"/>
      <c r="BS68" s="757"/>
      <c r="BT68" s="757"/>
      <c r="BU68" s="757"/>
      <c r="BV68" s="757"/>
      <c r="BW68" s="757"/>
      <c r="BX68" s="757"/>
      <c r="BY68" s="757"/>
      <c r="BZ68" s="757"/>
      <c r="CA68" s="757"/>
      <c r="CB68" s="757"/>
      <c r="CC68" s="757"/>
      <c r="CD68" s="757"/>
      <c r="CE68" s="757"/>
      <c r="CF68" s="757"/>
      <c r="CG68" s="757"/>
      <c r="CH68" s="757"/>
      <c r="CI68" s="757"/>
      <c r="CJ68" s="757"/>
      <c r="CK68" s="757"/>
      <c r="CL68" s="757"/>
      <c r="CM68" s="757"/>
      <c r="CN68" s="757"/>
      <c r="CO68" s="757"/>
      <c r="CP68" s="757"/>
      <c r="CQ68" s="757"/>
      <c r="CR68" s="757"/>
      <c r="CS68" s="757"/>
      <c r="CT68" s="757"/>
      <c r="CU68" s="757"/>
      <c r="CV68" s="757"/>
      <c r="CW68" s="757"/>
      <c r="CX68" s="757"/>
      <c r="CY68" s="757"/>
      <c r="CZ68" s="757"/>
      <c r="DA68" s="757"/>
      <c r="DB68" s="757"/>
      <c r="DC68" s="757"/>
      <c r="DD68" s="757"/>
      <c r="DE68" s="757"/>
      <c r="DF68" s="757"/>
      <c r="DG68" s="757"/>
      <c r="DH68" s="757"/>
      <c r="DI68" s="757"/>
      <c r="DJ68" s="757"/>
      <c r="DK68" s="757"/>
      <c r="DL68" s="757"/>
      <c r="DM68" s="757"/>
      <c r="DN68" s="757"/>
      <c r="DO68" s="757"/>
      <c r="DP68" s="757"/>
      <c r="DQ68" s="757"/>
      <c r="DR68" s="757"/>
      <c r="DS68" s="757"/>
      <c r="DT68" s="757"/>
      <c r="DU68" s="757"/>
      <c r="DV68" s="757"/>
      <c r="DW68" s="757"/>
      <c r="DX68" s="757"/>
      <c r="DY68" s="757"/>
      <c r="DZ68" s="757"/>
      <c r="EA68" s="757"/>
      <c r="EB68" s="757"/>
      <c r="EC68" s="757"/>
      <c r="ED68" s="757"/>
      <c r="EE68" s="757"/>
      <c r="EF68" s="757"/>
      <c r="EG68" s="757"/>
      <c r="EH68" s="757"/>
      <c r="EI68" s="757"/>
      <c r="EJ68" s="757"/>
      <c r="EK68" s="757"/>
      <c r="EL68" s="757"/>
      <c r="EM68" s="757"/>
      <c r="EN68" s="757"/>
      <c r="EO68" s="757"/>
      <c r="EP68" s="757"/>
      <c r="EQ68" s="757"/>
      <c r="ER68" s="757"/>
      <c r="ES68" s="757"/>
      <c r="ET68" s="757"/>
      <c r="EU68" s="757"/>
      <c r="EV68" s="757"/>
      <c r="EW68" s="757"/>
      <c r="EX68" s="757"/>
      <c r="EY68" s="757"/>
      <c r="EZ68" s="757"/>
      <c r="FA68" s="757"/>
      <c r="FB68" s="757"/>
      <c r="FC68" s="757"/>
      <c r="FD68" s="757"/>
      <c r="FE68" s="757"/>
      <c r="FF68" s="757"/>
      <c r="FG68" s="757"/>
      <c r="FH68" s="757"/>
      <c r="FI68" s="757"/>
      <c r="FJ68" s="757"/>
      <c r="FK68" s="757"/>
      <c r="FL68" s="757"/>
      <c r="FM68" s="757"/>
      <c r="FN68" s="757"/>
      <c r="FO68" s="757"/>
      <c r="FP68" s="757"/>
      <c r="FQ68" s="757"/>
      <c r="FR68" s="757"/>
      <c r="FS68" s="757"/>
      <c r="FT68" s="757"/>
      <c r="FU68" s="757"/>
      <c r="FV68" s="757"/>
      <c r="FW68" s="757"/>
      <c r="FX68" s="757"/>
      <c r="FY68" s="757"/>
      <c r="FZ68" s="757"/>
      <c r="GA68" s="757"/>
      <c r="GB68" s="757"/>
      <c r="GC68" s="757"/>
      <c r="GD68" s="757"/>
      <c r="GE68" s="757"/>
      <c r="GF68" s="757"/>
      <c r="GG68" s="757"/>
      <c r="GH68" s="757"/>
      <c r="GI68" s="757"/>
      <c r="GJ68" s="757"/>
      <c r="GK68" s="757"/>
      <c r="GL68" s="757"/>
      <c r="GM68" s="757"/>
      <c r="GN68" s="757"/>
      <c r="GO68" s="757"/>
      <c r="GP68" s="757"/>
      <c r="GQ68" s="757"/>
      <c r="GR68" s="757"/>
      <c r="GS68" s="757"/>
      <c r="GT68" s="757"/>
      <c r="GU68" s="757"/>
      <c r="GV68" s="757"/>
      <c r="GW68" s="757"/>
      <c r="GX68" s="757"/>
      <c r="GY68" s="757"/>
      <c r="GZ68" s="757"/>
      <c r="HA68" s="757"/>
      <c r="HB68" s="757"/>
      <c r="HC68" s="757"/>
      <c r="HD68" s="757"/>
      <c r="HE68" s="757"/>
      <c r="HF68" s="757"/>
      <c r="HG68" s="757"/>
      <c r="HH68" s="757"/>
      <c r="HI68" s="757"/>
      <c r="HJ68" s="757"/>
      <c r="HK68" s="757"/>
      <c r="HL68" s="757"/>
      <c r="HM68" s="757"/>
      <c r="HN68" s="757"/>
      <c r="HO68" s="757"/>
      <c r="HP68" s="757"/>
      <c r="HQ68" s="757"/>
      <c r="HR68" s="757"/>
      <c r="HS68" s="757"/>
      <c r="HT68" s="757"/>
      <c r="HU68" s="757"/>
      <c r="HV68" s="757"/>
      <c r="HW68" s="757"/>
      <c r="HX68" s="757"/>
      <c r="HY68" s="757"/>
      <c r="HZ68" s="757"/>
      <c r="IA68" s="757"/>
      <c r="IB68" s="757"/>
      <c r="IC68" s="757"/>
      <c r="ID68" s="757"/>
      <c r="IE68" s="757"/>
      <c r="IF68" s="757"/>
      <c r="IG68" s="757"/>
      <c r="IH68" s="757"/>
      <c r="II68" s="757"/>
      <c r="IJ68" s="757"/>
      <c r="IK68" s="757"/>
      <c r="IL68" s="757"/>
      <c r="IM68" s="757"/>
      <c r="IN68" s="757"/>
      <c r="IO68" s="757"/>
      <c r="IP68" s="757"/>
      <c r="IQ68" s="757"/>
      <c r="IR68" s="757"/>
      <c r="IS68" s="757"/>
      <c r="IT68" s="757"/>
      <c r="IU68" s="757"/>
    </row>
    <row r="70" customFormat="false" ht="14.1" hidden="false" customHeight="true" outlineLevel="0" collapsed="false">
      <c r="A70" s="756" t="s">
        <v>591</v>
      </c>
      <c r="B70" s="757" t="s">
        <v>592</v>
      </c>
      <c r="C70" s="757"/>
      <c r="D70" s="762"/>
      <c r="E70" s="757"/>
      <c r="F70" s="757"/>
      <c r="G70" s="770" t="n">
        <f aca="false">SUM(G71:G73)</f>
        <v>0</v>
      </c>
      <c r="H70" s="770" t="n">
        <f aca="false">SUM(H71:H73)</f>
        <v>52722.4494379767</v>
      </c>
      <c r="I70" s="771" t="n">
        <f aca="false">SUM(I71:I73)</f>
        <v>215585.894085189</v>
      </c>
      <c r="J70" s="771" t="n">
        <f aca="false">SUM(J71:J73)</f>
        <v>263660.506902189</v>
      </c>
      <c r="K70" s="771" t="n">
        <f aca="false">SUM(K71:K73)</f>
        <v>337715.40273319</v>
      </c>
      <c r="L70" s="771" t="n">
        <f aca="false">SUM(L71:L73)</f>
        <v>349004.40746719</v>
      </c>
      <c r="M70" s="771" t="n">
        <f aca="false">SUM(M71:M73)</f>
        <v>450991.607334189</v>
      </c>
      <c r="N70" s="771" t="n">
        <f aca="false">SUM(N71:N73)</f>
        <v>489168.48261619</v>
      </c>
      <c r="O70" s="771" t="n">
        <f aca="false">SUM(O71:O73)</f>
        <v>500936.448189189</v>
      </c>
      <c r="P70" s="771" t="n">
        <f aca="false">SUM(P71:P73)</f>
        <v>566572.17196519</v>
      </c>
      <c r="Q70" s="771" t="n">
        <f aca="false">SUM(Q71:Q73)</f>
        <v>605804.49132919</v>
      </c>
      <c r="R70" s="771" t="n">
        <f aca="false">SUM(R71:R73)</f>
        <v>659341.93171219</v>
      </c>
      <c r="S70" s="771" t="n">
        <f aca="false">SUM(S71:S73)</f>
        <v>756058.20293719</v>
      </c>
      <c r="T70" s="771" t="n">
        <f aca="false">SUM(T71:T73)</f>
        <v>811698.66677419</v>
      </c>
      <c r="U70" s="771" t="n">
        <f aca="false">SUM(U71:U73)</f>
        <v>853576.674582189</v>
      </c>
      <c r="V70" s="771" t="n">
        <f aca="false">SUM(V71:V73)</f>
        <v>910581.66560419</v>
      </c>
      <c r="W70" s="771" t="n">
        <f aca="false">SUM(W71:W73)</f>
        <v>938480.93785819</v>
      </c>
      <c r="X70" s="771" t="n">
        <f aca="false">SUM(X71:X73)</f>
        <v>996675.859503189</v>
      </c>
      <c r="Y70" s="771" t="n">
        <f aca="false">SUM(Y71:Y73)</f>
        <v>1117180.51906519</v>
      </c>
      <c r="Z70" s="771" t="n">
        <f aca="false">SUM(Z71:Z73)</f>
        <v>1115520.27878419</v>
      </c>
      <c r="AA70" s="757"/>
      <c r="AB70" s="757"/>
      <c r="AC70" s="757"/>
      <c r="AD70" s="757"/>
      <c r="AE70" s="757"/>
      <c r="AF70" s="757"/>
      <c r="AG70" s="757"/>
      <c r="AH70" s="757"/>
      <c r="AI70" s="757"/>
      <c r="AJ70" s="757"/>
      <c r="AK70" s="757"/>
      <c r="AL70" s="757"/>
      <c r="AM70" s="757"/>
      <c r="AN70" s="757"/>
      <c r="AO70" s="757"/>
      <c r="AP70" s="757"/>
      <c r="AQ70" s="757"/>
      <c r="AR70" s="757"/>
      <c r="AS70" s="757"/>
      <c r="AT70" s="757"/>
      <c r="AU70" s="757"/>
      <c r="AV70" s="757"/>
      <c r="AW70" s="757"/>
      <c r="AX70" s="757"/>
      <c r="AY70" s="757"/>
      <c r="AZ70" s="757"/>
      <c r="BA70" s="757"/>
      <c r="BB70" s="757"/>
      <c r="BC70" s="757"/>
      <c r="BD70" s="757"/>
      <c r="BE70" s="757"/>
      <c r="BF70" s="757"/>
      <c r="BG70" s="757"/>
      <c r="BH70" s="757"/>
      <c r="BI70" s="757"/>
      <c r="BJ70" s="757"/>
      <c r="BK70" s="757"/>
      <c r="BL70" s="757"/>
      <c r="BM70" s="757"/>
      <c r="BN70" s="757"/>
      <c r="BO70" s="757"/>
      <c r="BP70" s="757"/>
      <c r="BQ70" s="757"/>
      <c r="BR70" s="757"/>
      <c r="BS70" s="757"/>
      <c r="BT70" s="757"/>
      <c r="BU70" s="757"/>
      <c r="BV70" s="757"/>
      <c r="BW70" s="757"/>
      <c r="BX70" s="757"/>
      <c r="BY70" s="757"/>
      <c r="BZ70" s="757"/>
      <c r="CA70" s="757"/>
      <c r="CB70" s="757"/>
      <c r="CC70" s="757"/>
      <c r="CD70" s="757"/>
      <c r="CE70" s="757"/>
      <c r="CF70" s="757"/>
      <c r="CG70" s="757"/>
      <c r="CH70" s="757"/>
      <c r="CI70" s="757"/>
      <c r="CJ70" s="757"/>
      <c r="CK70" s="757"/>
      <c r="CL70" s="757"/>
      <c r="CM70" s="757"/>
      <c r="CN70" s="757"/>
      <c r="CO70" s="757"/>
      <c r="CP70" s="757"/>
      <c r="CQ70" s="757"/>
      <c r="CR70" s="757"/>
      <c r="CS70" s="757"/>
      <c r="CT70" s="757"/>
      <c r="CU70" s="757"/>
      <c r="CV70" s="757"/>
      <c r="CW70" s="757"/>
      <c r="CX70" s="757"/>
      <c r="CY70" s="757"/>
      <c r="CZ70" s="757"/>
      <c r="DA70" s="757"/>
      <c r="DB70" s="757"/>
      <c r="DC70" s="757"/>
      <c r="DD70" s="757"/>
      <c r="DE70" s="757"/>
      <c r="DF70" s="757"/>
      <c r="DG70" s="757"/>
      <c r="DH70" s="757"/>
      <c r="DI70" s="757"/>
      <c r="DJ70" s="757"/>
      <c r="DK70" s="757"/>
      <c r="DL70" s="757"/>
      <c r="DM70" s="757"/>
      <c r="DN70" s="757"/>
      <c r="DO70" s="757"/>
      <c r="DP70" s="757"/>
      <c r="DQ70" s="757"/>
      <c r="DR70" s="757"/>
      <c r="DS70" s="757"/>
      <c r="DT70" s="757"/>
      <c r="DU70" s="757"/>
      <c r="DV70" s="757"/>
      <c r="DW70" s="757"/>
      <c r="DX70" s="757"/>
      <c r="DY70" s="757"/>
      <c r="DZ70" s="757"/>
      <c r="EA70" s="757"/>
      <c r="EB70" s="757"/>
      <c r="EC70" s="757"/>
      <c r="ED70" s="757"/>
      <c r="EE70" s="757"/>
      <c r="EF70" s="757"/>
      <c r="EG70" s="757"/>
      <c r="EH70" s="757"/>
      <c r="EI70" s="757"/>
      <c r="EJ70" s="757"/>
      <c r="EK70" s="757"/>
      <c r="EL70" s="757"/>
      <c r="EM70" s="757"/>
      <c r="EN70" s="757"/>
      <c r="EO70" s="757"/>
      <c r="EP70" s="757"/>
      <c r="EQ70" s="757"/>
      <c r="ER70" s="757"/>
      <c r="ES70" s="757"/>
      <c r="ET70" s="757"/>
      <c r="EU70" s="757"/>
      <c r="EV70" s="757"/>
      <c r="EW70" s="757"/>
      <c r="EX70" s="757"/>
      <c r="EY70" s="757"/>
      <c r="EZ70" s="757"/>
      <c r="FA70" s="757"/>
      <c r="FB70" s="757"/>
      <c r="FC70" s="757"/>
      <c r="FD70" s="757"/>
      <c r="FE70" s="757"/>
      <c r="FF70" s="757"/>
      <c r="FG70" s="757"/>
      <c r="FH70" s="757"/>
      <c r="FI70" s="757"/>
      <c r="FJ70" s="757"/>
      <c r="FK70" s="757"/>
      <c r="FL70" s="757"/>
      <c r="FM70" s="757"/>
      <c r="FN70" s="757"/>
      <c r="FO70" s="757"/>
      <c r="FP70" s="757"/>
      <c r="FQ70" s="757"/>
      <c r="FR70" s="757"/>
      <c r="FS70" s="757"/>
      <c r="FT70" s="757"/>
      <c r="FU70" s="757"/>
      <c r="FV70" s="757"/>
      <c r="FW70" s="757"/>
      <c r="FX70" s="757"/>
      <c r="FY70" s="757"/>
      <c r="FZ70" s="757"/>
      <c r="GA70" s="757"/>
      <c r="GB70" s="757"/>
      <c r="GC70" s="757"/>
      <c r="GD70" s="757"/>
      <c r="GE70" s="757"/>
      <c r="GF70" s="757"/>
      <c r="GG70" s="757"/>
      <c r="GH70" s="757"/>
      <c r="GI70" s="757"/>
      <c r="GJ70" s="757"/>
      <c r="GK70" s="757"/>
      <c r="GL70" s="757"/>
      <c r="GM70" s="757"/>
      <c r="GN70" s="757"/>
      <c r="GO70" s="757"/>
      <c r="GP70" s="757"/>
      <c r="GQ70" s="757"/>
      <c r="GR70" s="757"/>
      <c r="GS70" s="757"/>
      <c r="GT70" s="757"/>
      <c r="GU70" s="757"/>
      <c r="GV70" s="757"/>
      <c r="GW70" s="757"/>
      <c r="GX70" s="757"/>
      <c r="GY70" s="757"/>
      <c r="GZ70" s="757"/>
      <c r="HA70" s="757"/>
      <c r="HB70" s="757"/>
      <c r="HC70" s="757"/>
      <c r="HD70" s="757"/>
      <c r="HE70" s="757"/>
      <c r="HF70" s="757"/>
      <c r="HG70" s="757"/>
      <c r="HH70" s="757"/>
      <c r="HI70" s="757"/>
      <c r="HJ70" s="757"/>
      <c r="HK70" s="757"/>
      <c r="HL70" s="757"/>
      <c r="HM70" s="757"/>
      <c r="HN70" s="757"/>
      <c r="HO70" s="757"/>
      <c r="HP70" s="757"/>
      <c r="HQ70" s="757"/>
      <c r="HR70" s="757"/>
      <c r="HS70" s="757"/>
      <c r="HT70" s="757"/>
      <c r="HU70" s="757"/>
      <c r="HV70" s="757"/>
      <c r="HW70" s="757"/>
      <c r="HX70" s="757"/>
      <c r="HY70" s="757"/>
      <c r="HZ70" s="757"/>
      <c r="IA70" s="757"/>
      <c r="IB70" s="757"/>
      <c r="IC70" s="757"/>
      <c r="ID70" s="757"/>
      <c r="IE70" s="757"/>
      <c r="IF70" s="757"/>
      <c r="IG70" s="757"/>
      <c r="IH70" s="757"/>
      <c r="II70" s="757"/>
      <c r="IJ70" s="757"/>
      <c r="IK70" s="757"/>
      <c r="IL70" s="757"/>
      <c r="IM70" s="757"/>
      <c r="IN70" s="757"/>
      <c r="IO70" s="757"/>
      <c r="IP70" s="757"/>
      <c r="IQ70" s="757"/>
      <c r="IR70" s="757"/>
      <c r="IS70" s="757"/>
      <c r="IT70" s="757"/>
      <c r="IU70" s="757"/>
    </row>
    <row r="71" customFormat="false" ht="14.1" hidden="false" customHeight="true" outlineLevel="0" collapsed="false">
      <c r="A71" s="799" t="s">
        <v>162</v>
      </c>
      <c r="B71" s="775" t="s">
        <v>593</v>
      </c>
      <c r="C71" s="800" t="n">
        <v>0.09</v>
      </c>
      <c r="D71" s="798"/>
      <c r="G71" s="777" t="n">
        <f aca="false">IF(G68&gt;=0,$C$71*G68,0)</f>
        <v>0</v>
      </c>
      <c r="H71" s="777" t="n">
        <f aca="false">IF(H68&gt;=0,$C$71*H68,0)</f>
        <v>19770.9185392413</v>
      </c>
      <c r="I71" s="777" t="n">
        <f aca="false">IF(I68&gt;=0,$C$71*I68,0)</f>
        <v>63419.7954931384</v>
      </c>
      <c r="J71" s="777" t="n">
        <f aca="false">IF(J68&gt;=0,$C$71*J68,0)</f>
        <v>76145.4282976383</v>
      </c>
      <c r="K71" s="777" t="n">
        <f aca="false">IF(K68&gt;=0,$C$71*K68,0)</f>
        <v>95748.1948411385</v>
      </c>
      <c r="L71" s="777" t="n">
        <f aca="false">IF(L68&gt;=0,$C$71*L68,0)</f>
        <v>98736.4608001386</v>
      </c>
      <c r="M71" s="777" t="n">
        <f aca="false">IF(M68&gt;=0,$C$71*M68,0)</f>
        <v>125733.072529638</v>
      </c>
      <c r="N71" s="777" t="n">
        <f aca="false">IF(N68&gt;=0,$C$71*N68,0)</f>
        <v>135838.715986638</v>
      </c>
      <c r="O71" s="777" t="n">
        <f aca="false">IF(O68&gt;=0,$C$71*O68,0)</f>
        <v>138953.765697138</v>
      </c>
      <c r="P71" s="777" t="n">
        <f aca="false">IF(P68&gt;=0,$C$71*P68,0)</f>
        <v>156327.927873138</v>
      </c>
      <c r="Q71" s="777" t="n">
        <f aca="false">IF(Q68&gt;=0,$C$71*Q68,0)</f>
        <v>166712.953587139</v>
      </c>
      <c r="R71" s="777" t="n">
        <f aca="false">IF(R68&gt;=0,$C$71*R68,0)</f>
        <v>180884.628982639</v>
      </c>
      <c r="S71" s="777" t="n">
        <f aca="false">IF(S68&gt;=0,$C$71*S68,0)</f>
        <v>206485.994895139</v>
      </c>
      <c r="T71" s="777" t="n">
        <f aca="false">IF(T68&gt;=0,$C$71*T68,0)</f>
        <v>221214.352969638</v>
      </c>
      <c r="U71" s="777" t="n">
        <f aca="false">IF(U68&gt;=0,$C$71*U68,0)</f>
        <v>232299.707977638</v>
      </c>
      <c r="V71" s="777" t="n">
        <f aca="false">IF(V68&gt;=0,$C$71*V68,0)</f>
        <v>247389.264424639</v>
      </c>
      <c r="W71" s="777" t="n">
        <f aca="false">IF(W68&gt;=0,$C$71*W68,0)</f>
        <v>254774.365903638</v>
      </c>
      <c r="X71" s="777" t="n">
        <f aca="false">IF(X68&gt;=0,$C$71*X68,0)</f>
        <v>270178.903986138</v>
      </c>
      <c r="Y71" s="777" t="n">
        <f aca="false">IF(Y68&gt;=0,$C$71*Y68,0)</f>
        <v>302077.196223139</v>
      </c>
      <c r="Z71" s="777" t="n">
        <f aca="false">IF(Z68&gt;=0,$C$71*Z68,0)</f>
        <v>301637.720854638</v>
      </c>
      <c r="AA71" s="801"/>
      <c r="AB71" s="801"/>
      <c r="AC71" s="801"/>
      <c r="AD71" s="801"/>
      <c r="AE71" s="801"/>
      <c r="AF71" s="801"/>
      <c r="AG71" s="801"/>
      <c r="AH71" s="801"/>
      <c r="AI71" s="801"/>
      <c r="AJ71" s="801"/>
      <c r="AK71" s="801"/>
      <c r="AL71" s="801"/>
      <c r="AM71" s="801"/>
      <c r="AN71" s="801"/>
      <c r="AO71" s="801"/>
      <c r="AP71" s="801"/>
      <c r="AQ71" s="801"/>
      <c r="AR71" s="801"/>
      <c r="AS71" s="801"/>
      <c r="AT71" s="801"/>
      <c r="AU71" s="801"/>
      <c r="AV71" s="801"/>
      <c r="AW71" s="801"/>
      <c r="AX71" s="801"/>
      <c r="AY71" s="801"/>
      <c r="AZ71" s="801"/>
      <c r="BA71" s="801"/>
      <c r="BB71" s="801"/>
      <c r="BC71" s="801"/>
      <c r="BD71" s="801"/>
      <c r="BE71" s="801"/>
      <c r="BF71" s="801"/>
      <c r="BG71" s="801"/>
      <c r="BH71" s="801"/>
      <c r="BI71" s="801"/>
      <c r="BJ71" s="801"/>
      <c r="BK71" s="801"/>
      <c r="BL71" s="801"/>
      <c r="BM71" s="801"/>
      <c r="BN71" s="801"/>
      <c r="BO71" s="801"/>
      <c r="BP71" s="801"/>
      <c r="BQ71" s="801"/>
      <c r="BR71" s="801"/>
      <c r="BS71" s="801"/>
      <c r="BT71" s="801"/>
      <c r="BU71" s="801"/>
      <c r="BV71" s="801"/>
      <c r="BW71" s="801"/>
      <c r="BX71" s="801"/>
      <c r="BY71" s="801"/>
      <c r="BZ71" s="801"/>
      <c r="CA71" s="801"/>
      <c r="CB71" s="801"/>
      <c r="CC71" s="801"/>
      <c r="CD71" s="801"/>
      <c r="CE71" s="801"/>
      <c r="CF71" s="801"/>
      <c r="CG71" s="801"/>
      <c r="CH71" s="801"/>
      <c r="CI71" s="801"/>
      <c r="CJ71" s="801"/>
      <c r="CK71" s="801"/>
      <c r="CL71" s="801"/>
      <c r="CM71" s="801"/>
      <c r="CN71" s="801"/>
      <c r="CO71" s="801"/>
      <c r="CP71" s="801"/>
      <c r="CQ71" s="801"/>
      <c r="CR71" s="801"/>
      <c r="CS71" s="801"/>
      <c r="CT71" s="801"/>
      <c r="CU71" s="801"/>
      <c r="CV71" s="801"/>
      <c r="CW71" s="801"/>
      <c r="CX71" s="801"/>
      <c r="CY71" s="801"/>
      <c r="CZ71" s="801"/>
      <c r="DA71" s="801"/>
      <c r="DB71" s="801"/>
      <c r="DC71" s="801"/>
      <c r="DD71" s="801"/>
      <c r="DE71" s="801"/>
      <c r="DF71" s="801"/>
      <c r="DG71" s="801"/>
      <c r="DH71" s="801"/>
      <c r="DI71" s="801"/>
      <c r="DJ71" s="801"/>
      <c r="DK71" s="801"/>
      <c r="DL71" s="801"/>
      <c r="DM71" s="801"/>
      <c r="DN71" s="801"/>
      <c r="DO71" s="801"/>
      <c r="DP71" s="801"/>
      <c r="DQ71" s="801"/>
      <c r="DR71" s="801"/>
      <c r="DS71" s="801"/>
      <c r="DT71" s="801"/>
      <c r="DU71" s="801"/>
      <c r="DV71" s="801"/>
      <c r="DW71" s="801"/>
      <c r="DX71" s="801"/>
      <c r="DY71" s="801"/>
      <c r="DZ71" s="801"/>
      <c r="EA71" s="801"/>
      <c r="EB71" s="801"/>
      <c r="EC71" s="801"/>
      <c r="ED71" s="801"/>
      <c r="EE71" s="801"/>
      <c r="EF71" s="801"/>
      <c r="EG71" s="801"/>
      <c r="EH71" s="801"/>
      <c r="EI71" s="801"/>
      <c r="EJ71" s="801"/>
      <c r="EK71" s="801"/>
      <c r="EL71" s="801"/>
      <c r="EM71" s="801"/>
      <c r="EN71" s="801"/>
      <c r="EO71" s="801"/>
      <c r="EP71" s="801"/>
      <c r="EQ71" s="801"/>
      <c r="ER71" s="801"/>
      <c r="ES71" s="801"/>
      <c r="ET71" s="801"/>
      <c r="EU71" s="801"/>
      <c r="EV71" s="801"/>
      <c r="EW71" s="801"/>
      <c r="EX71" s="801"/>
      <c r="EY71" s="801"/>
      <c r="EZ71" s="801"/>
      <c r="FA71" s="801"/>
      <c r="FB71" s="801"/>
      <c r="FC71" s="801"/>
      <c r="FD71" s="801"/>
      <c r="FE71" s="801"/>
      <c r="FF71" s="801"/>
      <c r="FG71" s="801"/>
      <c r="FH71" s="801"/>
      <c r="FI71" s="801"/>
      <c r="FJ71" s="801"/>
      <c r="FK71" s="801"/>
      <c r="FL71" s="801"/>
      <c r="FM71" s="801"/>
      <c r="FN71" s="801"/>
      <c r="FO71" s="801"/>
      <c r="FP71" s="801"/>
      <c r="FQ71" s="801"/>
      <c r="FR71" s="801"/>
      <c r="FS71" s="801"/>
      <c r="FT71" s="801"/>
      <c r="FU71" s="801"/>
      <c r="FV71" s="801"/>
      <c r="FW71" s="801"/>
      <c r="FX71" s="801"/>
      <c r="FY71" s="801"/>
      <c r="FZ71" s="801"/>
      <c r="GA71" s="801"/>
      <c r="GB71" s="801"/>
      <c r="GC71" s="801"/>
      <c r="GD71" s="801"/>
      <c r="GE71" s="801"/>
      <c r="GF71" s="801"/>
      <c r="GG71" s="801"/>
      <c r="GH71" s="801"/>
      <c r="GI71" s="801"/>
      <c r="GJ71" s="801"/>
      <c r="GK71" s="801"/>
      <c r="GL71" s="801"/>
      <c r="GM71" s="801"/>
      <c r="GN71" s="801"/>
      <c r="GO71" s="801"/>
      <c r="GP71" s="801"/>
      <c r="GQ71" s="801"/>
      <c r="GR71" s="801"/>
      <c r="GS71" s="801"/>
      <c r="GT71" s="801"/>
      <c r="GU71" s="801"/>
      <c r="GV71" s="801"/>
      <c r="GW71" s="801"/>
      <c r="GX71" s="801"/>
      <c r="GY71" s="801"/>
      <c r="GZ71" s="801"/>
      <c r="HA71" s="801"/>
      <c r="HB71" s="801"/>
      <c r="HC71" s="801"/>
      <c r="HD71" s="801"/>
      <c r="HE71" s="801"/>
      <c r="HF71" s="801"/>
      <c r="HG71" s="801"/>
      <c r="HH71" s="801"/>
      <c r="HI71" s="801"/>
      <c r="HJ71" s="801"/>
      <c r="HK71" s="801"/>
      <c r="HL71" s="801"/>
      <c r="HM71" s="801"/>
      <c r="HN71" s="801"/>
      <c r="HO71" s="801"/>
      <c r="HP71" s="801"/>
      <c r="HQ71" s="801"/>
      <c r="HR71" s="801"/>
      <c r="HS71" s="801"/>
      <c r="HT71" s="801"/>
      <c r="HU71" s="801"/>
      <c r="HV71" s="801"/>
      <c r="HW71" s="801"/>
      <c r="HX71" s="801"/>
      <c r="HY71" s="801"/>
      <c r="HZ71" s="801"/>
      <c r="IA71" s="801"/>
      <c r="IB71" s="801"/>
      <c r="IC71" s="801"/>
      <c r="ID71" s="801"/>
      <c r="IE71" s="801"/>
      <c r="IF71" s="801"/>
      <c r="IG71" s="801"/>
      <c r="IH71" s="801"/>
      <c r="II71" s="801"/>
      <c r="IJ71" s="801"/>
      <c r="IK71" s="801"/>
      <c r="IL71" s="801"/>
      <c r="IM71" s="801"/>
      <c r="IN71" s="801"/>
      <c r="IO71" s="801"/>
      <c r="IP71" s="801"/>
      <c r="IQ71" s="801"/>
      <c r="IR71" s="801"/>
      <c r="IS71" s="801"/>
      <c r="IT71" s="801"/>
      <c r="IU71" s="801"/>
    </row>
    <row r="72" customFormat="false" ht="14.1" hidden="false" customHeight="true" outlineLevel="0" collapsed="false">
      <c r="A72" s="799" t="s">
        <v>165</v>
      </c>
      <c r="B72" s="775" t="s">
        <v>594</v>
      </c>
      <c r="C72" s="800" t="n">
        <v>0.15</v>
      </c>
      <c r="D72" s="798"/>
      <c r="G72" s="778" t="n">
        <f aca="false">IF(G68&gt;=0,$C$72*G68,0)</f>
        <v>0</v>
      </c>
      <c r="H72" s="778" t="n">
        <f aca="false">IF(H68&gt;=0,$C$72*H68,0)</f>
        <v>32951.5308987354</v>
      </c>
      <c r="I72" s="778" t="n">
        <f aca="false">IF(I68&gt;=0,$C$72*I68,0)</f>
        <v>105699.659155231</v>
      </c>
      <c r="J72" s="778" t="n">
        <f aca="false">IF(J68&gt;=0,$C$72*J68,0)</f>
        <v>126909.047162731</v>
      </c>
      <c r="K72" s="778" t="n">
        <f aca="false">IF(K68&gt;=0,$C$72*K68,0)</f>
        <v>159580.324735231</v>
      </c>
      <c r="L72" s="778" t="n">
        <f aca="false">IF(L68&gt;=0,$C$72*L68,0)</f>
        <v>164560.768000231</v>
      </c>
      <c r="M72" s="778" t="n">
        <f aca="false">IF(M68&gt;=0,$C$72*M68,0)</f>
        <v>209555.120882731</v>
      </c>
      <c r="N72" s="778" t="n">
        <f aca="false">IF(N68&gt;=0,$C$72*N68,0)</f>
        <v>226397.859977731</v>
      </c>
      <c r="O72" s="778" t="n">
        <f aca="false">IF(O68&gt;=0,$C$72*O68,0)</f>
        <v>231589.60949523</v>
      </c>
      <c r="P72" s="778" t="n">
        <f aca="false">IF(P68&gt;=0,$C$72*P68,0)</f>
        <v>260546.546455231</v>
      </c>
      <c r="Q72" s="778" t="n">
        <f aca="false">IF(Q68&gt;=0,$C$72*Q68,0)</f>
        <v>277854.922645231</v>
      </c>
      <c r="R72" s="778" t="n">
        <f aca="false">IF(R68&gt;=0,$C$72*R68,0)</f>
        <v>301474.381637731</v>
      </c>
      <c r="S72" s="778" t="n">
        <f aca="false">IF(S68&gt;=0,$C$72*S68,0)</f>
        <v>344143.324825231</v>
      </c>
      <c r="T72" s="778" t="n">
        <f aca="false">IF(T68&gt;=0,$C$72*T68,0)</f>
        <v>368690.588282731</v>
      </c>
      <c r="U72" s="778" t="n">
        <f aca="false">IF(U68&gt;=0,$C$72*U68,0)</f>
        <v>387166.179962731</v>
      </c>
      <c r="V72" s="778" t="n">
        <f aca="false">IF(V68&gt;=0,$C$72*V68,0)</f>
        <v>412315.440707731</v>
      </c>
      <c r="W72" s="778" t="n">
        <f aca="false">IF(W68&gt;=0,$C$72*W68,0)</f>
        <v>424623.943172731</v>
      </c>
      <c r="X72" s="778" t="n">
        <f aca="false">IF(X68&gt;=0,$C$72*X68,0)</f>
        <v>450298.173310231</v>
      </c>
      <c r="Y72" s="778" t="n">
        <f aca="false">IF(Y68&gt;=0,$C$72*Y68,0)</f>
        <v>503461.993705231</v>
      </c>
      <c r="Z72" s="778" t="n">
        <f aca="false">IF(Z68&gt;=0,$C$72*Z68,0)</f>
        <v>502729.53475773</v>
      </c>
      <c r="AA72" s="801"/>
      <c r="AB72" s="801"/>
      <c r="AC72" s="801"/>
      <c r="AD72" s="801"/>
      <c r="AE72" s="801"/>
      <c r="AF72" s="801"/>
      <c r="AG72" s="801"/>
      <c r="AH72" s="801"/>
      <c r="AI72" s="801"/>
      <c r="AJ72" s="801"/>
      <c r="AK72" s="801"/>
      <c r="AL72" s="801"/>
      <c r="AM72" s="801"/>
      <c r="AN72" s="801"/>
      <c r="AO72" s="801"/>
      <c r="AP72" s="801"/>
      <c r="AQ72" s="801"/>
      <c r="AR72" s="801"/>
      <c r="AS72" s="801"/>
      <c r="AT72" s="801"/>
      <c r="AU72" s="801"/>
      <c r="AV72" s="801"/>
      <c r="AW72" s="801"/>
      <c r="AX72" s="801"/>
      <c r="AY72" s="801"/>
      <c r="AZ72" s="801"/>
      <c r="BA72" s="801"/>
      <c r="BB72" s="801"/>
      <c r="BC72" s="801"/>
      <c r="BD72" s="801"/>
      <c r="BE72" s="801"/>
      <c r="BF72" s="801"/>
      <c r="BG72" s="801"/>
      <c r="BH72" s="801"/>
      <c r="BI72" s="801"/>
      <c r="BJ72" s="801"/>
      <c r="BK72" s="801"/>
      <c r="BL72" s="801"/>
      <c r="BM72" s="801"/>
      <c r="BN72" s="801"/>
      <c r="BO72" s="801"/>
      <c r="BP72" s="801"/>
      <c r="BQ72" s="801"/>
      <c r="BR72" s="801"/>
      <c r="BS72" s="801"/>
      <c r="BT72" s="801"/>
      <c r="BU72" s="801"/>
      <c r="BV72" s="801"/>
      <c r="BW72" s="801"/>
      <c r="BX72" s="801"/>
      <c r="BY72" s="801"/>
      <c r="BZ72" s="801"/>
      <c r="CA72" s="801"/>
      <c r="CB72" s="801"/>
      <c r="CC72" s="801"/>
      <c r="CD72" s="801"/>
      <c r="CE72" s="801"/>
      <c r="CF72" s="801"/>
      <c r="CG72" s="801"/>
      <c r="CH72" s="801"/>
      <c r="CI72" s="801"/>
      <c r="CJ72" s="801"/>
      <c r="CK72" s="801"/>
      <c r="CL72" s="801"/>
      <c r="CM72" s="801"/>
      <c r="CN72" s="801"/>
      <c r="CO72" s="801"/>
      <c r="CP72" s="801"/>
      <c r="CQ72" s="801"/>
      <c r="CR72" s="801"/>
      <c r="CS72" s="801"/>
      <c r="CT72" s="801"/>
      <c r="CU72" s="801"/>
      <c r="CV72" s="801"/>
      <c r="CW72" s="801"/>
      <c r="CX72" s="801"/>
      <c r="CY72" s="801"/>
      <c r="CZ72" s="801"/>
      <c r="DA72" s="801"/>
      <c r="DB72" s="801"/>
      <c r="DC72" s="801"/>
      <c r="DD72" s="801"/>
      <c r="DE72" s="801"/>
      <c r="DF72" s="801"/>
      <c r="DG72" s="801"/>
      <c r="DH72" s="801"/>
      <c r="DI72" s="801"/>
      <c r="DJ72" s="801"/>
      <c r="DK72" s="801"/>
      <c r="DL72" s="801"/>
      <c r="DM72" s="801"/>
      <c r="DN72" s="801"/>
      <c r="DO72" s="801"/>
      <c r="DP72" s="801"/>
      <c r="DQ72" s="801"/>
      <c r="DR72" s="801"/>
      <c r="DS72" s="801"/>
      <c r="DT72" s="801"/>
      <c r="DU72" s="801"/>
      <c r="DV72" s="801"/>
      <c r="DW72" s="801"/>
      <c r="DX72" s="801"/>
      <c r="DY72" s="801"/>
      <c r="DZ72" s="801"/>
      <c r="EA72" s="801"/>
      <c r="EB72" s="801"/>
      <c r="EC72" s="801"/>
      <c r="ED72" s="801"/>
      <c r="EE72" s="801"/>
      <c r="EF72" s="801"/>
      <c r="EG72" s="801"/>
      <c r="EH72" s="801"/>
      <c r="EI72" s="801"/>
      <c r="EJ72" s="801"/>
      <c r="EK72" s="801"/>
      <c r="EL72" s="801"/>
      <c r="EM72" s="801"/>
      <c r="EN72" s="801"/>
      <c r="EO72" s="801"/>
      <c r="EP72" s="801"/>
      <c r="EQ72" s="801"/>
      <c r="ER72" s="801"/>
      <c r="ES72" s="801"/>
      <c r="ET72" s="801"/>
      <c r="EU72" s="801"/>
      <c r="EV72" s="801"/>
      <c r="EW72" s="801"/>
      <c r="EX72" s="801"/>
      <c r="EY72" s="801"/>
      <c r="EZ72" s="801"/>
      <c r="FA72" s="801"/>
      <c r="FB72" s="801"/>
      <c r="FC72" s="801"/>
      <c r="FD72" s="801"/>
      <c r="FE72" s="801"/>
      <c r="FF72" s="801"/>
      <c r="FG72" s="801"/>
      <c r="FH72" s="801"/>
      <c r="FI72" s="801"/>
      <c r="FJ72" s="801"/>
      <c r="FK72" s="801"/>
      <c r="FL72" s="801"/>
      <c r="FM72" s="801"/>
      <c r="FN72" s="801"/>
      <c r="FO72" s="801"/>
      <c r="FP72" s="801"/>
      <c r="FQ72" s="801"/>
      <c r="FR72" s="801"/>
      <c r="FS72" s="801"/>
      <c r="FT72" s="801"/>
      <c r="FU72" s="801"/>
      <c r="FV72" s="801"/>
      <c r="FW72" s="801"/>
      <c r="FX72" s="801"/>
      <c r="FY72" s="801"/>
      <c r="FZ72" s="801"/>
      <c r="GA72" s="801"/>
      <c r="GB72" s="801"/>
      <c r="GC72" s="801"/>
      <c r="GD72" s="801"/>
      <c r="GE72" s="801"/>
      <c r="GF72" s="801"/>
      <c r="GG72" s="801"/>
      <c r="GH72" s="801"/>
      <c r="GI72" s="801"/>
      <c r="GJ72" s="801"/>
      <c r="GK72" s="801"/>
      <c r="GL72" s="801"/>
      <c r="GM72" s="801"/>
      <c r="GN72" s="801"/>
      <c r="GO72" s="801"/>
      <c r="GP72" s="801"/>
      <c r="GQ72" s="801"/>
      <c r="GR72" s="801"/>
      <c r="GS72" s="801"/>
      <c r="GT72" s="801"/>
      <c r="GU72" s="801"/>
      <c r="GV72" s="801"/>
      <c r="GW72" s="801"/>
      <c r="GX72" s="801"/>
      <c r="GY72" s="801"/>
      <c r="GZ72" s="801"/>
      <c r="HA72" s="801"/>
      <c r="HB72" s="801"/>
      <c r="HC72" s="801"/>
      <c r="HD72" s="801"/>
      <c r="HE72" s="801"/>
      <c r="HF72" s="801"/>
      <c r="HG72" s="801"/>
      <c r="HH72" s="801"/>
      <c r="HI72" s="801"/>
      <c r="HJ72" s="801"/>
      <c r="HK72" s="801"/>
      <c r="HL72" s="801"/>
      <c r="HM72" s="801"/>
      <c r="HN72" s="801"/>
      <c r="HO72" s="801"/>
      <c r="HP72" s="801"/>
      <c r="HQ72" s="801"/>
      <c r="HR72" s="801"/>
      <c r="HS72" s="801"/>
      <c r="HT72" s="801"/>
      <c r="HU72" s="801"/>
      <c r="HV72" s="801"/>
      <c r="HW72" s="801"/>
      <c r="HX72" s="801"/>
      <c r="HY72" s="801"/>
      <c r="HZ72" s="801"/>
      <c r="IA72" s="801"/>
      <c r="IB72" s="801"/>
      <c r="IC72" s="801"/>
      <c r="ID72" s="801"/>
      <c r="IE72" s="801"/>
      <c r="IF72" s="801"/>
      <c r="IG72" s="801"/>
      <c r="IH72" s="801"/>
      <c r="II72" s="801"/>
      <c r="IJ72" s="801"/>
      <c r="IK72" s="801"/>
      <c r="IL72" s="801"/>
      <c r="IM72" s="801"/>
      <c r="IN72" s="801"/>
      <c r="IO72" s="801"/>
      <c r="IP72" s="801"/>
      <c r="IQ72" s="801"/>
      <c r="IR72" s="801"/>
      <c r="IS72" s="801"/>
      <c r="IT72" s="801"/>
      <c r="IU72" s="801"/>
    </row>
    <row r="73" customFormat="false" ht="14.1" hidden="false" customHeight="true" outlineLevel="0" collapsed="false">
      <c r="A73" s="799" t="s">
        <v>167</v>
      </c>
      <c r="B73" s="775" t="s">
        <v>595</v>
      </c>
      <c r="C73" s="800" t="n">
        <v>0.1</v>
      </c>
      <c r="D73" s="798"/>
      <c r="G73" s="802" t="n">
        <f aca="false">IF(G68&gt;240000,(G68-240000)*$C$73,0)</f>
        <v>0</v>
      </c>
      <c r="H73" s="802" t="n">
        <f aca="false">IF(H68&gt;240000,(H68-240000)*$C$73,0)</f>
        <v>0</v>
      </c>
      <c r="I73" s="802" t="n">
        <f aca="false">IF(I68&gt;240000,(I68-240000)*$C$73,0)</f>
        <v>46466.4394368204</v>
      </c>
      <c r="J73" s="802" t="n">
        <f aca="false">IF(J68&gt;240000,(J68-240000)*$C$73,0)</f>
        <v>60606.0314418204</v>
      </c>
      <c r="K73" s="802" t="n">
        <f aca="false">IF(K68&gt;240000,(K68-240000)*$C$73,0)</f>
        <v>82386.8831568206</v>
      </c>
      <c r="L73" s="802" t="n">
        <f aca="false">IF(L68&gt;240000,(L68-240000)*$C$73,0)</f>
        <v>85707.1786668207</v>
      </c>
      <c r="M73" s="802" t="n">
        <f aca="false">IF(M68&gt;240000,(M68-240000)*$C$73,0)</f>
        <v>115703.41392182</v>
      </c>
      <c r="N73" s="802" t="n">
        <f aca="false">IF(N68&gt;240000,(N68-240000)*$C$73,0)</f>
        <v>126931.90665182</v>
      </c>
      <c r="O73" s="802" t="n">
        <f aca="false">IF(O68&gt;240000,(O68-240000)*$C$73,0)</f>
        <v>130393.07299682</v>
      </c>
      <c r="P73" s="802" t="n">
        <f aca="false">IF(P68&gt;240000,(P68-240000)*$C$73,0)</f>
        <v>149697.697636821</v>
      </c>
      <c r="Q73" s="802" t="n">
        <f aca="false">IF(Q68&gt;240000,(Q68-240000)*$C$73,0)</f>
        <v>161236.615096821</v>
      </c>
      <c r="R73" s="802" t="n">
        <f aca="false">IF(R68&gt;240000,(R68-240000)*$C$73,0)</f>
        <v>176982.921091821</v>
      </c>
      <c r="S73" s="802" t="n">
        <f aca="false">IF(S68&gt;240000,(S68-240000)*$C$73,0)</f>
        <v>205428.883216821</v>
      </c>
      <c r="T73" s="802" t="n">
        <f aca="false">IF(T68&gt;240000,(T68-240000)*$C$73,0)</f>
        <v>221793.72552182</v>
      </c>
      <c r="U73" s="802" t="n">
        <f aca="false">IF(U68&gt;240000,(U68-240000)*$C$73,0)</f>
        <v>234110.78664182</v>
      </c>
      <c r="V73" s="802" t="n">
        <f aca="false">IF(V68&gt;240000,(V68-240000)*$C$73,0)</f>
        <v>250876.960471821</v>
      </c>
      <c r="W73" s="802" t="n">
        <f aca="false">IF(W68&gt;240000,(W68-240000)*$C$73,0)</f>
        <v>259082.628781821</v>
      </c>
      <c r="X73" s="802" t="n">
        <f aca="false">IF(X68&gt;240000,(X68-240000)*$C$73,0)</f>
        <v>276198.78220682</v>
      </c>
      <c r="Y73" s="802" t="n">
        <f aca="false">IF(Y68&gt;240000,(Y68-240000)*$C$73,0)</f>
        <v>311641.329136821</v>
      </c>
      <c r="Z73" s="802" t="n">
        <f aca="false">IF(Z68&gt;240000,(Z68-240000)*$C$73,0)</f>
        <v>311153.02317182</v>
      </c>
      <c r="AA73" s="801"/>
      <c r="AB73" s="801"/>
      <c r="AC73" s="801"/>
      <c r="AD73" s="801"/>
      <c r="AE73" s="801"/>
      <c r="AF73" s="801"/>
      <c r="AG73" s="801"/>
      <c r="AH73" s="801"/>
      <c r="AI73" s="801"/>
      <c r="AJ73" s="801"/>
      <c r="AK73" s="801"/>
      <c r="AL73" s="801"/>
      <c r="AM73" s="801"/>
      <c r="AN73" s="801"/>
      <c r="AO73" s="801"/>
      <c r="AP73" s="801"/>
      <c r="AQ73" s="801"/>
      <c r="AR73" s="801"/>
      <c r="AS73" s="801"/>
      <c r="AT73" s="801"/>
      <c r="AU73" s="801"/>
      <c r="AV73" s="801"/>
      <c r="AW73" s="801"/>
      <c r="AX73" s="801"/>
      <c r="AY73" s="801"/>
      <c r="AZ73" s="801"/>
      <c r="BA73" s="801"/>
      <c r="BB73" s="801"/>
      <c r="BC73" s="801"/>
      <c r="BD73" s="801"/>
      <c r="BE73" s="801"/>
      <c r="BF73" s="801"/>
      <c r="BG73" s="801"/>
      <c r="BH73" s="801"/>
      <c r="BI73" s="801"/>
      <c r="BJ73" s="801"/>
      <c r="BK73" s="801"/>
      <c r="BL73" s="801"/>
      <c r="BM73" s="801"/>
      <c r="BN73" s="801"/>
      <c r="BO73" s="801"/>
      <c r="BP73" s="801"/>
      <c r="BQ73" s="801"/>
      <c r="BR73" s="801"/>
      <c r="BS73" s="801"/>
      <c r="BT73" s="801"/>
      <c r="BU73" s="801"/>
      <c r="BV73" s="801"/>
      <c r="BW73" s="801"/>
      <c r="BX73" s="801"/>
      <c r="BY73" s="801"/>
      <c r="BZ73" s="801"/>
      <c r="CA73" s="801"/>
      <c r="CB73" s="801"/>
      <c r="CC73" s="801"/>
      <c r="CD73" s="801"/>
      <c r="CE73" s="801"/>
      <c r="CF73" s="801"/>
      <c r="CG73" s="801"/>
      <c r="CH73" s="801"/>
      <c r="CI73" s="801"/>
      <c r="CJ73" s="801"/>
      <c r="CK73" s="801"/>
      <c r="CL73" s="801"/>
      <c r="CM73" s="801"/>
      <c r="CN73" s="801"/>
      <c r="CO73" s="801"/>
      <c r="CP73" s="801"/>
      <c r="CQ73" s="801"/>
      <c r="CR73" s="801"/>
      <c r="CS73" s="801"/>
      <c r="CT73" s="801"/>
      <c r="CU73" s="801"/>
      <c r="CV73" s="801"/>
      <c r="CW73" s="801"/>
      <c r="CX73" s="801"/>
      <c r="CY73" s="801"/>
      <c r="CZ73" s="801"/>
      <c r="DA73" s="801"/>
      <c r="DB73" s="801"/>
      <c r="DC73" s="801"/>
      <c r="DD73" s="801"/>
      <c r="DE73" s="801"/>
      <c r="DF73" s="801"/>
      <c r="DG73" s="801"/>
      <c r="DH73" s="801"/>
      <c r="DI73" s="801"/>
      <c r="DJ73" s="801"/>
      <c r="DK73" s="801"/>
      <c r="DL73" s="801"/>
      <c r="DM73" s="801"/>
      <c r="DN73" s="801"/>
      <c r="DO73" s="801"/>
      <c r="DP73" s="801"/>
      <c r="DQ73" s="801"/>
      <c r="DR73" s="801"/>
      <c r="DS73" s="801"/>
      <c r="DT73" s="801"/>
      <c r="DU73" s="801"/>
      <c r="DV73" s="801"/>
      <c r="DW73" s="801"/>
      <c r="DX73" s="801"/>
      <c r="DY73" s="801"/>
      <c r="DZ73" s="801"/>
      <c r="EA73" s="801"/>
      <c r="EB73" s="801"/>
      <c r="EC73" s="801"/>
      <c r="ED73" s="801"/>
      <c r="EE73" s="801"/>
      <c r="EF73" s="801"/>
      <c r="EG73" s="801"/>
      <c r="EH73" s="801"/>
      <c r="EI73" s="801"/>
      <c r="EJ73" s="801"/>
      <c r="EK73" s="801"/>
      <c r="EL73" s="801"/>
      <c r="EM73" s="801"/>
      <c r="EN73" s="801"/>
      <c r="EO73" s="801"/>
      <c r="EP73" s="801"/>
      <c r="EQ73" s="801"/>
      <c r="ER73" s="801"/>
      <c r="ES73" s="801"/>
      <c r="ET73" s="801"/>
      <c r="EU73" s="801"/>
      <c r="EV73" s="801"/>
      <c r="EW73" s="801"/>
      <c r="EX73" s="801"/>
      <c r="EY73" s="801"/>
      <c r="EZ73" s="801"/>
      <c r="FA73" s="801"/>
      <c r="FB73" s="801"/>
      <c r="FC73" s="801"/>
      <c r="FD73" s="801"/>
      <c r="FE73" s="801"/>
      <c r="FF73" s="801"/>
      <c r="FG73" s="801"/>
      <c r="FH73" s="801"/>
      <c r="FI73" s="801"/>
      <c r="FJ73" s="801"/>
      <c r="FK73" s="801"/>
      <c r="FL73" s="801"/>
      <c r="FM73" s="801"/>
      <c r="FN73" s="801"/>
      <c r="FO73" s="801"/>
      <c r="FP73" s="801"/>
      <c r="FQ73" s="801"/>
      <c r="FR73" s="801"/>
      <c r="FS73" s="801"/>
      <c r="FT73" s="801"/>
      <c r="FU73" s="801"/>
      <c r="FV73" s="801"/>
      <c r="FW73" s="801"/>
      <c r="FX73" s="801"/>
      <c r="FY73" s="801"/>
      <c r="FZ73" s="801"/>
      <c r="GA73" s="801"/>
      <c r="GB73" s="801"/>
      <c r="GC73" s="801"/>
      <c r="GD73" s="801"/>
      <c r="GE73" s="801"/>
      <c r="GF73" s="801"/>
      <c r="GG73" s="801"/>
      <c r="GH73" s="801"/>
      <c r="GI73" s="801"/>
      <c r="GJ73" s="801"/>
      <c r="GK73" s="801"/>
      <c r="GL73" s="801"/>
      <c r="GM73" s="801"/>
      <c r="GN73" s="801"/>
      <c r="GO73" s="801"/>
      <c r="GP73" s="801"/>
      <c r="GQ73" s="801"/>
      <c r="GR73" s="801"/>
      <c r="GS73" s="801"/>
      <c r="GT73" s="801"/>
      <c r="GU73" s="801"/>
      <c r="GV73" s="801"/>
      <c r="GW73" s="801"/>
      <c r="GX73" s="801"/>
      <c r="GY73" s="801"/>
      <c r="GZ73" s="801"/>
      <c r="HA73" s="801"/>
      <c r="HB73" s="801"/>
      <c r="HC73" s="801"/>
      <c r="HD73" s="801"/>
      <c r="HE73" s="801"/>
      <c r="HF73" s="801"/>
      <c r="HG73" s="801"/>
      <c r="HH73" s="801"/>
      <c r="HI73" s="801"/>
      <c r="HJ73" s="801"/>
      <c r="HK73" s="801"/>
      <c r="HL73" s="801"/>
      <c r="HM73" s="801"/>
      <c r="HN73" s="801"/>
      <c r="HO73" s="801"/>
      <c r="HP73" s="801"/>
      <c r="HQ73" s="801"/>
      <c r="HR73" s="801"/>
      <c r="HS73" s="801"/>
      <c r="HT73" s="801"/>
      <c r="HU73" s="801"/>
      <c r="HV73" s="801"/>
      <c r="HW73" s="801"/>
      <c r="HX73" s="801"/>
      <c r="HY73" s="801"/>
      <c r="HZ73" s="801"/>
      <c r="IA73" s="801"/>
      <c r="IB73" s="801"/>
      <c r="IC73" s="801"/>
      <c r="ID73" s="801"/>
      <c r="IE73" s="801"/>
      <c r="IF73" s="801"/>
      <c r="IG73" s="801"/>
      <c r="IH73" s="801"/>
      <c r="II73" s="801"/>
      <c r="IJ73" s="801"/>
      <c r="IK73" s="801"/>
      <c r="IL73" s="801"/>
      <c r="IM73" s="801"/>
      <c r="IN73" s="801"/>
      <c r="IO73" s="801"/>
      <c r="IP73" s="801"/>
      <c r="IQ73" s="801"/>
      <c r="IR73" s="801"/>
      <c r="IS73" s="801"/>
      <c r="IT73" s="801"/>
      <c r="IU73" s="801"/>
    </row>
    <row r="74" s="804" customFormat="true" ht="5.1" hidden="false" customHeight="true" outlineLevel="0" collapsed="false">
      <c r="A74" s="803"/>
      <c r="G74" s="805"/>
      <c r="H74" s="805"/>
      <c r="I74" s="805"/>
      <c r="J74" s="805"/>
      <c r="K74" s="805"/>
      <c r="L74" s="805"/>
      <c r="M74" s="805"/>
      <c r="N74" s="805"/>
      <c r="O74" s="805"/>
      <c r="P74" s="805"/>
      <c r="Q74" s="805"/>
      <c r="R74" s="805"/>
      <c r="S74" s="805"/>
      <c r="T74" s="805"/>
      <c r="U74" s="805"/>
      <c r="V74" s="805"/>
      <c r="W74" s="805"/>
      <c r="X74" s="805"/>
      <c r="Y74" s="805"/>
      <c r="Z74" s="805"/>
    </row>
    <row r="75" customFormat="false" ht="14.1" hidden="false" customHeight="true" outlineLevel="0" collapsed="false">
      <c r="A75" s="756" t="s">
        <v>596</v>
      </c>
      <c r="B75" s="757" t="s">
        <v>597</v>
      </c>
      <c r="C75" s="757"/>
      <c r="D75" s="762"/>
      <c r="E75" s="757"/>
      <c r="F75" s="757"/>
      <c r="G75" s="770" t="n">
        <f aca="false">G68-G70</f>
        <v>-2046014.22879176</v>
      </c>
      <c r="H75" s="770" t="n">
        <f aca="false">H68-H70</f>
        <v>166954.42322026</v>
      </c>
      <c r="I75" s="771" t="n">
        <f aca="false">I68-I70</f>
        <v>489078.500283015</v>
      </c>
      <c r="J75" s="771" t="n">
        <f aca="false">J68-J70</f>
        <v>582399.807516014</v>
      </c>
      <c r="K75" s="771" t="n">
        <f aca="false">K68-K70</f>
        <v>726153.428835016</v>
      </c>
      <c r="L75" s="771" t="n">
        <f aca="false">L68-L70</f>
        <v>748067.379201017</v>
      </c>
      <c r="M75" s="771" t="n">
        <f aca="false">M68-M70</f>
        <v>946042.531884015</v>
      </c>
      <c r="N75" s="771" t="n">
        <f aca="false">N68-N70</f>
        <v>1020150.58390201</v>
      </c>
      <c r="O75" s="771" t="n">
        <f aca="false">O68-O70</f>
        <v>1042994.28177901</v>
      </c>
      <c r="P75" s="771" t="n">
        <f aca="false">P68-P70</f>
        <v>1170404.80440302</v>
      </c>
      <c r="Q75" s="771" t="n">
        <f aca="false">Q68-Q70</f>
        <v>1246561.65963902</v>
      </c>
      <c r="R75" s="771" t="n">
        <f aca="false">R68-R70</f>
        <v>1350487.27920602</v>
      </c>
      <c r="S75" s="771" t="n">
        <f aca="false">S68-S70</f>
        <v>1538230.62923102</v>
      </c>
      <c r="T75" s="771" t="n">
        <f aca="false">T68-T70</f>
        <v>1646238.58844402</v>
      </c>
      <c r="U75" s="771" t="n">
        <f aca="false">U68-U70</f>
        <v>1727531.19183601</v>
      </c>
      <c r="V75" s="771" t="n">
        <f aca="false">V68-V70</f>
        <v>1838187.93911402</v>
      </c>
      <c r="W75" s="771" t="n">
        <f aca="false">W68-W70</f>
        <v>1892345.34996002</v>
      </c>
      <c r="X75" s="771" t="n">
        <f aca="false">X68-X70</f>
        <v>2005311.96256501</v>
      </c>
      <c r="Y75" s="771" t="n">
        <f aca="false">Y68-Y70</f>
        <v>2239232.77230302</v>
      </c>
      <c r="Z75" s="771" t="n">
        <f aca="false">Z68-Z70</f>
        <v>2236009.95293401</v>
      </c>
      <c r="AA75" s="757"/>
      <c r="AB75" s="757"/>
      <c r="AC75" s="757"/>
      <c r="AD75" s="757"/>
      <c r="AE75" s="757"/>
      <c r="AF75" s="757"/>
      <c r="AG75" s="757"/>
      <c r="AH75" s="757"/>
      <c r="AI75" s="757"/>
      <c r="AJ75" s="757"/>
      <c r="AK75" s="757"/>
      <c r="AL75" s="757"/>
      <c r="AM75" s="757"/>
      <c r="AN75" s="757"/>
      <c r="AO75" s="757"/>
      <c r="AP75" s="757"/>
      <c r="AQ75" s="757"/>
      <c r="AR75" s="757"/>
      <c r="AS75" s="757"/>
      <c r="AT75" s="757"/>
      <c r="AU75" s="757"/>
      <c r="AV75" s="757"/>
      <c r="AW75" s="757"/>
      <c r="AX75" s="757"/>
      <c r="AY75" s="757"/>
      <c r="AZ75" s="757"/>
      <c r="BA75" s="757"/>
      <c r="BB75" s="757"/>
      <c r="BC75" s="757"/>
      <c r="BD75" s="757"/>
      <c r="BE75" s="757"/>
      <c r="BF75" s="757"/>
      <c r="BG75" s="757"/>
      <c r="BH75" s="757"/>
      <c r="BI75" s="757"/>
      <c r="BJ75" s="757"/>
      <c r="BK75" s="757"/>
      <c r="BL75" s="757"/>
      <c r="BM75" s="757"/>
      <c r="BN75" s="757"/>
      <c r="BO75" s="757"/>
      <c r="BP75" s="757"/>
      <c r="BQ75" s="757"/>
      <c r="BR75" s="757"/>
      <c r="BS75" s="757"/>
      <c r="BT75" s="757"/>
      <c r="BU75" s="757"/>
      <c r="BV75" s="757"/>
      <c r="BW75" s="757"/>
      <c r="BX75" s="757"/>
      <c r="BY75" s="757"/>
      <c r="BZ75" s="757"/>
      <c r="CA75" s="757"/>
      <c r="CB75" s="757"/>
      <c r="CC75" s="757"/>
      <c r="CD75" s="757"/>
      <c r="CE75" s="757"/>
      <c r="CF75" s="757"/>
      <c r="CG75" s="757"/>
      <c r="CH75" s="757"/>
      <c r="CI75" s="757"/>
      <c r="CJ75" s="757"/>
      <c r="CK75" s="757"/>
      <c r="CL75" s="757"/>
      <c r="CM75" s="757"/>
      <c r="CN75" s="757"/>
      <c r="CO75" s="757"/>
      <c r="CP75" s="757"/>
      <c r="CQ75" s="757"/>
      <c r="CR75" s="757"/>
      <c r="CS75" s="757"/>
      <c r="CT75" s="757"/>
      <c r="CU75" s="757"/>
      <c r="CV75" s="757"/>
      <c r="CW75" s="757"/>
      <c r="CX75" s="757"/>
      <c r="CY75" s="757"/>
      <c r="CZ75" s="757"/>
      <c r="DA75" s="757"/>
      <c r="DB75" s="757"/>
      <c r="DC75" s="757"/>
      <c r="DD75" s="757"/>
      <c r="DE75" s="757"/>
      <c r="DF75" s="757"/>
      <c r="DG75" s="757"/>
      <c r="DH75" s="757"/>
      <c r="DI75" s="757"/>
      <c r="DJ75" s="757"/>
      <c r="DK75" s="757"/>
      <c r="DL75" s="757"/>
      <c r="DM75" s="757"/>
      <c r="DN75" s="757"/>
      <c r="DO75" s="757"/>
      <c r="DP75" s="757"/>
      <c r="DQ75" s="757"/>
      <c r="DR75" s="757"/>
      <c r="DS75" s="757"/>
      <c r="DT75" s="757"/>
      <c r="DU75" s="757"/>
      <c r="DV75" s="757"/>
      <c r="DW75" s="757"/>
      <c r="DX75" s="757"/>
      <c r="DY75" s="757"/>
      <c r="DZ75" s="757"/>
      <c r="EA75" s="757"/>
      <c r="EB75" s="757"/>
      <c r="EC75" s="757"/>
      <c r="ED75" s="757"/>
      <c r="EE75" s="757"/>
      <c r="EF75" s="757"/>
      <c r="EG75" s="757"/>
      <c r="EH75" s="757"/>
      <c r="EI75" s="757"/>
      <c r="EJ75" s="757"/>
      <c r="EK75" s="757"/>
      <c r="EL75" s="757"/>
      <c r="EM75" s="757"/>
      <c r="EN75" s="757"/>
      <c r="EO75" s="757"/>
      <c r="EP75" s="757"/>
      <c r="EQ75" s="757"/>
      <c r="ER75" s="757"/>
      <c r="ES75" s="757"/>
      <c r="ET75" s="757"/>
      <c r="EU75" s="757"/>
      <c r="EV75" s="757"/>
      <c r="EW75" s="757"/>
      <c r="EX75" s="757"/>
      <c r="EY75" s="757"/>
      <c r="EZ75" s="757"/>
      <c r="FA75" s="757"/>
      <c r="FB75" s="757"/>
      <c r="FC75" s="757"/>
      <c r="FD75" s="757"/>
      <c r="FE75" s="757"/>
      <c r="FF75" s="757"/>
      <c r="FG75" s="757"/>
      <c r="FH75" s="757"/>
      <c r="FI75" s="757"/>
      <c r="FJ75" s="757"/>
      <c r="FK75" s="757"/>
      <c r="FL75" s="757"/>
      <c r="FM75" s="757"/>
      <c r="FN75" s="757"/>
      <c r="FO75" s="757"/>
      <c r="FP75" s="757"/>
      <c r="FQ75" s="757"/>
      <c r="FR75" s="757"/>
      <c r="FS75" s="757"/>
      <c r="FT75" s="757"/>
      <c r="FU75" s="757"/>
      <c r="FV75" s="757"/>
      <c r="FW75" s="757"/>
      <c r="FX75" s="757"/>
      <c r="FY75" s="757"/>
      <c r="FZ75" s="757"/>
      <c r="GA75" s="757"/>
      <c r="GB75" s="757"/>
      <c r="GC75" s="757"/>
      <c r="GD75" s="757"/>
      <c r="GE75" s="757"/>
      <c r="GF75" s="757"/>
      <c r="GG75" s="757"/>
      <c r="GH75" s="757"/>
      <c r="GI75" s="757"/>
      <c r="GJ75" s="757"/>
      <c r="GK75" s="757"/>
      <c r="GL75" s="757"/>
      <c r="GM75" s="757"/>
      <c r="GN75" s="757"/>
      <c r="GO75" s="757"/>
      <c r="GP75" s="757"/>
      <c r="GQ75" s="757"/>
      <c r="GR75" s="757"/>
      <c r="GS75" s="757"/>
      <c r="GT75" s="757"/>
      <c r="GU75" s="757"/>
      <c r="GV75" s="757"/>
      <c r="GW75" s="757"/>
      <c r="GX75" s="757"/>
      <c r="GY75" s="757"/>
      <c r="GZ75" s="757"/>
      <c r="HA75" s="757"/>
      <c r="HB75" s="757"/>
      <c r="HC75" s="757"/>
      <c r="HD75" s="757"/>
      <c r="HE75" s="757"/>
      <c r="HF75" s="757"/>
      <c r="HG75" s="757"/>
      <c r="HH75" s="757"/>
      <c r="HI75" s="757"/>
      <c r="HJ75" s="757"/>
      <c r="HK75" s="757"/>
      <c r="HL75" s="757"/>
      <c r="HM75" s="757"/>
      <c r="HN75" s="757"/>
      <c r="HO75" s="757"/>
      <c r="HP75" s="757"/>
      <c r="HQ75" s="757"/>
      <c r="HR75" s="757"/>
      <c r="HS75" s="757"/>
      <c r="HT75" s="757"/>
      <c r="HU75" s="757"/>
      <c r="HV75" s="757"/>
      <c r="HW75" s="757"/>
      <c r="HX75" s="757"/>
      <c r="HY75" s="757"/>
      <c r="HZ75" s="757"/>
      <c r="IA75" s="757"/>
      <c r="IB75" s="757"/>
      <c r="IC75" s="757"/>
      <c r="ID75" s="757"/>
      <c r="IE75" s="757"/>
      <c r="IF75" s="757"/>
      <c r="IG75" s="757"/>
      <c r="IH75" s="757"/>
      <c r="II75" s="757"/>
      <c r="IJ75" s="757"/>
      <c r="IK75" s="757"/>
      <c r="IL75" s="757"/>
      <c r="IM75" s="757"/>
      <c r="IN75" s="757"/>
      <c r="IO75" s="757"/>
      <c r="IP75" s="757"/>
      <c r="IQ75" s="757"/>
      <c r="IR75" s="757"/>
      <c r="IS75" s="757"/>
      <c r="IT75" s="757"/>
      <c r="IU75" s="757"/>
    </row>
    <row r="76" customFormat="false" ht="14.1" hidden="false" customHeight="true" outlineLevel="0" collapsed="false">
      <c r="A76" s="799" t="s">
        <v>162</v>
      </c>
      <c r="B76" s="775" t="s">
        <v>598</v>
      </c>
      <c r="G76" s="795" t="n">
        <f aca="false">G75/G19</f>
        <v>-0.283004306075192</v>
      </c>
      <c r="H76" s="795" t="n">
        <f aca="false">H75/H19</f>
        <v>0.015771783109636</v>
      </c>
      <c r="I76" s="795" t="n">
        <f aca="false">I75/I19</f>
        <v>0.0326927937734952</v>
      </c>
      <c r="J76" s="795" t="n">
        <f aca="false">J75/J19</f>
        <v>0.0383934067099259</v>
      </c>
      <c r="K76" s="795" t="n">
        <f aca="false">K75/K19</f>
        <v>0.0468731288791566</v>
      </c>
      <c r="L76" s="795" t="n">
        <f aca="false">L75/L19</f>
        <v>0.0481348607671985</v>
      </c>
      <c r="M76" s="795" t="n">
        <f aca="false">M75/M19</f>
        <v>0.0591817087805742</v>
      </c>
      <c r="N76" s="795" t="n">
        <f aca="false">N75/N19</f>
        <v>0.0631605411931729</v>
      </c>
      <c r="O76" s="795" t="n">
        <f aca="false">O75/O19</f>
        <v>0.0643705402874732</v>
      </c>
      <c r="P76" s="795" t="n">
        <f aca="false">P75/P19</f>
        <v>0.0709812807978039</v>
      </c>
      <c r="Q76" s="795" t="n">
        <f aca="false">Q75/Q19</f>
        <v>0.0748243460000795</v>
      </c>
      <c r="R76" s="795" t="n">
        <f aca="false">R75/R19</f>
        <v>0.0799432242416449</v>
      </c>
      <c r="S76" s="795" t="n">
        <f aca="false">S75/S19</f>
        <v>0.0888409568068537</v>
      </c>
      <c r="T76" s="795" t="n">
        <f aca="false">T75/T19</f>
        <v>0.0937662627468398</v>
      </c>
      <c r="U76" s="795" t="n">
        <f aca="false">U75/U19</f>
        <v>0.0973845312542563</v>
      </c>
      <c r="V76" s="795" t="n">
        <f aca="false">V75/V19</f>
        <v>0.102191818191486</v>
      </c>
      <c r="W76" s="795" t="n">
        <f aca="false">W75/W19</f>
        <v>0.104496534355516</v>
      </c>
      <c r="X76" s="795" t="n">
        <f aca="false">X75/X19</f>
        <v>0.109205732206309</v>
      </c>
      <c r="Y76" s="795" t="n">
        <f aca="false">Y75/Y19</f>
        <v>0.118555169046204</v>
      </c>
      <c r="Z76" s="795" t="n">
        <f aca="false">Z75/Z19</f>
        <v>0.118429890511976</v>
      </c>
    </row>
    <row r="77" s="804" customFormat="true" ht="5.1" hidden="false" customHeight="true" outlineLevel="0" collapsed="false">
      <c r="A77" s="803"/>
      <c r="G77" s="805"/>
      <c r="H77" s="805"/>
      <c r="I77" s="805"/>
      <c r="J77" s="805"/>
      <c r="K77" s="805"/>
      <c r="L77" s="805"/>
      <c r="M77" s="805"/>
      <c r="N77" s="805"/>
      <c r="O77" s="805"/>
      <c r="P77" s="805"/>
      <c r="Q77" s="805"/>
      <c r="R77" s="805"/>
      <c r="S77" s="805"/>
      <c r="T77" s="805"/>
      <c r="U77" s="805"/>
      <c r="V77" s="805"/>
      <c r="W77" s="805"/>
      <c r="X77" s="805"/>
      <c r="Y77" s="805"/>
      <c r="Z77" s="805"/>
    </row>
    <row r="78" customFormat="false" ht="14.1" hidden="false" customHeight="true" outlineLevel="0" collapsed="false">
      <c r="A78" s="753" t="s">
        <v>599</v>
      </c>
      <c r="B78" s="753"/>
      <c r="C78" s="753"/>
      <c r="D78" s="753"/>
      <c r="E78" s="753"/>
      <c r="F78" s="753"/>
      <c r="G78" s="754" t="s">
        <v>35</v>
      </c>
      <c r="H78" s="754"/>
      <c r="I78" s="755" t="s">
        <v>36</v>
      </c>
      <c r="J78" s="755"/>
      <c r="K78" s="755" t="str">
        <f aca="false">I78</f>
        <v>FASE 2</v>
      </c>
      <c r="L78" s="755"/>
      <c r="M78" s="755" t="str">
        <f aca="false">K78</f>
        <v>FASE 2</v>
      </c>
      <c r="N78" s="755"/>
      <c r="O78" s="755" t="str">
        <f aca="false">M78</f>
        <v>FASE 2</v>
      </c>
      <c r="P78" s="755"/>
      <c r="Q78" s="755" t="str">
        <f aca="false">O78</f>
        <v>FASE 2</v>
      </c>
      <c r="R78" s="755"/>
      <c r="S78" s="755" t="str">
        <f aca="false">Q78</f>
        <v>FASE 2</v>
      </c>
      <c r="T78" s="755"/>
      <c r="U78" s="755" t="str">
        <f aca="false">S78</f>
        <v>FASE 2</v>
      </c>
      <c r="V78" s="755"/>
      <c r="W78" s="755" t="str">
        <f aca="false">U78</f>
        <v>FASE 2</v>
      </c>
      <c r="X78" s="755"/>
      <c r="Y78" s="755" t="str">
        <f aca="false">W78</f>
        <v>FASE 2</v>
      </c>
      <c r="Z78" s="755"/>
      <c r="AA78" s="752"/>
      <c r="AB78" s="747"/>
      <c r="AC78" s="747"/>
      <c r="AD78" s="747"/>
      <c r="AE78" s="747"/>
      <c r="AF78" s="747"/>
      <c r="AG78" s="747"/>
      <c r="AH78" s="747"/>
      <c r="AI78" s="747"/>
      <c r="AJ78" s="747"/>
      <c r="AK78" s="747"/>
      <c r="AL78" s="747"/>
      <c r="AM78" s="747"/>
      <c r="AN78" s="747"/>
      <c r="AO78" s="747"/>
      <c r="AP78" s="747"/>
      <c r="AQ78" s="747"/>
      <c r="AR78" s="747"/>
      <c r="AS78" s="747"/>
      <c r="AT78" s="747"/>
      <c r="AU78" s="747"/>
      <c r="AV78" s="747"/>
      <c r="AW78" s="747"/>
      <c r="AX78" s="747"/>
      <c r="AY78" s="747"/>
      <c r="AZ78" s="747"/>
      <c r="BA78" s="747"/>
      <c r="BB78" s="747"/>
      <c r="BC78" s="747"/>
      <c r="BD78" s="747"/>
      <c r="BE78" s="747"/>
      <c r="BF78" s="747"/>
      <c r="BG78" s="747"/>
      <c r="BH78" s="747"/>
      <c r="BI78" s="747"/>
      <c r="BJ78" s="747"/>
      <c r="BK78" s="747"/>
      <c r="BL78" s="747"/>
      <c r="BM78" s="747"/>
      <c r="BN78" s="747"/>
      <c r="BO78" s="747"/>
      <c r="BP78" s="747"/>
      <c r="BQ78" s="747"/>
      <c r="BR78" s="747"/>
      <c r="BS78" s="747"/>
      <c r="BT78" s="747"/>
      <c r="BU78" s="747"/>
      <c r="BV78" s="747"/>
      <c r="BW78" s="747"/>
      <c r="BX78" s="747"/>
      <c r="BY78" s="747"/>
      <c r="BZ78" s="747"/>
      <c r="CA78" s="747"/>
      <c r="CB78" s="747"/>
      <c r="CC78" s="747"/>
      <c r="CD78" s="747"/>
      <c r="CE78" s="747"/>
      <c r="CF78" s="747"/>
      <c r="CG78" s="747"/>
      <c r="CH78" s="747"/>
      <c r="CI78" s="747"/>
      <c r="CJ78" s="747"/>
      <c r="CK78" s="747"/>
      <c r="CL78" s="747"/>
      <c r="CM78" s="747"/>
      <c r="CN78" s="747"/>
      <c r="CO78" s="747"/>
      <c r="CP78" s="747"/>
      <c r="CQ78" s="747"/>
      <c r="CR78" s="747"/>
      <c r="CS78" s="747"/>
      <c r="CT78" s="747"/>
      <c r="CU78" s="747"/>
      <c r="CV78" s="747"/>
      <c r="CW78" s="747"/>
      <c r="CX78" s="747"/>
      <c r="CY78" s="747"/>
      <c r="CZ78" s="747"/>
      <c r="DA78" s="747"/>
      <c r="DB78" s="747"/>
      <c r="DC78" s="747"/>
      <c r="DD78" s="747"/>
      <c r="DE78" s="747"/>
      <c r="DF78" s="747"/>
      <c r="DG78" s="747"/>
      <c r="DH78" s="747"/>
      <c r="DI78" s="747"/>
      <c r="DJ78" s="747"/>
      <c r="DK78" s="747"/>
      <c r="DL78" s="747"/>
      <c r="DM78" s="747"/>
      <c r="DN78" s="747"/>
      <c r="DO78" s="747"/>
      <c r="DP78" s="747"/>
      <c r="DQ78" s="747"/>
      <c r="DR78" s="747"/>
      <c r="DS78" s="747"/>
      <c r="DT78" s="747"/>
      <c r="DU78" s="747"/>
      <c r="DV78" s="747"/>
      <c r="DW78" s="747"/>
      <c r="DX78" s="747"/>
      <c r="DY78" s="747"/>
      <c r="DZ78" s="747"/>
      <c r="EA78" s="747"/>
      <c r="EB78" s="747"/>
      <c r="EC78" s="747"/>
      <c r="ED78" s="747"/>
      <c r="EE78" s="747"/>
      <c r="EF78" s="747"/>
      <c r="EG78" s="747"/>
      <c r="EH78" s="747"/>
      <c r="EI78" s="747"/>
      <c r="EJ78" s="747"/>
      <c r="EK78" s="747"/>
      <c r="EL78" s="747"/>
      <c r="EM78" s="747"/>
      <c r="EN78" s="747"/>
      <c r="EO78" s="747"/>
      <c r="EP78" s="747"/>
      <c r="EQ78" s="747"/>
      <c r="ER78" s="747"/>
      <c r="ES78" s="747"/>
      <c r="ET78" s="747"/>
      <c r="EU78" s="747"/>
      <c r="EV78" s="747"/>
      <c r="EW78" s="747"/>
      <c r="EX78" s="747"/>
      <c r="EY78" s="747"/>
      <c r="EZ78" s="747"/>
      <c r="FA78" s="747"/>
      <c r="FB78" s="747"/>
      <c r="FC78" s="747"/>
      <c r="FD78" s="747"/>
      <c r="FE78" s="747"/>
      <c r="FF78" s="747"/>
      <c r="FG78" s="747"/>
      <c r="FH78" s="747"/>
      <c r="FI78" s="747"/>
      <c r="FJ78" s="747"/>
      <c r="FK78" s="747"/>
      <c r="FL78" s="747"/>
      <c r="FM78" s="747"/>
      <c r="FN78" s="747"/>
      <c r="FO78" s="747"/>
      <c r="FP78" s="747"/>
      <c r="FQ78" s="747"/>
      <c r="FR78" s="747"/>
      <c r="FS78" s="747"/>
      <c r="FT78" s="747"/>
      <c r="FU78" s="747"/>
      <c r="FV78" s="747"/>
      <c r="FW78" s="747"/>
      <c r="FX78" s="747"/>
      <c r="FY78" s="747"/>
      <c r="FZ78" s="747"/>
      <c r="GA78" s="747"/>
      <c r="GB78" s="747"/>
      <c r="GC78" s="747"/>
      <c r="GD78" s="747"/>
      <c r="GE78" s="747"/>
      <c r="GF78" s="747"/>
      <c r="GG78" s="747"/>
      <c r="GH78" s="747"/>
      <c r="GI78" s="747"/>
      <c r="GJ78" s="747"/>
      <c r="GK78" s="747"/>
      <c r="GL78" s="747"/>
      <c r="GM78" s="747"/>
      <c r="GN78" s="747"/>
      <c r="GO78" s="747"/>
      <c r="GP78" s="747"/>
      <c r="GQ78" s="747"/>
      <c r="GR78" s="747"/>
      <c r="GS78" s="747"/>
      <c r="GT78" s="747"/>
      <c r="GU78" s="747"/>
      <c r="GV78" s="747"/>
      <c r="GW78" s="747"/>
      <c r="GX78" s="747"/>
      <c r="GY78" s="747"/>
      <c r="GZ78" s="747"/>
      <c r="HA78" s="747"/>
      <c r="HB78" s="747"/>
      <c r="HC78" s="747"/>
      <c r="HD78" s="747"/>
      <c r="HE78" s="747"/>
      <c r="HF78" s="747"/>
      <c r="HG78" s="747"/>
      <c r="HH78" s="747"/>
      <c r="HI78" s="747"/>
      <c r="HJ78" s="747"/>
      <c r="HK78" s="747"/>
      <c r="HL78" s="747"/>
      <c r="HM78" s="747"/>
      <c r="HN78" s="747"/>
      <c r="HO78" s="747"/>
      <c r="HP78" s="747"/>
      <c r="HQ78" s="747"/>
      <c r="HR78" s="747"/>
      <c r="HS78" s="747"/>
      <c r="HT78" s="747"/>
      <c r="HU78" s="747"/>
      <c r="HV78" s="747"/>
      <c r="HW78" s="747"/>
      <c r="HX78" s="747"/>
      <c r="HY78" s="747"/>
      <c r="HZ78" s="747"/>
      <c r="IA78" s="747"/>
      <c r="IB78" s="747"/>
      <c r="IC78" s="747"/>
      <c r="ID78" s="747"/>
      <c r="IE78" s="747"/>
      <c r="IF78" s="747"/>
      <c r="IG78" s="747"/>
      <c r="IH78" s="747"/>
      <c r="II78" s="747"/>
      <c r="IJ78" s="747"/>
      <c r="IK78" s="747"/>
      <c r="IL78" s="747"/>
      <c r="IM78" s="747"/>
      <c r="IN78" s="747"/>
      <c r="IO78" s="747"/>
      <c r="IP78" s="747"/>
      <c r="IQ78" s="747"/>
      <c r="IR78" s="747"/>
      <c r="IS78" s="747"/>
      <c r="IT78" s="747"/>
      <c r="IU78" s="747"/>
    </row>
    <row r="79" customFormat="false" ht="5.1" hidden="false" customHeight="true" outlineLevel="0" collapsed="false">
      <c r="A79" s="749"/>
      <c r="B79" s="750"/>
      <c r="E79" s="747"/>
      <c r="F79" s="747"/>
      <c r="G79" s="751"/>
      <c r="H79" s="751"/>
      <c r="I79" s="751"/>
      <c r="J79" s="751"/>
      <c r="K79" s="751"/>
      <c r="L79" s="751"/>
      <c r="M79" s="751"/>
      <c r="N79" s="751"/>
      <c r="O79" s="751"/>
      <c r="P79" s="751"/>
      <c r="Q79" s="751"/>
      <c r="R79" s="751"/>
      <c r="S79" s="751"/>
      <c r="T79" s="751"/>
      <c r="U79" s="751"/>
      <c r="V79" s="751"/>
      <c r="W79" s="751"/>
      <c r="X79" s="751"/>
      <c r="Y79" s="751"/>
      <c r="Z79" s="751"/>
      <c r="AA79" s="752"/>
      <c r="AB79" s="747"/>
      <c r="AC79" s="747"/>
      <c r="AD79" s="747"/>
      <c r="AE79" s="747"/>
      <c r="AF79" s="747"/>
      <c r="AG79" s="747"/>
      <c r="AH79" s="747"/>
      <c r="AI79" s="747"/>
      <c r="AJ79" s="747"/>
      <c r="AK79" s="747"/>
      <c r="AL79" s="747"/>
      <c r="AM79" s="747"/>
      <c r="AN79" s="747"/>
      <c r="AO79" s="747"/>
      <c r="AP79" s="747"/>
      <c r="AQ79" s="747"/>
      <c r="AR79" s="747"/>
      <c r="AS79" s="747"/>
      <c r="AT79" s="747"/>
      <c r="AU79" s="747"/>
      <c r="AV79" s="747"/>
      <c r="AW79" s="747"/>
      <c r="AX79" s="747"/>
      <c r="AY79" s="747"/>
      <c r="AZ79" s="747"/>
      <c r="BA79" s="747"/>
      <c r="BB79" s="747"/>
      <c r="BC79" s="747"/>
      <c r="BD79" s="747"/>
      <c r="BE79" s="747"/>
      <c r="BF79" s="747"/>
      <c r="BG79" s="747"/>
      <c r="BH79" s="747"/>
      <c r="BI79" s="747"/>
      <c r="BJ79" s="747"/>
      <c r="BK79" s="747"/>
      <c r="BL79" s="747"/>
      <c r="BM79" s="747"/>
      <c r="BN79" s="747"/>
      <c r="BO79" s="747"/>
      <c r="BP79" s="747"/>
      <c r="BQ79" s="747"/>
      <c r="BR79" s="747"/>
      <c r="BS79" s="747"/>
      <c r="BT79" s="747"/>
      <c r="BU79" s="747"/>
      <c r="BV79" s="747"/>
      <c r="BW79" s="747"/>
      <c r="BX79" s="747"/>
      <c r="BY79" s="747"/>
      <c r="BZ79" s="747"/>
      <c r="CA79" s="747"/>
      <c r="CB79" s="747"/>
      <c r="CC79" s="747"/>
      <c r="CD79" s="747"/>
      <c r="CE79" s="747"/>
      <c r="CF79" s="747"/>
      <c r="CG79" s="747"/>
      <c r="CH79" s="747"/>
      <c r="CI79" s="747"/>
      <c r="CJ79" s="747"/>
      <c r="CK79" s="747"/>
      <c r="CL79" s="747"/>
      <c r="CM79" s="747"/>
      <c r="CN79" s="747"/>
      <c r="CO79" s="747"/>
      <c r="CP79" s="747"/>
      <c r="CQ79" s="747"/>
      <c r="CR79" s="747"/>
      <c r="CS79" s="747"/>
      <c r="CT79" s="747"/>
      <c r="CU79" s="747"/>
      <c r="CV79" s="747"/>
      <c r="CW79" s="747"/>
      <c r="CX79" s="747"/>
      <c r="CY79" s="747"/>
      <c r="CZ79" s="747"/>
      <c r="DA79" s="747"/>
      <c r="DB79" s="747"/>
      <c r="DC79" s="747"/>
      <c r="DD79" s="747"/>
      <c r="DE79" s="747"/>
      <c r="DF79" s="747"/>
      <c r="DG79" s="747"/>
      <c r="DH79" s="747"/>
      <c r="DI79" s="747"/>
      <c r="DJ79" s="747"/>
      <c r="DK79" s="747"/>
      <c r="DL79" s="747"/>
      <c r="DM79" s="747"/>
      <c r="DN79" s="747"/>
      <c r="DO79" s="747"/>
      <c r="DP79" s="747"/>
      <c r="DQ79" s="747"/>
      <c r="DR79" s="747"/>
      <c r="DS79" s="747"/>
      <c r="DT79" s="747"/>
      <c r="DU79" s="747"/>
      <c r="DV79" s="747"/>
      <c r="DW79" s="747"/>
      <c r="DX79" s="747"/>
      <c r="DY79" s="747"/>
      <c r="DZ79" s="747"/>
      <c r="EA79" s="747"/>
      <c r="EB79" s="747"/>
      <c r="EC79" s="747"/>
      <c r="ED79" s="747"/>
      <c r="EE79" s="747"/>
      <c r="EF79" s="747"/>
      <c r="EG79" s="747"/>
      <c r="EH79" s="747"/>
      <c r="EI79" s="747"/>
      <c r="EJ79" s="747"/>
      <c r="EK79" s="747"/>
      <c r="EL79" s="747"/>
      <c r="EM79" s="747"/>
      <c r="EN79" s="747"/>
      <c r="EO79" s="747"/>
      <c r="EP79" s="747"/>
      <c r="EQ79" s="747"/>
      <c r="ER79" s="747"/>
      <c r="ES79" s="747"/>
      <c r="ET79" s="747"/>
      <c r="EU79" s="747"/>
      <c r="EV79" s="747"/>
      <c r="EW79" s="747"/>
      <c r="EX79" s="747"/>
      <c r="EY79" s="747"/>
      <c r="EZ79" s="747"/>
      <c r="FA79" s="747"/>
      <c r="FB79" s="747"/>
      <c r="FC79" s="747"/>
      <c r="FD79" s="747"/>
      <c r="FE79" s="747"/>
      <c r="FF79" s="747"/>
      <c r="FG79" s="747"/>
      <c r="FH79" s="747"/>
      <c r="FI79" s="747"/>
      <c r="FJ79" s="747"/>
      <c r="FK79" s="747"/>
      <c r="FL79" s="747"/>
      <c r="FM79" s="747"/>
      <c r="FN79" s="747"/>
      <c r="FO79" s="747"/>
      <c r="FP79" s="747"/>
      <c r="FQ79" s="747"/>
      <c r="FR79" s="747"/>
      <c r="FS79" s="747"/>
      <c r="FT79" s="747"/>
      <c r="FU79" s="747"/>
      <c r="FV79" s="747"/>
      <c r="FW79" s="747"/>
      <c r="FX79" s="747"/>
      <c r="FY79" s="747"/>
      <c r="FZ79" s="747"/>
      <c r="GA79" s="747"/>
      <c r="GB79" s="747"/>
      <c r="GC79" s="747"/>
      <c r="GD79" s="747"/>
      <c r="GE79" s="747"/>
      <c r="GF79" s="747"/>
      <c r="GG79" s="747"/>
      <c r="GH79" s="747"/>
      <c r="GI79" s="747"/>
      <c r="GJ79" s="747"/>
      <c r="GK79" s="747"/>
      <c r="GL79" s="747"/>
      <c r="GM79" s="747"/>
      <c r="GN79" s="747"/>
      <c r="GO79" s="747"/>
      <c r="GP79" s="747"/>
      <c r="GQ79" s="747"/>
      <c r="GR79" s="747"/>
      <c r="GS79" s="747"/>
      <c r="GT79" s="747"/>
      <c r="GU79" s="747"/>
      <c r="GV79" s="747"/>
      <c r="GW79" s="747"/>
      <c r="GX79" s="747"/>
      <c r="GY79" s="747"/>
      <c r="GZ79" s="747"/>
      <c r="HA79" s="747"/>
      <c r="HB79" s="747"/>
      <c r="HC79" s="747"/>
      <c r="HD79" s="747"/>
      <c r="HE79" s="747"/>
      <c r="HF79" s="747"/>
      <c r="HG79" s="747"/>
      <c r="HH79" s="747"/>
      <c r="HI79" s="747"/>
      <c r="HJ79" s="747"/>
      <c r="HK79" s="747"/>
      <c r="HL79" s="747"/>
      <c r="HM79" s="747"/>
      <c r="HN79" s="747"/>
      <c r="HO79" s="747"/>
      <c r="HP79" s="747"/>
      <c r="HQ79" s="747"/>
      <c r="HR79" s="747"/>
      <c r="HS79" s="747"/>
      <c r="HT79" s="747"/>
      <c r="HU79" s="747"/>
      <c r="HV79" s="747"/>
      <c r="HW79" s="747"/>
      <c r="HX79" s="747"/>
      <c r="HY79" s="747"/>
      <c r="HZ79" s="747"/>
      <c r="IA79" s="747"/>
      <c r="IB79" s="747"/>
      <c r="IC79" s="747"/>
      <c r="ID79" s="747"/>
      <c r="IE79" s="747"/>
      <c r="IF79" s="747"/>
      <c r="IG79" s="747"/>
      <c r="IH79" s="747"/>
      <c r="II79" s="747"/>
      <c r="IJ79" s="747"/>
      <c r="IK79" s="747"/>
      <c r="IL79" s="747"/>
      <c r="IM79" s="747"/>
      <c r="IN79" s="747"/>
      <c r="IO79" s="747"/>
      <c r="IP79" s="747"/>
      <c r="IQ79" s="747"/>
      <c r="IR79" s="747"/>
      <c r="IS79" s="747"/>
      <c r="IT79" s="747"/>
      <c r="IU79" s="747"/>
    </row>
    <row r="80" customFormat="false" ht="14.1" hidden="false" customHeight="true" outlineLevel="0" collapsed="false">
      <c r="A80" s="756" t="s">
        <v>600</v>
      </c>
      <c r="B80" s="757" t="s">
        <v>601</v>
      </c>
      <c r="C80" s="757"/>
      <c r="D80" s="762"/>
      <c r="E80" s="757"/>
      <c r="F80" s="757"/>
      <c r="G80" s="770" t="n">
        <f aca="false">SUM(G81:G85)</f>
        <v>689928.957</v>
      </c>
      <c r="H80" s="770" t="n">
        <f aca="false">SUM(H81:H85)</f>
        <v>689928.957</v>
      </c>
      <c r="I80" s="771" t="n">
        <f aca="false">SUM(I81:I85)</f>
        <v>689928.957</v>
      </c>
      <c r="J80" s="771" t="n">
        <f aca="false">SUM(J81:J85)</f>
        <v>689928.957</v>
      </c>
      <c r="K80" s="771" t="n">
        <f aca="false">SUM(K81:K85)</f>
        <v>689928.957</v>
      </c>
      <c r="L80" s="771" t="n">
        <f aca="false">SUM(L81:L85)</f>
        <v>689928.957</v>
      </c>
      <c r="M80" s="771" t="n">
        <f aca="false">SUM(M81:M85)</f>
        <v>689928.957</v>
      </c>
      <c r="N80" s="771" t="n">
        <f aca="false">SUM(N81:N85)</f>
        <v>689928.957</v>
      </c>
      <c r="O80" s="771" t="n">
        <f aca="false">SUM(O81:O85)</f>
        <v>689928.957</v>
      </c>
      <c r="P80" s="771" t="n">
        <f aca="false">SUM(P81:P85)</f>
        <v>689928.957</v>
      </c>
      <c r="Q80" s="771" t="n">
        <f aca="false">SUM(Q81:Q85)</f>
        <v>689928.957</v>
      </c>
      <c r="R80" s="771" t="n">
        <f aca="false">SUM(R81:R85)</f>
        <v>689928.957</v>
      </c>
      <c r="S80" s="771" t="n">
        <f aca="false">SUM(S81:S85)</f>
        <v>689928.957</v>
      </c>
      <c r="T80" s="771" t="n">
        <f aca="false">SUM(T81:T85)</f>
        <v>689928.957</v>
      </c>
      <c r="U80" s="771" t="n">
        <f aca="false">SUM(U81:U85)</f>
        <v>689928.957</v>
      </c>
      <c r="V80" s="771" t="n">
        <f aca="false">SUM(V81:V85)</f>
        <v>689928.957</v>
      </c>
      <c r="W80" s="771" t="n">
        <f aca="false">SUM(W81:W85)</f>
        <v>689928.957</v>
      </c>
      <c r="X80" s="771" t="n">
        <f aca="false">SUM(X81:X85)</f>
        <v>689928.957</v>
      </c>
      <c r="Y80" s="771" t="n">
        <f aca="false">SUM(Y81:Y85)</f>
        <v>689928.957</v>
      </c>
      <c r="Z80" s="771" t="n">
        <f aca="false">SUM(Z81:Z85)</f>
        <v>689928.957</v>
      </c>
      <c r="AA80" s="757"/>
      <c r="AB80" s="757"/>
      <c r="AC80" s="757"/>
      <c r="AD80" s="757"/>
      <c r="AE80" s="757"/>
      <c r="AF80" s="757"/>
      <c r="AG80" s="757"/>
      <c r="AH80" s="757"/>
      <c r="AI80" s="757"/>
      <c r="AJ80" s="757"/>
      <c r="AK80" s="757"/>
      <c r="AL80" s="757"/>
      <c r="AM80" s="757"/>
      <c r="AN80" s="757"/>
      <c r="AO80" s="757"/>
      <c r="AP80" s="757"/>
      <c r="AQ80" s="757"/>
      <c r="AR80" s="757"/>
      <c r="AS80" s="757"/>
      <c r="AT80" s="757"/>
      <c r="AU80" s="757"/>
      <c r="AV80" s="757"/>
      <c r="AW80" s="757"/>
      <c r="AX80" s="757"/>
      <c r="AY80" s="757"/>
      <c r="AZ80" s="757"/>
      <c r="BA80" s="757"/>
      <c r="BB80" s="757"/>
      <c r="BC80" s="757"/>
      <c r="BD80" s="757"/>
      <c r="BE80" s="757"/>
      <c r="BF80" s="757"/>
      <c r="BG80" s="757"/>
      <c r="BH80" s="757"/>
      <c r="BI80" s="757"/>
      <c r="BJ80" s="757"/>
      <c r="BK80" s="757"/>
      <c r="BL80" s="757"/>
      <c r="BM80" s="757"/>
      <c r="BN80" s="757"/>
      <c r="BO80" s="757"/>
      <c r="BP80" s="757"/>
      <c r="BQ80" s="757"/>
      <c r="BR80" s="757"/>
      <c r="BS80" s="757"/>
      <c r="BT80" s="757"/>
      <c r="BU80" s="757"/>
      <c r="BV80" s="757"/>
      <c r="BW80" s="757"/>
      <c r="BX80" s="757"/>
      <c r="BY80" s="757"/>
      <c r="BZ80" s="757"/>
      <c r="CA80" s="757"/>
      <c r="CB80" s="757"/>
      <c r="CC80" s="757"/>
      <c r="CD80" s="757"/>
      <c r="CE80" s="757"/>
      <c r="CF80" s="757"/>
      <c r="CG80" s="757"/>
      <c r="CH80" s="757"/>
      <c r="CI80" s="757"/>
      <c r="CJ80" s="757"/>
      <c r="CK80" s="757"/>
      <c r="CL80" s="757"/>
      <c r="CM80" s="757"/>
      <c r="CN80" s="757"/>
      <c r="CO80" s="757"/>
      <c r="CP80" s="757"/>
      <c r="CQ80" s="757"/>
      <c r="CR80" s="757"/>
      <c r="CS80" s="757"/>
      <c r="CT80" s="757"/>
      <c r="CU80" s="757"/>
      <c r="CV80" s="757"/>
      <c r="CW80" s="757"/>
      <c r="CX80" s="757"/>
      <c r="CY80" s="757"/>
      <c r="CZ80" s="757"/>
      <c r="DA80" s="757"/>
      <c r="DB80" s="757"/>
      <c r="DC80" s="757"/>
      <c r="DD80" s="757"/>
      <c r="DE80" s="757"/>
      <c r="DF80" s="757"/>
      <c r="DG80" s="757"/>
      <c r="DH80" s="757"/>
      <c r="DI80" s="757"/>
      <c r="DJ80" s="757"/>
      <c r="DK80" s="757"/>
      <c r="DL80" s="757"/>
      <c r="DM80" s="757"/>
      <c r="DN80" s="757"/>
      <c r="DO80" s="757"/>
      <c r="DP80" s="757"/>
      <c r="DQ80" s="757"/>
      <c r="DR80" s="757"/>
      <c r="DS80" s="757"/>
      <c r="DT80" s="757"/>
      <c r="DU80" s="757"/>
      <c r="DV80" s="757"/>
      <c r="DW80" s="757"/>
      <c r="DX80" s="757"/>
      <c r="DY80" s="757"/>
      <c r="DZ80" s="757"/>
      <c r="EA80" s="757"/>
      <c r="EB80" s="757"/>
      <c r="EC80" s="757"/>
      <c r="ED80" s="757"/>
      <c r="EE80" s="757"/>
      <c r="EF80" s="757"/>
      <c r="EG80" s="757"/>
      <c r="EH80" s="757"/>
      <c r="EI80" s="757"/>
      <c r="EJ80" s="757"/>
      <c r="EK80" s="757"/>
      <c r="EL80" s="757"/>
      <c r="EM80" s="757"/>
      <c r="EN80" s="757"/>
      <c r="EO80" s="757"/>
      <c r="EP80" s="757"/>
      <c r="EQ80" s="757"/>
      <c r="ER80" s="757"/>
      <c r="ES80" s="757"/>
      <c r="ET80" s="757"/>
      <c r="EU80" s="757"/>
      <c r="EV80" s="757"/>
      <c r="EW80" s="757"/>
      <c r="EX80" s="757"/>
      <c r="EY80" s="757"/>
      <c r="EZ80" s="757"/>
      <c r="FA80" s="757"/>
      <c r="FB80" s="757"/>
      <c r="FC80" s="757"/>
      <c r="FD80" s="757"/>
      <c r="FE80" s="757"/>
      <c r="FF80" s="757"/>
      <c r="FG80" s="757"/>
      <c r="FH80" s="757"/>
      <c r="FI80" s="757"/>
      <c r="FJ80" s="757"/>
      <c r="FK80" s="757"/>
      <c r="FL80" s="757"/>
      <c r="FM80" s="757"/>
      <c r="FN80" s="757"/>
      <c r="FO80" s="757"/>
      <c r="FP80" s="757"/>
      <c r="FQ80" s="757"/>
      <c r="FR80" s="757"/>
      <c r="FS80" s="757"/>
      <c r="FT80" s="757"/>
      <c r="FU80" s="757"/>
      <c r="FV80" s="757"/>
      <c r="FW80" s="757"/>
      <c r="FX80" s="757"/>
      <c r="FY80" s="757"/>
      <c r="FZ80" s="757"/>
      <c r="GA80" s="757"/>
      <c r="GB80" s="757"/>
      <c r="GC80" s="757"/>
      <c r="GD80" s="757"/>
      <c r="GE80" s="757"/>
      <c r="GF80" s="757"/>
      <c r="GG80" s="757"/>
      <c r="GH80" s="757"/>
      <c r="GI80" s="757"/>
      <c r="GJ80" s="757"/>
      <c r="GK80" s="757"/>
      <c r="GL80" s="757"/>
      <c r="GM80" s="757"/>
      <c r="GN80" s="757"/>
      <c r="GO80" s="757"/>
      <c r="GP80" s="757"/>
      <c r="GQ80" s="757"/>
      <c r="GR80" s="757"/>
      <c r="GS80" s="757"/>
      <c r="GT80" s="757"/>
      <c r="GU80" s="757"/>
      <c r="GV80" s="757"/>
      <c r="GW80" s="757"/>
      <c r="GX80" s="757"/>
      <c r="GY80" s="757"/>
      <c r="GZ80" s="757"/>
      <c r="HA80" s="757"/>
      <c r="HB80" s="757"/>
      <c r="HC80" s="757"/>
      <c r="HD80" s="757"/>
      <c r="HE80" s="757"/>
      <c r="HF80" s="757"/>
      <c r="HG80" s="757"/>
      <c r="HH80" s="757"/>
      <c r="HI80" s="757"/>
      <c r="HJ80" s="757"/>
      <c r="HK80" s="757"/>
      <c r="HL80" s="757"/>
      <c r="HM80" s="757"/>
      <c r="HN80" s="757"/>
      <c r="HO80" s="757"/>
      <c r="HP80" s="757"/>
      <c r="HQ80" s="757"/>
      <c r="HR80" s="757"/>
      <c r="HS80" s="757"/>
      <c r="HT80" s="757"/>
      <c r="HU80" s="757"/>
      <c r="HV80" s="757"/>
      <c r="HW80" s="757"/>
      <c r="HX80" s="757"/>
      <c r="HY80" s="757"/>
      <c r="HZ80" s="757"/>
      <c r="IA80" s="757"/>
      <c r="IB80" s="757"/>
      <c r="IC80" s="757"/>
      <c r="ID80" s="757"/>
      <c r="IE80" s="757"/>
      <c r="IF80" s="757"/>
      <c r="IG80" s="757"/>
      <c r="IH80" s="757"/>
      <c r="II80" s="757"/>
      <c r="IJ80" s="757"/>
      <c r="IK80" s="757"/>
      <c r="IL80" s="757"/>
      <c r="IM80" s="757"/>
      <c r="IN80" s="757"/>
      <c r="IO80" s="757"/>
      <c r="IP80" s="757"/>
      <c r="IQ80" s="757"/>
      <c r="IR80" s="757"/>
      <c r="IS80" s="757"/>
      <c r="IT80" s="757"/>
      <c r="IU80" s="757"/>
    </row>
    <row r="81" customFormat="false" ht="14.1" hidden="false" customHeight="true" outlineLevel="0" collapsed="false">
      <c r="A81" s="799" t="s">
        <v>162</v>
      </c>
      <c r="B81" s="775" t="s">
        <v>602</v>
      </c>
      <c r="C81" s="801"/>
      <c r="D81" s="758"/>
      <c r="E81" s="801"/>
      <c r="F81" s="801"/>
      <c r="G81" s="778" t="n">
        <f aca="false">G55</f>
        <v>2100</v>
      </c>
      <c r="H81" s="778" t="n">
        <f aca="false">H55</f>
        <v>2100</v>
      </c>
      <c r="I81" s="778" t="n">
        <f aca="false">I55</f>
        <v>2100</v>
      </c>
      <c r="J81" s="778" t="n">
        <f aca="false">J55</f>
        <v>2100</v>
      </c>
      <c r="K81" s="778" t="n">
        <f aca="false">K55</f>
        <v>2100</v>
      </c>
      <c r="L81" s="778" t="n">
        <f aca="false">L55</f>
        <v>2100</v>
      </c>
      <c r="M81" s="778" t="n">
        <f aca="false">M55</f>
        <v>2100</v>
      </c>
      <c r="N81" s="778" t="n">
        <f aca="false">N55</f>
        <v>2100</v>
      </c>
      <c r="O81" s="778" t="n">
        <f aca="false">O55</f>
        <v>2100</v>
      </c>
      <c r="P81" s="778" t="n">
        <f aca="false">P55</f>
        <v>2100</v>
      </c>
      <c r="Q81" s="778" t="n">
        <f aca="false">Q55</f>
        <v>2100</v>
      </c>
      <c r="R81" s="778" t="n">
        <f aca="false">R55</f>
        <v>2100</v>
      </c>
      <c r="S81" s="778" t="n">
        <f aca="false">S55</f>
        <v>2100</v>
      </c>
      <c r="T81" s="778" t="n">
        <f aca="false">T55</f>
        <v>2100</v>
      </c>
      <c r="U81" s="778" t="n">
        <f aca="false">U55</f>
        <v>2100</v>
      </c>
      <c r="V81" s="778" t="n">
        <f aca="false">V55</f>
        <v>2100</v>
      </c>
      <c r="W81" s="778" t="n">
        <f aca="false">W55</f>
        <v>2100</v>
      </c>
      <c r="X81" s="778" t="n">
        <f aca="false">X55</f>
        <v>2100</v>
      </c>
      <c r="Y81" s="778" t="n">
        <f aca="false">Y55</f>
        <v>2100</v>
      </c>
      <c r="Z81" s="778" t="n">
        <f aca="false">Z55</f>
        <v>2100</v>
      </c>
      <c r="AA81" s="801"/>
      <c r="AB81" s="801"/>
      <c r="AC81" s="801"/>
      <c r="AD81" s="801"/>
      <c r="AE81" s="801"/>
      <c r="AF81" s="801"/>
      <c r="AG81" s="801"/>
      <c r="AH81" s="801"/>
      <c r="AI81" s="801"/>
      <c r="AJ81" s="801"/>
      <c r="AK81" s="801"/>
      <c r="AL81" s="801"/>
      <c r="AM81" s="801"/>
      <c r="AN81" s="801"/>
      <c r="AO81" s="801"/>
      <c r="AP81" s="801"/>
      <c r="AQ81" s="801"/>
      <c r="AR81" s="801"/>
      <c r="AS81" s="801"/>
      <c r="AT81" s="801"/>
      <c r="AU81" s="801"/>
      <c r="AV81" s="801"/>
      <c r="AW81" s="801"/>
      <c r="AX81" s="801"/>
      <c r="AY81" s="801"/>
      <c r="AZ81" s="801"/>
      <c r="BA81" s="801"/>
      <c r="BB81" s="801"/>
      <c r="BC81" s="801"/>
      <c r="BD81" s="801"/>
      <c r="BE81" s="801"/>
      <c r="BF81" s="801"/>
      <c r="BG81" s="801"/>
      <c r="BH81" s="801"/>
      <c r="BI81" s="801"/>
      <c r="BJ81" s="801"/>
      <c r="BK81" s="801"/>
      <c r="BL81" s="801"/>
      <c r="BM81" s="801"/>
      <c r="BN81" s="801"/>
      <c r="BO81" s="801"/>
      <c r="BP81" s="801"/>
      <c r="BQ81" s="801"/>
      <c r="BR81" s="801"/>
      <c r="BS81" s="801"/>
      <c r="BT81" s="801"/>
      <c r="BU81" s="801"/>
      <c r="BV81" s="801"/>
      <c r="BW81" s="801"/>
      <c r="BX81" s="801"/>
      <c r="BY81" s="801"/>
      <c r="BZ81" s="801"/>
      <c r="CA81" s="801"/>
      <c r="CB81" s="801"/>
      <c r="CC81" s="801"/>
      <c r="CD81" s="801"/>
      <c r="CE81" s="801"/>
      <c r="CF81" s="801"/>
      <c r="CG81" s="801"/>
      <c r="CH81" s="801"/>
      <c r="CI81" s="801"/>
      <c r="CJ81" s="801"/>
      <c r="CK81" s="801"/>
      <c r="CL81" s="801"/>
      <c r="CM81" s="801"/>
      <c r="CN81" s="801"/>
      <c r="CO81" s="801"/>
      <c r="CP81" s="801"/>
      <c r="CQ81" s="801"/>
      <c r="CR81" s="801"/>
      <c r="CS81" s="801"/>
      <c r="CT81" s="801"/>
      <c r="CU81" s="801"/>
      <c r="CV81" s="801"/>
      <c r="CW81" s="801"/>
      <c r="CX81" s="801"/>
      <c r="CY81" s="801"/>
      <c r="CZ81" s="801"/>
      <c r="DA81" s="801"/>
      <c r="DB81" s="801"/>
      <c r="DC81" s="801"/>
      <c r="DD81" s="801"/>
      <c r="DE81" s="801"/>
      <c r="DF81" s="801"/>
      <c r="DG81" s="801"/>
      <c r="DH81" s="801"/>
      <c r="DI81" s="801"/>
      <c r="DJ81" s="801"/>
      <c r="DK81" s="801"/>
      <c r="DL81" s="801"/>
      <c r="DM81" s="801"/>
      <c r="DN81" s="801"/>
      <c r="DO81" s="801"/>
      <c r="DP81" s="801"/>
      <c r="DQ81" s="801"/>
      <c r="DR81" s="801"/>
      <c r="DS81" s="801"/>
      <c r="DT81" s="801"/>
      <c r="DU81" s="801"/>
      <c r="DV81" s="801"/>
      <c r="DW81" s="801"/>
      <c r="DX81" s="801"/>
      <c r="DY81" s="801"/>
      <c r="DZ81" s="801"/>
      <c r="EA81" s="801"/>
      <c r="EB81" s="801"/>
      <c r="EC81" s="801"/>
      <c r="ED81" s="801"/>
      <c r="EE81" s="801"/>
      <c r="EF81" s="801"/>
      <c r="EG81" s="801"/>
      <c r="EH81" s="801"/>
      <c r="EI81" s="801"/>
      <c r="EJ81" s="801"/>
      <c r="EK81" s="801"/>
      <c r="EL81" s="801"/>
      <c r="EM81" s="801"/>
      <c r="EN81" s="801"/>
      <c r="EO81" s="801"/>
      <c r="EP81" s="801"/>
      <c r="EQ81" s="801"/>
      <c r="ER81" s="801"/>
      <c r="ES81" s="801"/>
      <c r="ET81" s="801"/>
      <c r="EU81" s="801"/>
      <c r="EV81" s="801"/>
      <c r="EW81" s="801"/>
      <c r="EX81" s="801"/>
      <c r="EY81" s="801"/>
      <c r="EZ81" s="801"/>
      <c r="FA81" s="801"/>
      <c r="FB81" s="801"/>
      <c r="FC81" s="801"/>
      <c r="FD81" s="801"/>
      <c r="FE81" s="801"/>
      <c r="FF81" s="801"/>
      <c r="FG81" s="801"/>
      <c r="FH81" s="801"/>
      <c r="FI81" s="801"/>
      <c r="FJ81" s="801"/>
      <c r="FK81" s="801"/>
      <c r="FL81" s="801"/>
      <c r="FM81" s="801"/>
      <c r="FN81" s="801"/>
      <c r="FO81" s="801"/>
      <c r="FP81" s="801"/>
      <c r="FQ81" s="801"/>
      <c r="FR81" s="801"/>
      <c r="FS81" s="801"/>
      <c r="FT81" s="801"/>
      <c r="FU81" s="801"/>
      <c r="FV81" s="801"/>
      <c r="FW81" s="801"/>
      <c r="FX81" s="801"/>
      <c r="FY81" s="801"/>
      <c r="FZ81" s="801"/>
      <c r="GA81" s="801"/>
      <c r="GB81" s="801"/>
      <c r="GC81" s="801"/>
      <c r="GD81" s="801"/>
      <c r="GE81" s="801"/>
      <c r="GF81" s="801"/>
      <c r="GG81" s="801"/>
      <c r="GH81" s="801"/>
      <c r="GI81" s="801"/>
      <c r="GJ81" s="801"/>
      <c r="GK81" s="801"/>
      <c r="GL81" s="801"/>
      <c r="GM81" s="801"/>
      <c r="GN81" s="801"/>
      <c r="GO81" s="801"/>
      <c r="GP81" s="801"/>
      <c r="GQ81" s="801"/>
      <c r="GR81" s="801"/>
      <c r="GS81" s="801"/>
      <c r="GT81" s="801"/>
      <c r="GU81" s="801"/>
      <c r="GV81" s="801"/>
      <c r="GW81" s="801"/>
      <c r="GX81" s="801"/>
      <c r="GY81" s="801"/>
      <c r="GZ81" s="801"/>
      <c r="HA81" s="801"/>
      <c r="HB81" s="801"/>
      <c r="HC81" s="801"/>
      <c r="HD81" s="801"/>
      <c r="HE81" s="801"/>
      <c r="HF81" s="801"/>
      <c r="HG81" s="801"/>
      <c r="HH81" s="801"/>
      <c r="HI81" s="801"/>
      <c r="HJ81" s="801"/>
      <c r="HK81" s="801"/>
      <c r="HL81" s="801"/>
      <c r="HM81" s="801"/>
      <c r="HN81" s="801"/>
      <c r="HO81" s="801"/>
      <c r="HP81" s="801"/>
      <c r="HQ81" s="801"/>
      <c r="HR81" s="801"/>
      <c r="HS81" s="801"/>
      <c r="HT81" s="801"/>
      <c r="HU81" s="801"/>
      <c r="HV81" s="801"/>
      <c r="HW81" s="801"/>
      <c r="HX81" s="801"/>
      <c r="HY81" s="801"/>
      <c r="HZ81" s="801"/>
      <c r="IA81" s="801"/>
      <c r="IB81" s="801"/>
      <c r="IC81" s="801"/>
      <c r="ID81" s="801"/>
      <c r="IE81" s="801"/>
      <c r="IF81" s="801"/>
      <c r="IG81" s="801"/>
      <c r="IH81" s="801"/>
      <c r="II81" s="801"/>
      <c r="IJ81" s="801"/>
      <c r="IK81" s="801"/>
      <c r="IL81" s="801"/>
      <c r="IM81" s="801"/>
      <c r="IN81" s="801"/>
      <c r="IO81" s="801"/>
      <c r="IP81" s="801"/>
      <c r="IQ81" s="801"/>
      <c r="IR81" s="801"/>
      <c r="IS81" s="801"/>
      <c r="IT81" s="801"/>
      <c r="IU81" s="801"/>
    </row>
    <row r="82" customFormat="false" ht="14.1" hidden="false" customHeight="true" outlineLevel="0" collapsed="false">
      <c r="A82" s="799" t="s">
        <v>165</v>
      </c>
      <c r="B82" s="775" t="s">
        <v>603</v>
      </c>
      <c r="C82" s="801"/>
      <c r="D82" s="758"/>
      <c r="E82" s="801"/>
      <c r="F82" s="801"/>
      <c r="G82" s="778" t="n">
        <f aca="false">G56</f>
        <v>4200</v>
      </c>
      <c r="H82" s="778" t="n">
        <f aca="false">H56</f>
        <v>4200</v>
      </c>
      <c r="I82" s="778" t="n">
        <f aca="false">I56</f>
        <v>4200</v>
      </c>
      <c r="J82" s="778" t="n">
        <f aca="false">J56</f>
        <v>4200</v>
      </c>
      <c r="K82" s="778" t="n">
        <f aca="false">K56</f>
        <v>4200</v>
      </c>
      <c r="L82" s="778" t="n">
        <f aca="false">L56</f>
        <v>4200</v>
      </c>
      <c r="M82" s="778" t="n">
        <f aca="false">M56</f>
        <v>4200</v>
      </c>
      <c r="N82" s="778" t="n">
        <f aca="false">N56</f>
        <v>4200</v>
      </c>
      <c r="O82" s="778" t="n">
        <f aca="false">O56</f>
        <v>4200</v>
      </c>
      <c r="P82" s="778" t="n">
        <f aca="false">P56</f>
        <v>4200</v>
      </c>
      <c r="Q82" s="778" t="n">
        <f aca="false">Q56</f>
        <v>4200</v>
      </c>
      <c r="R82" s="778" t="n">
        <f aca="false">R56</f>
        <v>4200</v>
      </c>
      <c r="S82" s="778" t="n">
        <f aca="false">S56</f>
        <v>4200</v>
      </c>
      <c r="T82" s="778" t="n">
        <f aca="false">T56</f>
        <v>4200</v>
      </c>
      <c r="U82" s="778" t="n">
        <f aca="false">U56</f>
        <v>4200</v>
      </c>
      <c r="V82" s="778" t="n">
        <f aca="false">V56</f>
        <v>4200</v>
      </c>
      <c r="W82" s="778" t="n">
        <f aca="false">W56</f>
        <v>4200</v>
      </c>
      <c r="X82" s="778" t="n">
        <f aca="false">X56</f>
        <v>4200</v>
      </c>
      <c r="Y82" s="778" t="n">
        <f aca="false">Y56</f>
        <v>4200</v>
      </c>
      <c r="Z82" s="778" t="n">
        <f aca="false">Z56</f>
        <v>4200</v>
      </c>
      <c r="AA82" s="801"/>
      <c r="AB82" s="801"/>
      <c r="AC82" s="801"/>
      <c r="AD82" s="801"/>
      <c r="AE82" s="801"/>
      <c r="AF82" s="801"/>
      <c r="AG82" s="801"/>
      <c r="AH82" s="801"/>
      <c r="AI82" s="801"/>
      <c r="AJ82" s="801"/>
      <c r="AK82" s="801"/>
      <c r="AL82" s="801"/>
      <c r="AM82" s="801"/>
      <c r="AN82" s="801"/>
      <c r="AO82" s="801"/>
      <c r="AP82" s="801"/>
      <c r="AQ82" s="801"/>
      <c r="AR82" s="801"/>
      <c r="AS82" s="801"/>
      <c r="AT82" s="801"/>
      <c r="AU82" s="801"/>
      <c r="AV82" s="801"/>
      <c r="AW82" s="801"/>
      <c r="AX82" s="801"/>
      <c r="AY82" s="801"/>
      <c r="AZ82" s="801"/>
      <c r="BA82" s="801"/>
      <c r="BB82" s="801"/>
      <c r="BC82" s="801"/>
      <c r="BD82" s="801"/>
      <c r="BE82" s="801"/>
      <c r="BF82" s="801"/>
      <c r="BG82" s="801"/>
      <c r="BH82" s="801"/>
      <c r="BI82" s="801"/>
      <c r="BJ82" s="801"/>
      <c r="BK82" s="801"/>
      <c r="BL82" s="801"/>
      <c r="BM82" s="801"/>
      <c r="BN82" s="801"/>
      <c r="BO82" s="801"/>
      <c r="BP82" s="801"/>
      <c r="BQ82" s="801"/>
      <c r="BR82" s="801"/>
      <c r="BS82" s="801"/>
      <c r="BT82" s="801"/>
      <c r="BU82" s="801"/>
      <c r="BV82" s="801"/>
      <c r="BW82" s="801"/>
      <c r="BX82" s="801"/>
      <c r="BY82" s="801"/>
      <c r="BZ82" s="801"/>
      <c r="CA82" s="801"/>
      <c r="CB82" s="801"/>
      <c r="CC82" s="801"/>
      <c r="CD82" s="801"/>
      <c r="CE82" s="801"/>
      <c r="CF82" s="801"/>
      <c r="CG82" s="801"/>
      <c r="CH82" s="801"/>
      <c r="CI82" s="801"/>
      <c r="CJ82" s="801"/>
      <c r="CK82" s="801"/>
      <c r="CL82" s="801"/>
      <c r="CM82" s="801"/>
      <c r="CN82" s="801"/>
      <c r="CO82" s="801"/>
      <c r="CP82" s="801"/>
      <c r="CQ82" s="801"/>
      <c r="CR82" s="801"/>
      <c r="CS82" s="801"/>
      <c r="CT82" s="801"/>
      <c r="CU82" s="801"/>
      <c r="CV82" s="801"/>
      <c r="CW82" s="801"/>
      <c r="CX82" s="801"/>
      <c r="CY82" s="801"/>
      <c r="CZ82" s="801"/>
      <c r="DA82" s="801"/>
      <c r="DB82" s="801"/>
      <c r="DC82" s="801"/>
      <c r="DD82" s="801"/>
      <c r="DE82" s="801"/>
      <c r="DF82" s="801"/>
      <c r="DG82" s="801"/>
      <c r="DH82" s="801"/>
      <c r="DI82" s="801"/>
      <c r="DJ82" s="801"/>
      <c r="DK82" s="801"/>
      <c r="DL82" s="801"/>
      <c r="DM82" s="801"/>
      <c r="DN82" s="801"/>
      <c r="DO82" s="801"/>
      <c r="DP82" s="801"/>
      <c r="DQ82" s="801"/>
      <c r="DR82" s="801"/>
      <c r="DS82" s="801"/>
      <c r="DT82" s="801"/>
      <c r="DU82" s="801"/>
      <c r="DV82" s="801"/>
      <c r="DW82" s="801"/>
      <c r="DX82" s="801"/>
      <c r="DY82" s="801"/>
      <c r="DZ82" s="801"/>
      <c r="EA82" s="801"/>
      <c r="EB82" s="801"/>
      <c r="EC82" s="801"/>
      <c r="ED82" s="801"/>
      <c r="EE82" s="801"/>
      <c r="EF82" s="801"/>
      <c r="EG82" s="801"/>
      <c r="EH82" s="801"/>
      <c r="EI82" s="801"/>
      <c r="EJ82" s="801"/>
      <c r="EK82" s="801"/>
      <c r="EL82" s="801"/>
      <c r="EM82" s="801"/>
      <c r="EN82" s="801"/>
      <c r="EO82" s="801"/>
      <c r="EP82" s="801"/>
      <c r="EQ82" s="801"/>
      <c r="ER82" s="801"/>
      <c r="ES82" s="801"/>
      <c r="ET82" s="801"/>
      <c r="EU82" s="801"/>
      <c r="EV82" s="801"/>
      <c r="EW82" s="801"/>
      <c r="EX82" s="801"/>
      <c r="EY82" s="801"/>
      <c r="EZ82" s="801"/>
      <c r="FA82" s="801"/>
      <c r="FB82" s="801"/>
      <c r="FC82" s="801"/>
      <c r="FD82" s="801"/>
      <c r="FE82" s="801"/>
      <c r="FF82" s="801"/>
      <c r="FG82" s="801"/>
      <c r="FH82" s="801"/>
      <c r="FI82" s="801"/>
      <c r="FJ82" s="801"/>
      <c r="FK82" s="801"/>
      <c r="FL82" s="801"/>
      <c r="FM82" s="801"/>
      <c r="FN82" s="801"/>
      <c r="FO82" s="801"/>
      <c r="FP82" s="801"/>
      <c r="FQ82" s="801"/>
      <c r="FR82" s="801"/>
      <c r="FS82" s="801"/>
      <c r="FT82" s="801"/>
      <c r="FU82" s="801"/>
      <c r="FV82" s="801"/>
      <c r="FW82" s="801"/>
      <c r="FX82" s="801"/>
      <c r="FY82" s="801"/>
      <c r="FZ82" s="801"/>
      <c r="GA82" s="801"/>
      <c r="GB82" s="801"/>
      <c r="GC82" s="801"/>
      <c r="GD82" s="801"/>
      <c r="GE82" s="801"/>
      <c r="GF82" s="801"/>
      <c r="GG82" s="801"/>
      <c r="GH82" s="801"/>
      <c r="GI82" s="801"/>
      <c r="GJ82" s="801"/>
      <c r="GK82" s="801"/>
      <c r="GL82" s="801"/>
      <c r="GM82" s="801"/>
      <c r="GN82" s="801"/>
      <c r="GO82" s="801"/>
      <c r="GP82" s="801"/>
      <c r="GQ82" s="801"/>
      <c r="GR82" s="801"/>
      <c r="GS82" s="801"/>
      <c r="GT82" s="801"/>
      <c r="GU82" s="801"/>
      <c r="GV82" s="801"/>
      <c r="GW82" s="801"/>
      <c r="GX82" s="801"/>
      <c r="GY82" s="801"/>
      <c r="GZ82" s="801"/>
      <c r="HA82" s="801"/>
      <c r="HB82" s="801"/>
      <c r="HC82" s="801"/>
      <c r="HD82" s="801"/>
      <c r="HE82" s="801"/>
      <c r="HF82" s="801"/>
      <c r="HG82" s="801"/>
      <c r="HH82" s="801"/>
      <c r="HI82" s="801"/>
      <c r="HJ82" s="801"/>
      <c r="HK82" s="801"/>
      <c r="HL82" s="801"/>
      <c r="HM82" s="801"/>
      <c r="HN82" s="801"/>
      <c r="HO82" s="801"/>
      <c r="HP82" s="801"/>
      <c r="HQ82" s="801"/>
      <c r="HR82" s="801"/>
      <c r="HS82" s="801"/>
      <c r="HT82" s="801"/>
      <c r="HU82" s="801"/>
      <c r="HV82" s="801"/>
      <c r="HW82" s="801"/>
      <c r="HX82" s="801"/>
      <c r="HY82" s="801"/>
      <c r="HZ82" s="801"/>
      <c r="IA82" s="801"/>
      <c r="IB82" s="801"/>
      <c r="IC82" s="801"/>
      <c r="ID82" s="801"/>
      <c r="IE82" s="801"/>
      <c r="IF82" s="801"/>
      <c r="IG82" s="801"/>
      <c r="IH82" s="801"/>
      <c r="II82" s="801"/>
      <c r="IJ82" s="801"/>
      <c r="IK82" s="801"/>
      <c r="IL82" s="801"/>
      <c r="IM82" s="801"/>
      <c r="IN82" s="801"/>
      <c r="IO82" s="801"/>
      <c r="IP82" s="801"/>
      <c r="IQ82" s="801"/>
      <c r="IR82" s="801"/>
      <c r="IS82" s="801"/>
      <c r="IT82" s="801"/>
      <c r="IU82" s="801"/>
    </row>
    <row r="83" customFormat="false" ht="14.1" hidden="false" customHeight="true" outlineLevel="0" collapsed="false">
      <c r="A83" s="799" t="s">
        <v>167</v>
      </c>
      <c r="B83" s="775" t="s">
        <v>604</v>
      </c>
      <c r="C83" s="801"/>
      <c r="D83" s="758"/>
      <c r="E83" s="801"/>
      <c r="F83" s="801"/>
      <c r="G83" s="778" t="n">
        <f aca="false">G57</f>
        <v>360</v>
      </c>
      <c r="H83" s="778" t="n">
        <f aca="false">H57</f>
        <v>360</v>
      </c>
      <c r="I83" s="778" t="n">
        <f aca="false">I57</f>
        <v>360</v>
      </c>
      <c r="J83" s="778" t="n">
        <f aca="false">J57</f>
        <v>360</v>
      </c>
      <c r="K83" s="778" t="n">
        <f aca="false">K57</f>
        <v>360</v>
      </c>
      <c r="L83" s="778" t="n">
        <f aca="false">L57</f>
        <v>360</v>
      </c>
      <c r="M83" s="778" t="n">
        <f aca="false">M57</f>
        <v>360</v>
      </c>
      <c r="N83" s="778" t="n">
        <f aca="false">N57</f>
        <v>360</v>
      </c>
      <c r="O83" s="778" t="n">
        <f aca="false">O57</f>
        <v>360</v>
      </c>
      <c r="P83" s="778" t="n">
        <f aca="false">P57</f>
        <v>360</v>
      </c>
      <c r="Q83" s="778" t="n">
        <f aca="false">Q57</f>
        <v>360</v>
      </c>
      <c r="R83" s="778" t="n">
        <f aca="false">R57</f>
        <v>360</v>
      </c>
      <c r="S83" s="778" t="n">
        <f aca="false">S57</f>
        <v>360</v>
      </c>
      <c r="T83" s="778" t="n">
        <f aca="false">T57</f>
        <v>360</v>
      </c>
      <c r="U83" s="778" t="n">
        <f aca="false">U57</f>
        <v>360</v>
      </c>
      <c r="V83" s="778" t="n">
        <f aca="false">V57</f>
        <v>360</v>
      </c>
      <c r="W83" s="778" t="n">
        <f aca="false">W57</f>
        <v>360</v>
      </c>
      <c r="X83" s="778" t="n">
        <f aca="false">X57</f>
        <v>360</v>
      </c>
      <c r="Y83" s="778" t="n">
        <f aca="false">Y57</f>
        <v>360</v>
      </c>
      <c r="Z83" s="778" t="n">
        <f aca="false">Z57</f>
        <v>360</v>
      </c>
      <c r="AA83" s="801"/>
      <c r="AB83" s="801"/>
      <c r="AC83" s="801"/>
      <c r="AD83" s="801"/>
      <c r="AE83" s="801"/>
      <c r="AF83" s="801"/>
      <c r="AG83" s="801"/>
      <c r="AH83" s="801"/>
      <c r="AI83" s="801"/>
      <c r="AJ83" s="801"/>
      <c r="AK83" s="801"/>
      <c r="AL83" s="801"/>
      <c r="AM83" s="801"/>
      <c r="AN83" s="801"/>
      <c r="AO83" s="801"/>
      <c r="AP83" s="801"/>
      <c r="AQ83" s="801"/>
      <c r="AR83" s="801"/>
      <c r="AS83" s="801"/>
      <c r="AT83" s="801"/>
      <c r="AU83" s="801"/>
      <c r="AV83" s="801"/>
      <c r="AW83" s="801"/>
      <c r="AX83" s="801"/>
      <c r="AY83" s="801"/>
      <c r="AZ83" s="801"/>
      <c r="BA83" s="801"/>
      <c r="BB83" s="801"/>
      <c r="BC83" s="801"/>
      <c r="BD83" s="801"/>
      <c r="BE83" s="801"/>
      <c r="BF83" s="801"/>
      <c r="BG83" s="801"/>
      <c r="BH83" s="801"/>
      <c r="BI83" s="801"/>
      <c r="BJ83" s="801"/>
      <c r="BK83" s="801"/>
      <c r="BL83" s="801"/>
      <c r="BM83" s="801"/>
      <c r="BN83" s="801"/>
      <c r="BO83" s="801"/>
      <c r="BP83" s="801"/>
      <c r="BQ83" s="801"/>
      <c r="BR83" s="801"/>
      <c r="BS83" s="801"/>
      <c r="BT83" s="801"/>
      <c r="BU83" s="801"/>
      <c r="BV83" s="801"/>
      <c r="BW83" s="801"/>
      <c r="BX83" s="801"/>
      <c r="BY83" s="801"/>
      <c r="BZ83" s="801"/>
      <c r="CA83" s="801"/>
      <c r="CB83" s="801"/>
      <c r="CC83" s="801"/>
      <c r="CD83" s="801"/>
      <c r="CE83" s="801"/>
      <c r="CF83" s="801"/>
      <c r="CG83" s="801"/>
      <c r="CH83" s="801"/>
      <c r="CI83" s="801"/>
      <c r="CJ83" s="801"/>
      <c r="CK83" s="801"/>
      <c r="CL83" s="801"/>
      <c r="CM83" s="801"/>
      <c r="CN83" s="801"/>
      <c r="CO83" s="801"/>
      <c r="CP83" s="801"/>
      <c r="CQ83" s="801"/>
      <c r="CR83" s="801"/>
      <c r="CS83" s="801"/>
      <c r="CT83" s="801"/>
      <c r="CU83" s="801"/>
      <c r="CV83" s="801"/>
      <c r="CW83" s="801"/>
      <c r="CX83" s="801"/>
      <c r="CY83" s="801"/>
      <c r="CZ83" s="801"/>
      <c r="DA83" s="801"/>
      <c r="DB83" s="801"/>
      <c r="DC83" s="801"/>
      <c r="DD83" s="801"/>
      <c r="DE83" s="801"/>
      <c r="DF83" s="801"/>
      <c r="DG83" s="801"/>
      <c r="DH83" s="801"/>
      <c r="DI83" s="801"/>
      <c r="DJ83" s="801"/>
      <c r="DK83" s="801"/>
      <c r="DL83" s="801"/>
      <c r="DM83" s="801"/>
      <c r="DN83" s="801"/>
      <c r="DO83" s="801"/>
      <c r="DP83" s="801"/>
      <c r="DQ83" s="801"/>
      <c r="DR83" s="801"/>
      <c r="DS83" s="801"/>
      <c r="DT83" s="801"/>
      <c r="DU83" s="801"/>
      <c r="DV83" s="801"/>
      <c r="DW83" s="801"/>
      <c r="DX83" s="801"/>
      <c r="DY83" s="801"/>
      <c r="DZ83" s="801"/>
      <c r="EA83" s="801"/>
      <c r="EB83" s="801"/>
      <c r="EC83" s="801"/>
      <c r="ED83" s="801"/>
      <c r="EE83" s="801"/>
      <c r="EF83" s="801"/>
      <c r="EG83" s="801"/>
      <c r="EH83" s="801"/>
      <c r="EI83" s="801"/>
      <c r="EJ83" s="801"/>
      <c r="EK83" s="801"/>
      <c r="EL83" s="801"/>
      <c r="EM83" s="801"/>
      <c r="EN83" s="801"/>
      <c r="EO83" s="801"/>
      <c r="EP83" s="801"/>
      <c r="EQ83" s="801"/>
      <c r="ER83" s="801"/>
      <c r="ES83" s="801"/>
      <c r="ET83" s="801"/>
      <c r="EU83" s="801"/>
      <c r="EV83" s="801"/>
      <c r="EW83" s="801"/>
      <c r="EX83" s="801"/>
      <c r="EY83" s="801"/>
      <c r="EZ83" s="801"/>
      <c r="FA83" s="801"/>
      <c r="FB83" s="801"/>
      <c r="FC83" s="801"/>
      <c r="FD83" s="801"/>
      <c r="FE83" s="801"/>
      <c r="FF83" s="801"/>
      <c r="FG83" s="801"/>
      <c r="FH83" s="801"/>
      <c r="FI83" s="801"/>
      <c r="FJ83" s="801"/>
      <c r="FK83" s="801"/>
      <c r="FL83" s="801"/>
      <c r="FM83" s="801"/>
      <c r="FN83" s="801"/>
      <c r="FO83" s="801"/>
      <c r="FP83" s="801"/>
      <c r="FQ83" s="801"/>
      <c r="FR83" s="801"/>
      <c r="FS83" s="801"/>
      <c r="FT83" s="801"/>
      <c r="FU83" s="801"/>
      <c r="FV83" s="801"/>
      <c r="FW83" s="801"/>
      <c r="FX83" s="801"/>
      <c r="FY83" s="801"/>
      <c r="FZ83" s="801"/>
      <c r="GA83" s="801"/>
      <c r="GB83" s="801"/>
      <c r="GC83" s="801"/>
      <c r="GD83" s="801"/>
      <c r="GE83" s="801"/>
      <c r="GF83" s="801"/>
      <c r="GG83" s="801"/>
      <c r="GH83" s="801"/>
      <c r="GI83" s="801"/>
      <c r="GJ83" s="801"/>
      <c r="GK83" s="801"/>
      <c r="GL83" s="801"/>
      <c r="GM83" s="801"/>
      <c r="GN83" s="801"/>
      <c r="GO83" s="801"/>
      <c r="GP83" s="801"/>
      <c r="GQ83" s="801"/>
      <c r="GR83" s="801"/>
      <c r="GS83" s="801"/>
      <c r="GT83" s="801"/>
      <c r="GU83" s="801"/>
      <c r="GV83" s="801"/>
      <c r="GW83" s="801"/>
      <c r="GX83" s="801"/>
      <c r="GY83" s="801"/>
      <c r="GZ83" s="801"/>
      <c r="HA83" s="801"/>
      <c r="HB83" s="801"/>
      <c r="HC83" s="801"/>
      <c r="HD83" s="801"/>
      <c r="HE83" s="801"/>
      <c r="HF83" s="801"/>
      <c r="HG83" s="801"/>
      <c r="HH83" s="801"/>
      <c r="HI83" s="801"/>
      <c r="HJ83" s="801"/>
      <c r="HK83" s="801"/>
      <c r="HL83" s="801"/>
      <c r="HM83" s="801"/>
      <c r="HN83" s="801"/>
      <c r="HO83" s="801"/>
      <c r="HP83" s="801"/>
      <c r="HQ83" s="801"/>
      <c r="HR83" s="801"/>
      <c r="HS83" s="801"/>
      <c r="HT83" s="801"/>
      <c r="HU83" s="801"/>
      <c r="HV83" s="801"/>
      <c r="HW83" s="801"/>
      <c r="HX83" s="801"/>
      <c r="HY83" s="801"/>
      <c r="HZ83" s="801"/>
      <c r="IA83" s="801"/>
      <c r="IB83" s="801"/>
      <c r="IC83" s="801"/>
      <c r="ID83" s="801"/>
      <c r="IE83" s="801"/>
      <c r="IF83" s="801"/>
      <c r="IG83" s="801"/>
      <c r="IH83" s="801"/>
      <c r="II83" s="801"/>
      <c r="IJ83" s="801"/>
      <c r="IK83" s="801"/>
      <c r="IL83" s="801"/>
      <c r="IM83" s="801"/>
      <c r="IN83" s="801"/>
      <c r="IO83" s="801"/>
      <c r="IP83" s="801"/>
      <c r="IQ83" s="801"/>
      <c r="IR83" s="801"/>
      <c r="IS83" s="801"/>
      <c r="IT83" s="801"/>
      <c r="IU83" s="801"/>
    </row>
    <row r="84" customFormat="false" ht="14.1" hidden="false" customHeight="true" outlineLevel="0" collapsed="false">
      <c r="A84" s="774" t="s">
        <v>174</v>
      </c>
      <c r="B84" s="775" t="s">
        <v>368</v>
      </c>
      <c r="C84" s="801"/>
      <c r="D84" s="758"/>
      <c r="E84" s="801"/>
      <c r="F84" s="801"/>
      <c r="G84" s="778" t="n">
        <f aca="false">G58</f>
        <v>168758.357</v>
      </c>
      <c r="H84" s="778" t="n">
        <f aca="false">H58</f>
        <v>168758.357</v>
      </c>
      <c r="I84" s="778" t="n">
        <f aca="false">I58</f>
        <v>168758.357</v>
      </c>
      <c r="J84" s="778" t="n">
        <f aca="false">J58</f>
        <v>168758.357</v>
      </c>
      <c r="K84" s="778" t="n">
        <f aca="false">K58</f>
        <v>168758.357</v>
      </c>
      <c r="L84" s="778" t="n">
        <f aca="false">L58</f>
        <v>168758.357</v>
      </c>
      <c r="M84" s="778" t="n">
        <f aca="false">M58</f>
        <v>168758.357</v>
      </c>
      <c r="N84" s="778" t="n">
        <f aca="false">N58</f>
        <v>168758.357</v>
      </c>
      <c r="O84" s="778" t="n">
        <f aca="false">O58</f>
        <v>168758.357</v>
      </c>
      <c r="P84" s="778" t="n">
        <f aca="false">P58</f>
        <v>168758.357</v>
      </c>
      <c r="Q84" s="778" t="n">
        <f aca="false">Q58</f>
        <v>168758.357</v>
      </c>
      <c r="R84" s="778" t="n">
        <f aca="false">R58</f>
        <v>168758.357</v>
      </c>
      <c r="S84" s="778" t="n">
        <f aca="false">S58</f>
        <v>168758.357</v>
      </c>
      <c r="T84" s="778" t="n">
        <f aca="false">T58</f>
        <v>168758.357</v>
      </c>
      <c r="U84" s="778" t="n">
        <f aca="false">U58</f>
        <v>168758.357</v>
      </c>
      <c r="V84" s="778" t="n">
        <f aca="false">V58</f>
        <v>168758.357</v>
      </c>
      <c r="W84" s="778" t="n">
        <f aca="false">W58</f>
        <v>168758.357</v>
      </c>
      <c r="X84" s="778" t="n">
        <f aca="false">X58</f>
        <v>168758.357</v>
      </c>
      <c r="Y84" s="778" t="n">
        <f aca="false">Y58</f>
        <v>168758.357</v>
      </c>
      <c r="Z84" s="778" t="n">
        <f aca="false">Z58</f>
        <v>168758.357</v>
      </c>
      <c r="AA84" s="801"/>
      <c r="AB84" s="801"/>
      <c r="AC84" s="801"/>
      <c r="AD84" s="801"/>
      <c r="AE84" s="801"/>
      <c r="AF84" s="801"/>
      <c r="AG84" s="801"/>
      <c r="AH84" s="801"/>
      <c r="AI84" s="801"/>
      <c r="AJ84" s="801"/>
      <c r="AK84" s="801"/>
      <c r="AL84" s="801"/>
      <c r="AM84" s="801"/>
      <c r="AN84" s="801"/>
      <c r="AO84" s="801"/>
      <c r="AP84" s="801"/>
      <c r="AQ84" s="801"/>
      <c r="AR84" s="801"/>
      <c r="AS84" s="801"/>
      <c r="AT84" s="801"/>
      <c r="AU84" s="801"/>
      <c r="AV84" s="801"/>
      <c r="AW84" s="801"/>
      <c r="AX84" s="801"/>
      <c r="AY84" s="801"/>
      <c r="AZ84" s="801"/>
      <c r="BA84" s="801"/>
      <c r="BB84" s="801"/>
      <c r="BC84" s="801"/>
      <c r="BD84" s="801"/>
      <c r="BE84" s="801"/>
      <c r="BF84" s="801"/>
      <c r="BG84" s="801"/>
      <c r="BH84" s="801"/>
      <c r="BI84" s="801"/>
      <c r="BJ84" s="801"/>
      <c r="BK84" s="801"/>
      <c r="BL84" s="801"/>
      <c r="BM84" s="801"/>
      <c r="BN84" s="801"/>
      <c r="BO84" s="801"/>
      <c r="BP84" s="801"/>
      <c r="BQ84" s="801"/>
      <c r="BR84" s="801"/>
      <c r="BS84" s="801"/>
      <c r="BT84" s="801"/>
      <c r="BU84" s="801"/>
      <c r="BV84" s="801"/>
      <c r="BW84" s="801"/>
      <c r="BX84" s="801"/>
      <c r="BY84" s="801"/>
      <c r="BZ84" s="801"/>
      <c r="CA84" s="801"/>
      <c r="CB84" s="801"/>
      <c r="CC84" s="801"/>
      <c r="CD84" s="801"/>
      <c r="CE84" s="801"/>
      <c r="CF84" s="801"/>
      <c r="CG84" s="801"/>
      <c r="CH84" s="801"/>
      <c r="CI84" s="801"/>
      <c r="CJ84" s="801"/>
      <c r="CK84" s="801"/>
      <c r="CL84" s="801"/>
      <c r="CM84" s="801"/>
      <c r="CN84" s="801"/>
      <c r="CO84" s="801"/>
      <c r="CP84" s="801"/>
      <c r="CQ84" s="801"/>
      <c r="CR84" s="801"/>
      <c r="CS84" s="801"/>
      <c r="CT84" s="801"/>
      <c r="CU84" s="801"/>
      <c r="CV84" s="801"/>
      <c r="CW84" s="801"/>
      <c r="CX84" s="801"/>
      <c r="CY84" s="801"/>
      <c r="CZ84" s="801"/>
      <c r="DA84" s="801"/>
      <c r="DB84" s="801"/>
      <c r="DC84" s="801"/>
      <c r="DD84" s="801"/>
      <c r="DE84" s="801"/>
      <c r="DF84" s="801"/>
      <c r="DG84" s="801"/>
      <c r="DH84" s="801"/>
      <c r="DI84" s="801"/>
      <c r="DJ84" s="801"/>
      <c r="DK84" s="801"/>
      <c r="DL84" s="801"/>
      <c r="DM84" s="801"/>
      <c r="DN84" s="801"/>
      <c r="DO84" s="801"/>
      <c r="DP84" s="801"/>
      <c r="DQ84" s="801"/>
      <c r="DR84" s="801"/>
      <c r="DS84" s="801"/>
      <c r="DT84" s="801"/>
      <c r="DU84" s="801"/>
      <c r="DV84" s="801"/>
      <c r="DW84" s="801"/>
      <c r="DX84" s="801"/>
      <c r="DY84" s="801"/>
      <c r="DZ84" s="801"/>
      <c r="EA84" s="801"/>
      <c r="EB84" s="801"/>
      <c r="EC84" s="801"/>
      <c r="ED84" s="801"/>
      <c r="EE84" s="801"/>
      <c r="EF84" s="801"/>
      <c r="EG84" s="801"/>
      <c r="EH84" s="801"/>
      <c r="EI84" s="801"/>
      <c r="EJ84" s="801"/>
      <c r="EK84" s="801"/>
      <c r="EL84" s="801"/>
      <c r="EM84" s="801"/>
      <c r="EN84" s="801"/>
      <c r="EO84" s="801"/>
      <c r="EP84" s="801"/>
      <c r="EQ84" s="801"/>
      <c r="ER84" s="801"/>
      <c r="ES84" s="801"/>
      <c r="ET84" s="801"/>
      <c r="EU84" s="801"/>
      <c r="EV84" s="801"/>
      <c r="EW84" s="801"/>
      <c r="EX84" s="801"/>
      <c r="EY84" s="801"/>
      <c r="EZ84" s="801"/>
      <c r="FA84" s="801"/>
      <c r="FB84" s="801"/>
      <c r="FC84" s="801"/>
      <c r="FD84" s="801"/>
      <c r="FE84" s="801"/>
      <c r="FF84" s="801"/>
      <c r="FG84" s="801"/>
      <c r="FH84" s="801"/>
      <c r="FI84" s="801"/>
      <c r="FJ84" s="801"/>
      <c r="FK84" s="801"/>
      <c r="FL84" s="801"/>
      <c r="FM84" s="801"/>
      <c r="FN84" s="801"/>
      <c r="FO84" s="801"/>
      <c r="FP84" s="801"/>
      <c r="FQ84" s="801"/>
      <c r="FR84" s="801"/>
      <c r="FS84" s="801"/>
      <c r="FT84" s="801"/>
      <c r="FU84" s="801"/>
      <c r="FV84" s="801"/>
      <c r="FW84" s="801"/>
      <c r="FX84" s="801"/>
      <c r="FY84" s="801"/>
      <c r="FZ84" s="801"/>
      <c r="GA84" s="801"/>
      <c r="GB84" s="801"/>
      <c r="GC84" s="801"/>
      <c r="GD84" s="801"/>
      <c r="GE84" s="801"/>
      <c r="GF84" s="801"/>
      <c r="GG84" s="801"/>
      <c r="GH84" s="801"/>
      <c r="GI84" s="801"/>
      <c r="GJ84" s="801"/>
      <c r="GK84" s="801"/>
      <c r="GL84" s="801"/>
      <c r="GM84" s="801"/>
      <c r="GN84" s="801"/>
      <c r="GO84" s="801"/>
      <c r="GP84" s="801"/>
      <c r="GQ84" s="801"/>
      <c r="GR84" s="801"/>
      <c r="GS84" s="801"/>
      <c r="GT84" s="801"/>
      <c r="GU84" s="801"/>
      <c r="GV84" s="801"/>
      <c r="GW84" s="801"/>
      <c r="GX84" s="801"/>
      <c r="GY84" s="801"/>
      <c r="GZ84" s="801"/>
      <c r="HA84" s="801"/>
      <c r="HB84" s="801"/>
      <c r="HC84" s="801"/>
      <c r="HD84" s="801"/>
      <c r="HE84" s="801"/>
      <c r="HF84" s="801"/>
      <c r="HG84" s="801"/>
      <c r="HH84" s="801"/>
      <c r="HI84" s="801"/>
      <c r="HJ84" s="801"/>
      <c r="HK84" s="801"/>
      <c r="HL84" s="801"/>
      <c r="HM84" s="801"/>
      <c r="HN84" s="801"/>
      <c r="HO84" s="801"/>
      <c r="HP84" s="801"/>
      <c r="HQ84" s="801"/>
      <c r="HR84" s="801"/>
      <c r="HS84" s="801"/>
      <c r="HT84" s="801"/>
      <c r="HU84" s="801"/>
      <c r="HV84" s="801"/>
      <c r="HW84" s="801"/>
      <c r="HX84" s="801"/>
      <c r="HY84" s="801"/>
      <c r="HZ84" s="801"/>
      <c r="IA84" s="801"/>
      <c r="IB84" s="801"/>
      <c r="IC84" s="801"/>
      <c r="ID84" s="801"/>
      <c r="IE84" s="801"/>
      <c r="IF84" s="801"/>
      <c r="IG84" s="801"/>
      <c r="IH84" s="801"/>
      <c r="II84" s="801"/>
      <c r="IJ84" s="801"/>
      <c r="IK84" s="801"/>
      <c r="IL84" s="801"/>
      <c r="IM84" s="801"/>
      <c r="IN84" s="801"/>
      <c r="IO84" s="801"/>
      <c r="IP84" s="801"/>
      <c r="IQ84" s="801"/>
      <c r="IR84" s="801"/>
      <c r="IS84" s="801"/>
      <c r="IT84" s="801"/>
      <c r="IU84" s="801"/>
    </row>
    <row r="85" customFormat="false" ht="14.1" hidden="false" customHeight="true" outlineLevel="0" collapsed="false">
      <c r="A85" s="774" t="s">
        <v>176</v>
      </c>
      <c r="B85" s="775" t="s">
        <v>369</v>
      </c>
      <c r="C85" s="801"/>
      <c r="D85" s="758"/>
      <c r="E85" s="806"/>
      <c r="F85" s="806"/>
      <c r="G85" s="778" t="n">
        <f aca="false">G59</f>
        <v>514510.6</v>
      </c>
      <c r="H85" s="778" t="n">
        <f aca="false">H59</f>
        <v>514510.6</v>
      </c>
      <c r="I85" s="778" t="n">
        <f aca="false">I59</f>
        <v>514510.6</v>
      </c>
      <c r="J85" s="778" t="n">
        <f aca="false">J59</f>
        <v>514510.6</v>
      </c>
      <c r="K85" s="778" t="n">
        <f aca="false">K59</f>
        <v>514510.6</v>
      </c>
      <c r="L85" s="778" t="n">
        <f aca="false">L59</f>
        <v>514510.6</v>
      </c>
      <c r="M85" s="778" t="n">
        <f aca="false">M59</f>
        <v>514510.6</v>
      </c>
      <c r="N85" s="778" t="n">
        <f aca="false">N59</f>
        <v>514510.6</v>
      </c>
      <c r="O85" s="778" t="n">
        <f aca="false">O59</f>
        <v>514510.6</v>
      </c>
      <c r="P85" s="778" t="n">
        <f aca="false">P59</f>
        <v>514510.6</v>
      </c>
      <c r="Q85" s="778" t="n">
        <f aca="false">Q59</f>
        <v>514510.6</v>
      </c>
      <c r="R85" s="778" t="n">
        <f aca="false">R59</f>
        <v>514510.6</v>
      </c>
      <c r="S85" s="778" t="n">
        <f aca="false">S59</f>
        <v>514510.6</v>
      </c>
      <c r="T85" s="778" t="n">
        <f aca="false">T59</f>
        <v>514510.6</v>
      </c>
      <c r="U85" s="778" t="n">
        <f aca="false">U59</f>
        <v>514510.6</v>
      </c>
      <c r="V85" s="778" t="n">
        <f aca="false">V59</f>
        <v>514510.6</v>
      </c>
      <c r="W85" s="778" t="n">
        <f aca="false">W59</f>
        <v>514510.6</v>
      </c>
      <c r="X85" s="778" t="n">
        <f aca="false">X59</f>
        <v>514510.6</v>
      </c>
      <c r="Y85" s="778" t="n">
        <f aca="false">Y59</f>
        <v>514510.6</v>
      </c>
      <c r="Z85" s="778" t="n">
        <f aca="false">Z59</f>
        <v>514510.6</v>
      </c>
      <c r="AA85" s="801"/>
      <c r="AB85" s="801"/>
      <c r="AC85" s="801"/>
      <c r="AD85" s="801"/>
      <c r="AE85" s="801"/>
      <c r="AF85" s="801"/>
      <c r="AG85" s="801"/>
      <c r="AH85" s="801"/>
      <c r="AI85" s="801"/>
      <c r="AJ85" s="801"/>
      <c r="AK85" s="801"/>
      <c r="AL85" s="801"/>
      <c r="AM85" s="801"/>
      <c r="AN85" s="801"/>
      <c r="AO85" s="801"/>
      <c r="AP85" s="801"/>
      <c r="AQ85" s="801"/>
      <c r="AR85" s="801"/>
      <c r="AS85" s="801"/>
      <c r="AT85" s="801"/>
      <c r="AU85" s="801"/>
      <c r="AV85" s="801"/>
      <c r="AW85" s="801"/>
      <c r="AX85" s="801"/>
      <c r="AY85" s="801"/>
      <c r="AZ85" s="801"/>
      <c r="BA85" s="801"/>
      <c r="BB85" s="801"/>
      <c r="BC85" s="801"/>
      <c r="BD85" s="801"/>
      <c r="BE85" s="801"/>
      <c r="BF85" s="801"/>
      <c r="BG85" s="801"/>
      <c r="BH85" s="801"/>
      <c r="BI85" s="801"/>
      <c r="BJ85" s="801"/>
      <c r="BK85" s="801"/>
      <c r="BL85" s="801"/>
      <c r="BM85" s="801"/>
      <c r="BN85" s="801"/>
      <c r="BO85" s="801"/>
      <c r="BP85" s="801"/>
      <c r="BQ85" s="801"/>
      <c r="BR85" s="801"/>
      <c r="BS85" s="801"/>
      <c r="BT85" s="801"/>
      <c r="BU85" s="801"/>
      <c r="BV85" s="801"/>
      <c r="BW85" s="801"/>
      <c r="BX85" s="801"/>
      <c r="BY85" s="801"/>
      <c r="BZ85" s="801"/>
      <c r="CA85" s="801"/>
      <c r="CB85" s="801"/>
      <c r="CC85" s="801"/>
      <c r="CD85" s="801"/>
      <c r="CE85" s="801"/>
      <c r="CF85" s="801"/>
      <c r="CG85" s="801"/>
      <c r="CH85" s="801"/>
      <c r="CI85" s="801"/>
      <c r="CJ85" s="801"/>
      <c r="CK85" s="801"/>
      <c r="CL85" s="801"/>
      <c r="CM85" s="801"/>
      <c r="CN85" s="801"/>
      <c r="CO85" s="801"/>
      <c r="CP85" s="801"/>
      <c r="CQ85" s="801"/>
      <c r="CR85" s="801"/>
      <c r="CS85" s="801"/>
      <c r="CT85" s="801"/>
      <c r="CU85" s="801"/>
      <c r="CV85" s="801"/>
      <c r="CW85" s="801"/>
      <c r="CX85" s="801"/>
      <c r="CY85" s="801"/>
      <c r="CZ85" s="801"/>
      <c r="DA85" s="801"/>
      <c r="DB85" s="801"/>
      <c r="DC85" s="801"/>
      <c r="DD85" s="801"/>
      <c r="DE85" s="801"/>
      <c r="DF85" s="801"/>
      <c r="DG85" s="801"/>
      <c r="DH85" s="801"/>
      <c r="DI85" s="801"/>
      <c r="DJ85" s="801"/>
      <c r="DK85" s="801"/>
      <c r="DL85" s="801"/>
      <c r="DM85" s="801"/>
      <c r="DN85" s="801"/>
      <c r="DO85" s="801"/>
      <c r="DP85" s="801"/>
      <c r="DQ85" s="801"/>
      <c r="DR85" s="801"/>
      <c r="DS85" s="801"/>
      <c r="DT85" s="801"/>
      <c r="DU85" s="801"/>
      <c r="DV85" s="801"/>
      <c r="DW85" s="801"/>
      <c r="DX85" s="801"/>
      <c r="DY85" s="801"/>
      <c r="DZ85" s="801"/>
      <c r="EA85" s="801"/>
      <c r="EB85" s="801"/>
      <c r="EC85" s="801"/>
      <c r="ED85" s="801"/>
      <c r="EE85" s="801"/>
      <c r="EF85" s="801"/>
      <c r="EG85" s="801"/>
      <c r="EH85" s="801"/>
      <c r="EI85" s="801"/>
      <c r="EJ85" s="801"/>
      <c r="EK85" s="801"/>
      <c r="EL85" s="801"/>
      <c r="EM85" s="801"/>
      <c r="EN85" s="801"/>
      <c r="EO85" s="801"/>
      <c r="EP85" s="801"/>
      <c r="EQ85" s="801"/>
      <c r="ER85" s="801"/>
      <c r="ES85" s="801"/>
      <c r="ET85" s="801"/>
      <c r="EU85" s="801"/>
      <c r="EV85" s="801"/>
      <c r="EW85" s="801"/>
      <c r="EX85" s="801"/>
      <c r="EY85" s="801"/>
      <c r="EZ85" s="801"/>
      <c r="FA85" s="801"/>
      <c r="FB85" s="801"/>
      <c r="FC85" s="801"/>
      <c r="FD85" s="801"/>
      <c r="FE85" s="801"/>
      <c r="FF85" s="801"/>
      <c r="FG85" s="801"/>
      <c r="FH85" s="801"/>
      <c r="FI85" s="801"/>
      <c r="FJ85" s="801"/>
      <c r="FK85" s="801"/>
      <c r="FL85" s="801"/>
      <c r="FM85" s="801"/>
      <c r="FN85" s="801"/>
      <c r="FO85" s="801"/>
      <c r="FP85" s="801"/>
      <c r="FQ85" s="801"/>
      <c r="FR85" s="801"/>
      <c r="FS85" s="801"/>
      <c r="FT85" s="801"/>
      <c r="FU85" s="801"/>
      <c r="FV85" s="801"/>
      <c r="FW85" s="801"/>
      <c r="FX85" s="801"/>
      <c r="FY85" s="801"/>
      <c r="FZ85" s="801"/>
      <c r="GA85" s="801"/>
      <c r="GB85" s="801"/>
      <c r="GC85" s="801"/>
      <c r="GD85" s="801"/>
      <c r="GE85" s="801"/>
      <c r="GF85" s="801"/>
      <c r="GG85" s="801"/>
      <c r="GH85" s="801"/>
      <c r="GI85" s="801"/>
      <c r="GJ85" s="801"/>
      <c r="GK85" s="801"/>
      <c r="GL85" s="801"/>
      <c r="GM85" s="801"/>
      <c r="GN85" s="801"/>
      <c r="GO85" s="801"/>
      <c r="GP85" s="801"/>
      <c r="GQ85" s="801"/>
      <c r="GR85" s="801"/>
      <c r="GS85" s="801"/>
      <c r="GT85" s="801"/>
      <c r="GU85" s="801"/>
      <c r="GV85" s="801"/>
      <c r="GW85" s="801"/>
      <c r="GX85" s="801"/>
      <c r="GY85" s="801"/>
      <c r="GZ85" s="801"/>
      <c r="HA85" s="801"/>
      <c r="HB85" s="801"/>
      <c r="HC85" s="801"/>
      <c r="HD85" s="801"/>
      <c r="HE85" s="801"/>
      <c r="HF85" s="801"/>
      <c r="HG85" s="801"/>
      <c r="HH85" s="801"/>
      <c r="HI85" s="801"/>
      <c r="HJ85" s="801"/>
      <c r="HK85" s="801"/>
      <c r="HL85" s="801"/>
      <c r="HM85" s="801"/>
      <c r="HN85" s="801"/>
      <c r="HO85" s="801"/>
      <c r="HP85" s="801"/>
      <c r="HQ85" s="801"/>
      <c r="HR85" s="801"/>
      <c r="HS85" s="801"/>
      <c r="HT85" s="801"/>
      <c r="HU85" s="801"/>
      <c r="HV85" s="801"/>
      <c r="HW85" s="801"/>
      <c r="HX85" s="801"/>
      <c r="HY85" s="801"/>
      <c r="HZ85" s="801"/>
      <c r="IA85" s="801"/>
      <c r="IB85" s="801"/>
      <c r="IC85" s="801"/>
      <c r="ID85" s="801"/>
      <c r="IE85" s="801"/>
      <c r="IF85" s="801"/>
      <c r="IG85" s="801"/>
      <c r="IH85" s="801"/>
      <c r="II85" s="801"/>
      <c r="IJ85" s="801"/>
      <c r="IK85" s="801"/>
      <c r="IL85" s="801"/>
      <c r="IM85" s="801"/>
      <c r="IN85" s="801"/>
      <c r="IO85" s="801"/>
      <c r="IP85" s="801"/>
      <c r="IQ85" s="801"/>
      <c r="IR85" s="801"/>
      <c r="IS85" s="801"/>
      <c r="IT85" s="801"/>
      <c r="IU85" s="801"/>
    </row>
    <row r="86" s="804" customFormat="true" ht="5.1" hidden="false" customHeight="true" outlineLevel="0" collapsed="false">
      <c r="A86" s="774"/>
      <c r="G86" s="807"/>
      <c r="H86" s="807"/>
      <c r="I86" s="807"/>
      <c r="J86" s="807"/>
      <c r="K86" s="807"/>
      <c r="L86" s="807"/>
      <c r="M86" s="807"/>
      <c r="N86" s="807"/>
      <c r="O86" s="807"/>
      <c r="P86" s="807"/>
      <c r="Q86" s="807"/>
      <c r="R86" s="807"/>
      <c r="S86" s="807"/>
      <c r="T86" s="807"/>
      <c r="U86" s="807"/>
      <c r="V86" s="807"/>
      <c r="W86" s="807"/>
      <c r="X86" s="807"/>
      <c r="Y86" s="807"/>
      <c r="Z86" s="807"/>
    </row>
    <row r="87" customFormat="false" ht="14.1" hidden="false" customHeight="true" outlineLevel="0" collapsed="false">
      <c r="A87" s="756" t="s">
        <v>605</v>
      </c>
      <c r="B87" s="757" t="s">
        <v>606</v>
      </c>
      <c r="C87" s="757"/>
      <c r="D87" s="762"/>
      <c r="E87" s="757"/>
      <c r="F87" s="757"/>
      <c r="G87" s="793" t="n">
        <f aca="false">G75+G80+G100</f>
        <v>-1356085.27179176</v>
      </c>
      <c r="H87" s="793" t="n">
        <f aca="false">H75+H80+H100</f>
        <v>856883.38022026</v>
      </c>
      <c r="I87" s="794" t="n">
        <f aca="false">I75+I80+I100</f>
        <v>1179007.45728302</v>
      </c>
      <c r="J87" s="794" t="n">
        <f aca="false">J75+J80+J100</f>
        <v>1272328.76451601</v>
      </c>
      <c r="K87" s="794" t="n">
        <f aca="false">K75+K80+K100</f>
        <v>1416082.38583502</v>
      </c>
      <c r="L87" s="794" t="n">
        <f aca="false">L75+L80+L100</f>
        <v>1437996.33620102</v>
      </c>
      <c r="M87" s="794" t="n">
        <f aca="false">M75+M80+M100</f>
        <v>1635971.48888401</v>
      </c>
      <c r="N87" s="794" t="n">
        <f aca="false">N75+N80+N100</f>
        <v>1710079.54090201</v>
      </c>
      <c r="O87" s="794" t="n">
        <f aca="false">O75+O80+O100</f>
        <v>1732923.23877901</v>
      </c>
      <c r="P87" s="794" t="n">
        <f aca="false">P75+P80+P100</f>
        <v>1860333.76140302</v>
      </c>
      <c r="Q87" s="794" t="n">
        <f aca="false">Q75+Q80+Q100</f>
        <v>1936490.61663902</v>
      </c>
      <c r="R87" s="794" t="n">
        <f aca="false">R75+R80+R100</f>
        <v>2040416.23620602</v>
      </c>
      <c r="S87" s="794" t="n">
        <f aca="false">S75+S80+S100</f>
        <v>2228159.58623102</v>
      </c>
      <c r="T87" s="794" t="n">
        <f aca="false">T75+T80+T100</f>
        <v>2336167.54544401</v>
      </c>
      <c r="U87" s="794" t="n">
        <f aca="false">U75+U80+U100</f>
        <v>2417460.14883601</v>
      </c>
      <c r="V87" s="794" t="n">
        <f aca="false">V75+V80+V100</f>
        <v>2539216.89611402</v>
      </c>
      <c r="W87" s="794" t="n">
        <f aca="false">W75+W80+W100</f>
        <v>2582274.30696002</v>
      </c>
      <c r="X87" s="794" t="n">
        <f aca="false">X75+X80+X100</f>
        <v>2695240.91956501</v>
      </c>
      <c r="Y87" s="794" t="n">
        <f aca="false">Y75+Y80+Y100</f>
        <v>2929161.72930302</v>
      </c>
      <c r="Z87" s="794" t="n">
        <f aca="false">Z75+Z80+Z100</f>
        <v>3003638.90993401</v>
      </c>
      <c r="AA87" s="757"/>
      <c r="AB87" s="757"/>
      <c r="AC87" s="757"/>
      <c r="AD87" s="757"/>
      <c r="AE87" s="757"/>
      <c r="AF87" s="757"/>
      <c r="AG87" s="757"/>
      <c r="AH87" s="757"/>
      <c r="AI87" s="757"/>
      <c r="AJ87" s="757"/>
      <c r="AK87" s="757"/>
      <c r="AL87" s="757"/>
      <c r="AM87" s="757"/>
      <c r="AN87" s="757"/>
      <c r="AO87" s="757"/>
      <c r="AP87" s="757"/>
      <c r="AQ87" s="757"/>
      <c r="AR87" s="757"/>
      <c r="AS87" s="757"/>
      <c r="AT87" s="757"/>
      <c r="AU87" s="757"/>
      <c r="AV87" s="757"/>
      <c r="AW87" s="757"/>
      <c r="AX87" s="757"/>
      <c r="AY87" s="757"/>
      <c r="AZ87" s="757"/>
      <c r="BA87" s="757"/>
      <c r="BB87" s="757"/>
      <c r="BC87" s="757"/>
      <c r="BD87" s="757"/>
      <c r="BE87" s="757"/>
      <c r="BF87" s="757"/>
      <c r="BG87" s="757"/>
      <c r="BH87" s="757"/>
      <c r="BI87" s="757"/>
      <c r="BJ87" s="757"/>
      <c r="BK87" s="757"/>
      <c r="BL87" s="757"/>
      <c r="BM87" s="757"/>
      <c r="BN87" s="757"/>
      <c r="BO87" s="757"/>
      <c r="BP87" s="757"/>
      <c r="BQ87" s="757"/>
      <c r="BR87" s="757"/>
      <c r="BS87" s="757"/>
      <c r="BT87" s="757"/>
      <c r="BU87" s="757"/>
      <c r="BV87" s="757"/>
      <c r="BW87" s="757"/>
      <c r="BX87" s="757"/>
      <c r="BY87" s="757"/>
      <c r="BZ87" s="757"/>
      <c r="CA87" s="757"/>
      <c r="CB87" s="757"/>
      <c r="CC87" s="757"/>
      <c r="CD87" s="757"/>
      <c r="CE87" s="757"/>
      <c r="CF87" s="757"/>
      <c r="CG87" s="757"/>
      <c r="CH87" s="757"/>
      <c r="CI87" s="757"/>
      <c r="CJ87" s="757"/>
      <c r="CK87" s="757"/>
      <c r="CL87" s="757"/>
      <c r="CM87" s="757"/>
      <c r="CN87" s="757"/>
      <c r="CO87" s="757"/>
      <c r="CP87" s="757"/>
      <c r="CQ87" s="757"/>
      <c r="CR87" s="757"/>
      <c r="CS87" s="757"/>
      <c r="CT87" s="757"/>
      <c r="CU87" s="757"/>
      <c r="CV87" s="757"/>
      <c r="CW87" s="757"/>
      <c r="CX87" s="757"/>
      <c r="CY87" s="757"/>
      <c r="CZ87" s="757"/>
      <c r="DA87" s="757"/>
      <c r="DB87" s="757"/>
      <c r="DC87" s="757"/>
      <c r="DD87" s="757"/>
      <c r="DE87" s="757"/>
      <c r="DF87" s="757"/>
      <c r="DG87" s="757"/>
      <c r="DH87" s="757"/>
      <c r="DI87" s="757"/>
      <c r="DJ87" s="757"/>
      <c r="DK87" s="757"/>
      <c r="DL87" s="757"/>
      <c r="DM87" s="757"/>
      <c r="DN87" s="757"/>
      <c r="DO87" s="757"/>
      <c r="DP87" s="757"/>
      <c r="DQ87" s="757"/>
      <c r="DR87" s="757"/>
      <c r="DS87" s="757"/>
      <c r="DT87" s="757"/>
      <c r="DU87" s="757"/>
      <c r="DV87" s="757"/>
      <c r="DW87" s="757"/>
      <c r="DX87" s="757"/>
      <c r="DY87" s="757"/>
      <c r="DZ87" s="757"/>
      <c r="EA87" s="757"/>
      <c r="EB87" s="757"/>
      <c r="EC87" s="757"/>
      <c r="ED87" s="757"/>
      <c r="EE87" s="757"/>
      <c r="EF87" s="757"/>
      <c r="EG87" s="757"/>
      <c r="EH87" s="757"/>
      <c r="EI87" s="757"/>
      <c r="EJ87" s="757"/>
      <c r="EK87" s="757"/>
      <c r="EL87" s="757"/>
      <c r="EM87" s="757"/>
      <c r="EN87" s="757"/>
      <c r="EO87" s="757"/>
      <c r="EP87" s="757"/>
      <c r="EQ87" s="757"/>
      <c r="ER87" s="757"/>
      <c r="ES87" s="757"/>
      <c r="ET87" s="757"/>
      <c r="EU87" s="757"/>
      <c r="EV87" s="757"/>
      <c r="EW87" s="757"/>
      <c r="EX87" s="757"/>
      <c r="EY87" s="757"/>
      <c r="EZ87" s="757"/>
      <c r="FA87" s="757"/>
      <c r="FB87" s="757"/>
      <c r="FC87" s="757"/>
      <c r="FD87" s="757"/>
      <c r="FE87" s="757"/>
      <c r="FF87" s="757"/>
      <c r="FG87" s="757"/>
      <c r="FH87" s="757"/>
      <c r="FI87" s="757"/>
      <c r="FJ87" s="757"/>
      <c r="FK87" s="757"/>
      <c r="FL87" s="757"/>
      <c r="FM87" s="757"/>
      <c r="FN87" s="757"/>
      <c r="FO87" s="757"/>
      <c r="FP87" s="757"/>
      <c r="FQ87" s="757"/>
      <c r="FR87" s="757"/>
      <c r="FS87" s="757"/>
      <c r="FT87" s="757"/>
      <c r="FU87" s="757"/>
      <c r="FV87" s="757"/>
      <c r="FW87" s="757"/>
      <c r="FX87" s="757"/>
      <c r="FY87" s="757"/>
      <c r="FZ87" s="757"/>
      <c r="GA87" s="757"/>
      <c r="GB87" s="757"/>
      <c r="GC87" s="757"/>
      <c r="GD87" s="757"/>
      <c r="GE87" s="757"/>
      <c r="GF87" s="757"/>
      <c r="GG87" s="757"/>
      <c r="GH87" s="757"/>
      <c r="GI87" s="757"/>
      <c r="GJ87" s="757"/>
      <c r="GK87" s="757"/>
      <c r="GL87" s="757"/>
      <c r="GM87" s="757"/>
      <c r="GN87" s="757"/>
      <c r="GO87" s="757"/>
      <c r="GP87" s="757"/>
      <c r="GQ87" s="757"/>
      <c r="GR87" s="757"/>
      <c r="GS87" s="757"/>
      <c r="GT87" s="757"/>
      <c r="GU87" s="757"/>
      <c r="GV87" s="757"/>
      <c r="GW87" s="757"/>
      <c r="GX87" s="757"/>
      <c r="GY87" s="757"/>
      <c r="GZ87" s="757"/>
      <c r="HA87" s="757"/>
      <c r="HB87" s="757"/>
      <c r="HC87" s="757"/>
      <c r="HD87" s="757"/>
      <c r="HE87" s="757"/>
      <c r="HF87" s="757"/>
      <c r="HG87" s="757"/>
      <c r="HH87" s="757"/>
      <c r="HI87" s="757"/>
      <c r="HJ87" s="757"/>
      <c r="HK87" s="757"/>
      <c r="HL87" s="757"/>
      <c r="HM87" s="757"/>
      <c r="HN87" s="757"/>
      <c r="HO87" s="757"/>
      <c r="HP87" s="757"/>
      <c r="HQ87" s="757"/>
      <c r="HR87" s="757"/>
      <c r="HS87" s="757"/>
      <c r="HT87" s="757"/>
      <c r="HU87" s="757"/>
      <c r="HV87" s="757"/>
      <c r="HW87" s="757"/>
      <c r="HX87" s="757"/>
      <c r="HY87" s="757"/>
      <c r="HZ87" s="757"/>
      <c r="IA87" s="757"/>
      <c r="IB87" s="757"/>
      <c r="IC87" s="757"/>
      <c r="ID87" s="757"/>
      <c r="IE87" s="757"/>
      <c r="IF87" s="757"/>
      <c r="IG87" s="757"/>
      <c r="IH87" s="757"/>
      <c r="II87" s="757"/>
      <c r="IJ87" s="757"/>
      <c r="IK87" s="757"/>
      <c r="IL87" s="757"/>
      <c r="IM87" s="757"/>
      <c r="IN87" s="757"/>
      <c r="IO87" s="757"/>
      <c r="IP87" s="757"/>
      <c r="IQ87" s="757"/>
      <c r="IR87" s="757"/>
      <c r="IS87" s="757"/>
      <c r="IT87" s="757"/>
      <c r="IU87" s="757"/>
    </row>
    <row r="88" s="747" customFormat="true" ht="5.1" hidden="false" customHeight="true" outlineLevel="0" collapsed="false">
      <c r="A88" s="749"/>
      <c r="B88" s="750"/>
      <c r="C88" s="750"/>
      <c r="D88" s="750"/>
      <c r="E88" s="750"/>
      <c r="F88" s="750"/>
      <c r="G88" s="808"/>
      <c r="H88" s="808"/>
      <c r="I88" s="808"/>
      <c r="J88" s="808"/>
      <c r="K88" s="808"/>
      <c r="L88" s="808"/>
      <c r="M88" s="808"/>
      <c r="N88" s="808"/>
      <c r="O88" s="808"/>
      <c r="P88" s="808"/>
      <c r="Q88" s="808"/>
      <c r="R88" s="808"/>
      <c r="S88" s="808"/>
      <c r="T88" s="808"/>
      <c r="U88" s="808"/>
      <c r="V88" s="808"/>
      <c r="W88" s="808"/>
      <c r="X88" s="808"/>
      <c r="Y88" s="808"/>
      <c r="Z88" s="808"/>
      <c r="AA88" s="750"/>
      <c r="AB88" s="750"/>
      <c r="AC88" s="750"/>
      <c r="AD88" s="750"/>
      <c r="AE88" s="750"/>
      <c r="AF88" s="750"/>
      <c r="AG88" s="750"/>
      <c r="AH88" s="750"/>
      <c r="AI88" s="750"/>
      <c r="AJ88" s="750"/>
      <c r="AK88" s="750"/>
      <c r="AL88" s="750"/>
      <c r="AM88" s="750"/>
      <c r="AN88" s="750"/>
      <c r="AO88" s="750"/>
      <c r="AP88" s="750"/>
      <c r="AQ88" s="750"/>
      <c r="AR88" s="750"/>
      <c r="AS88" s="750"/>
      <c r="AT88" s="750"/>
      <c r="AU88" s="750"/>
      <c r="AV88" s="750"/>
      <c r="AW88" s="750"/>
      <c r="AX88" s="750"/>
      <c r="AY88" s="750"/>
      <c r="AZ88" s="750"/>
      <c r="BA88" s="750"/>
      <c r="BB88" s="750"/>
      <c r="BC88" s="750"/>
      <c r="BD88" s="750"/>
      <c r="BE88" s="750"/>
      <c r="BF88" s="750"/>
      <c r="BG88" s="750"/>
      <c r="BH88" s="750"/>
      <c r="BI88" s="750"/>
      <c r="BJ88" s="750"/>
      <c r="BK88" s="750"/>
      <c r="BL88" s="750"/>
      <c r="BM88" s="750"/>
      <c r="BN88" s="750"/>
      <c r="BO88" s="750"/>
      <c r="BP88" s="750"/>
      <c r="BQ88" s="750"/>
      <c r="BR88" s="750"/>
      <c r="BS88" s="750"/>
      <c r="BT88" s="750"/>
      <c r="BU88" s="750"/>
      <c r="BV88" s="750"/>
      <c r="BW88" s="750"/>
      <c r="BX88" s="750"/>
      <c r="BY88" s="750"/>
      <c r="BZ88" s="750"/>
      <c r="CA88" s="750"/>
      <c r="CB88" s="750"/>
      <c r="CC88" s="750"/>
      <c r="CD88" s="750"/>
      <c r="CE88" s="750"/>
      <c r="CF88" s="750"/>
      <c r="CG88" s="750"/>
      <c r="CH88" s="750"/>
      <c r="CI88" s="750"/>
      <c r="CJ88" s="750"/>
      <c r="CK88" s="750"/>
      <c r="CL88" s="750"/>
      <c r="CM88" s="750"/>
      <c r="CN88" s="750"/>
      <c r="CO88" s="750"/>
      <c r="CP88" s="750"/>
      <c r="CQ88" s="750"/>
      <c r="CR88" s="750"/>
      <c r="CS88" s="750"/>
      <c r="CT88" s="750"/>
      <c r="CU88" s="750"/>
      <c r="CV88" s="750"/>
      <c r="CW88" s="750"/>
      <c r="CX88" s="750"/>
      <c r="CY88" s="750"/>
      <c r="CZ88" s="750"/>
      <c r="DA88" s="750"/>
      <c r="DB88" s="750"/>
      <c r="DC88" s="750"/>
      <c r="DD88" s="750"/>
      <c r="DE88" s="750"/>
      <c r="DF88" s="750"/>
      <c r="DG88" s="750"/>
      <c r="DH88" s="750"/>
      <c r="DI88" s="750"/>
      <c r="DJ88" s="750"/>
      <c r="DK88" s="750"/>
      <c r="DL88" s="750"/>
      <c r="DM88" s="750"/>
      <c r="DN88" s="750"/>
      <c r="DO88" s="750"/>
      <c r="DP88" s="750"/>
      <c r="DQ88" s="750"/>
      <c r="DR88" s="750"/>
      <c r="DS88" s="750"/>
      <c r="DT88" s="750"/>
      <c r="DU88" s="750"/>
      <c r="DV88" s="750"/>
      <c r="DW88" s="750"/>
      <c r="DX88" s="750"/>
      <c r="DY88" s="750"/>
      <c r="DZ88" s="750"/>
      <c r="EA88" s="750"/>
      <c r="EB88" s="750"/>
      <c r="EC88" s="750"/>
      <c r="ED88" s="750"/>
      <c r="EE88" s="750"/>
      <c r="EF88" s="750"/>
      <c r="EG88" s="750"/>
      <c r="EH88" s="750"/>
      <c r="EI88" s="750"/>
      <c r="EJ88" s="750"/>
      <c r="EK88" s="750"/>
      <c r="EL88" s="750"/>
      <c r="EM88" s="750"/>
      <c r="EN88" s="750"/>
      <c r="EO88" s="750"/>
      <c r="EP88" s="750"/>
      <c r="EQ88" s="750"/>
      <c r="ER88" s="750"/>
      <c r="ES88" s="750"/>
      <c r="ET88" s="750"/>
      <c r="EU88" s="750"/>
      <c r="EV88" s="750"/>
      <c r="EW88" s="750"/>
      <c r="EX88" s="750"/>
      <c r="EY88" s="750"/>
      <c r="EZ88" s="750"/>
      <c r="FA88" s="750"/>
      <c r="FB88" s="750"/>
      <c r="FC88" s="750"/>
      <c r="FD88" s="750"/>
      <c r="FE88" s="750"/>
      <c r="FF88" s="750"/>
      <c r="FG88" s="750"/>
      <c r="FH88" s="750"/>
      <c r="FI88" s="750"/>
      <c r="FJ88" s="750"/>
      <c r="FK88" s="750"/>
      <c r="FL88" s="750"/>
      <c r="FM88" s="750"/>
      <c r="FN88" s="750"/>
      <c r="FO88" s="750"/>
      <c r="FP88" s="750"/>
      <c r="FQ88" s="750"/>
      <c r="FR88" s="750"/>
      <c r="FS88" s="750"/>
      <c r="FT88" s="750"/>
      <c r="FU88" s="750"/>
      <c r="FV88" s="750"/>
      <c r="FW88" s="750"/>
      <c r="FX88" s="750"/>
      <c r="FY88" s="750"/>
      <c r="FZ88" s="750"/>
      <c r="GA88" s="750"/>
      <c r="GB88" s="750"/>
      <c r="GC88" s="750"/>
      <c r="GD88" s="750"/>
      <c r="GE88" s="750"/>
      <c r="GF88" s="750"/>
      <c r="GG88" s="750"/>
      <c r="GH88" s="750"/>
      <c r="GI88" s="750"/>
      <c r="GJ88" s="750"/>
      <c r="GK88" s="750"/>
      <c r="GL88" s="750"/>
      <c r="GM88" s="750"/>
      <c r="GN88" s="750"/>
      <c r="GO88" s="750"/>
      <c r="GP88" s="750"/>
      <c r="GQ88" s="750"/>
      <c r="GR88" s="750"/>
      <c r="GS88" s="750"/>
      <c r="GT88" s="750"/>
      <c r="GU88" s="750"/>
      <c r="GV88" s="750"/>
      <c r="GW88" s="750"/>
      <c r="GX88" s="750"/>
      <c r="GY88" s="750"/>
      <c r="GZ88" s="750"/>
      <c r="HA88" s="750"/>
      <c r="HB88" s="750"/>
      <c r="HC88" s="750"/>
      <c r="HD88" s="750"/>
      <c r="HE88" s="750"/>
      <c r="HF88" s="750"/>
      <c r="HG88" s="750"/>
      <c r="HH88" s="750"/>
      <c r="HI88" s="750"/>
      <c r="HJ88" s="750"/>
      <c r="HK88" s="750"/>
      <c r="HL88" s="750"/>
      <c r="HM88" s="750"/>
      <c r="HN88" s="750"/>
      <c r="HO88" s="750"/>
      <c r="HP88" s="750"/>
      <c r="HQ88" s="750"/>
      <c r="HR88" s="750"/>
      <c r="HS88" s="750"/>
      <c r="HT88" s="750"/>
      <c r="HU88" s="750"/>
      <c r="HV88" s="750"/>
      <c r="HW88" s="750"/>
      <c r="HX88" s="750"/>
      <c r="HY88" s="750"/>
      <c r="HZ88" s="750"/>
      <c r="IA88" s="750"/>
      <c r="IB88" s="750"/>
      <c r="IC88" s="750"/>
      <c r="ID88" s="750"/>
      <c r="IE88" s="750"/>
      <c r="IF88" s="750"/>
      <c r="IG88" s="750"/>
      <c r="IH88" s="750"/>
      <c r="II88" s="750"/>
      <c r="IJ88" s="750"/>
      <c r="IK88" s="750"/>
      <c r="IL88" s="750"/>
      <c r="IM88" s="750"/>
      <c r="IN88" s="750"/>
      <c r="IO88" s="750"/>
      <c r="IP88" s="750"/>
      <c r="IQ88" s="750"/>
      <c r="IR88" s="750"/>
      <c r="IS88" s="750"/>
      <c r="IT88" s="750"/>
      <c r="IU88" s="750"/>
    </row>
    <row r="89" customFormat="false" ht="14.1" hidden="false" customHeight="true" outlineLevel="0" collapsed="false">
      <c r="A89" s="756" t="s">
        <v>607</v>
      </c>
      <c r="B89" s="757" t="s">
        <v>608</v>
      </c>
      <c r="C89" s="757"/>
      <c r="D89" s="762"/>
      <c r="E89" s="757"/>
      <c r="F89" s="757"/>
      <c r="G89" s="770" t="n">
        <f aca="false">SUM(G90:G98)</f>
        <v>5161447.07</v>
      </c>
      <c r="H89" s="770" t="n">
        <f aca="false">SUM(H90:H98)</f>
        <v>0</v>
      </c>
      <c r="I89" s="771" t="n">
        <f aca="false">SUM(I90:I98)</f>
        <v>2406210.5</v>
      </c>
      <c r="J89" s="771" t="n">
        <f aca="false">SUM(J90:J98)</f>
        <v>0</v>
      </c>
      <c r="K89" s="771" t="n">
        <f aca="false">SUM(K90:K98)</f>
        <v>93760</v>
      </c>
      <c r="L89" s="771" t="n">
        <f aca="false">SUM(L90:L98)</f>
        <v>4237411</v>
      </c>
      <c r="M89" s="771" t="n">
        <f aca="false">SUM(M90:M98)</f>
        <v>93760</v>
      </c>
      <c r="N89" s="771" t="n">
        <f aca="false">SUM(N90:N98)</f>
        <v>0</v>
      </c>
      <c r="O89" s="771" t="n">
        <f aca="false">SUM(O90:O98)</f>
        <v>93760</v>
      </c>
      <c r="P89" s="771" t="n">
        <f aca="false">SUM(P90:P98)</f>
        <v>0</v>
      </c>
      <c r="Q89" s="771" t="n">
        <f aca="false">SUM(Q90:Q98)</f>
        <v>6898257.57</v>
      </c>
      <c r="R89" s="771" t="n">
        <f aca="false">SUM(R90:R98)</f>
        <v>0</v>
      </c>
      <c r="S89" s="771" t="n">
        <f aca="false">SUM(S90:S98)</f>
        <v>93760</v>
      </c>
      <c r="T89" s="771" t="n">
        <f aca="false">SUM(T90:T98)</f>
        <v>0</v>
      </c>
      <c r="U89" s="771" t="n">
        <f aca="false">SUM(U90:U98)</f>
        <v>93760</v>
      </c>
      <c r="V89" s="771" t="n">
        <f aca="false">SUM(V90:V98)</f>
        <v>4313411</v>
      </c>
      <c r="W89" s="771" t="n">
        <f aca="false">SUM(W90:W98)</f>
        <v>93760</v>
      </c>
      <c r="X89" s="771" t="n">
        <f aca="false">SUM(X90:X98)</f>
        <v>0</v>
      </c>
      <c r="Y89" s="771" t="n">
        <f aca="false">SUM(Y90:Y98)</f>
        <v>93760</v>
      </c>
      <c r="Z89" s="771" t="n">
        <f aca="false">SUM(Z90:Z98)</f>
        <v>0</v>
      </c>
      <c r="AA89" s="757"/>
      <c r="AB89" s="757"/>
      <c r="AC89" s="757"/>
      <c r="AD89" s="757"/>
      <c r="AE89" s="757"/>
      <c r="AF89" s="757"/>
      <c r="AG89" s="757"/>
      <c r="AH89" s="757"/>
      <c r="AI89" s="757"/>
      <c r="AJ89" s="757"/>
      <c r="AK89" s="757"/>
      <c r="AL89" s="757"/>
      <c r="AM89" s="757"/>
      <c r="AN89" s="757"/>
      <c r="AO89" s="757"/>
      <c r="AP89" s="757"/>
      <c r="AQ89" s="757"/>
      <c r="AR89" s="757"/>
      <c r="AS89" s="757"/>
      <c r="AT89" s="757"/>
      <c r="AU89" s="757"/>
      <c r="AV89" s="757"/>
      <c r="AW89" s="757"/>
      <c r="AX89" s="757"/>
      <c r="AY89" s="757"/>
      <c r="AZ89" s="757"/>
      <c r="BA89" s="757"/>
      <c r="BB89" s="757"/>
      <c r="BC89" s="757"/>
      <c r="BD89" s="757"/>
      <c r="BE89" s="757"/>
      <c r="BF89" s="757"/>
      <c r="BG89" s="757"/>
      <c r="BH89" s="757"/>
      <c r="BI89" s="757"/>
      <c r="BJ89" s="757"/>
      <c r="BK89" s="757"/>
      <c r="BL89" s="757"/>
      <c r="BM89" s="757"/>
      <c r="BN89" s="757"/>
      <c r="BO89" s="757"/>
      <c r="BP89" s="757"/>
      <c r="BQ89" s="757"/>
      <c r="BR89" s="757"/>
      <c r="BS89" s="757"/>
      <c r="BT89" s="757"/>
      <c r="BU89" s="757"/>
      <c r="BV89" s="757"/>
      <c r="BW89" s="757"/>
      <c r="BX89" s="757"/>
      <c r="BY89" s="757"/>
      <c r="BZ89" s="757"/>
      <c r="CA89" s="757"/>
      <c r="CB89" s="757"/>
      <c r="CC89" s="757"/>
      <c r="CD89" s="757"/>
      <c r="CE89" s="757"/>
      <c r="CF89" s="757"/>
      <c r="CG89" s="757"/>
      <c r="CH89" s="757"/>
      <c r="CI89" s="757"/>
      <c r="CJ89" s="757"/>
      <c r="CK89" s="757"/>
      <c r="CL89" s="757"/>
      <c r="CM89" s="757"/>
      <c r="CN89" s="757"/>
      <c r="CO89" s="757"/>
      <c r="CP89" s="757"/>
      <c r="CQ89" s="757"/>
      <c r="CR89" s="757"/>
      <c r="CS89" s="757"/>
      <c r="CT89" s="757"/>
      <c r="CU89" s="757"/>
      <c r="CV89" s="757"/>
      <c r="CW89" s="757"/>
      <c r="CX89" s="757"/>
      <c r="CY89" s="757"/>
      <c r="CZ89" s="757"/>
      <c r="DA89" s="757"/>
      <c r="DB89" s="757"/>
      <c r="DC89" s="757"/>
      <c r="DD89" s="757"/>
      <c r="DE89" s="757"/>
      <c r="DF89" s="757"/>
      <c r="DG89" s="757"/>
      <c r="DH89" s="757"/>
      <c r="DI89" s="757"/>
      <c r="DJ89" s="757"/>
      <c r="DK89" s="757"/>
      <c r="DL89" s="757"/>
      <c r="DM89" s="757"/>
      <c r="DN89" s="757"/>
      <c r="DO89" s="757"/>
      <c r="DP89" s="757"/>
      <c r="DQ89" s="757"/>
      <c r="DR89" s="757"/>
      <c r="DS89" s="757"/>
      <c r="DT89" s="757"/>
      <c r="DU89" s="757"/>
      <c r="DV89" s="757"/>
      <c r="DW89" s="757"/>
      <c r="DX89" s="757"/>
      <c r="DY89" s="757"/>
      <c r="DZ89" s="757"/>
      <c r="EA89" s="757"/>
      <c r="EB89" s="757"/>
      <c r="EC89" s="757"/>
      <c r="ED89" s="757"/>
      <c r="EE89" s="757"/>
      <c r="EF89" s="757"/>
      <c r="EG89" s="757"/>
      <c r="EH89" s="757"/>
      <c r="EI89" s="757"/>
      <c r="EJ89" s="757"/>
      <c r="EK89" s="757"/>
      <c r="EL89" s="757"/>
      <c r="EM89" s="757"/>
      <c r="EN89" s="757"/>
      <c r="EO89" s="757"/>
      <c r="EP89" s="757"/>
      <c r="EQ89" s="757"/>
      <c r="ER89" s="757"/>
      <c r="ES89" s="757"/>
      <c r="ET89" s="757"/>
      <c r="EU89" s="757"/>
      <c r="EV89" s="757"/>
      <c r="EW89" s="757"/>
      <c r="EX89" s="757"/>
      <c r="EY89" s="757"/>
      <c r="EZ89" s="757"/>
      <c r="FA89" s="757"/>
      <c r="FB89" s="757"/>
      <c r="FC89" s="757"/>
      <c r="FD89" s="757"/>
      <c r="FE89" s="757"/>
      <c r="FF89" s="757"/>
      <c r="FG89" s="757"/>
      <c r="FH89" s="757"/>
      <c r="FI89" s="757"/>
      <c r="FJ89" s="757"/>
      <c r="FK89" s="757"/>
      <c r="FL89" s="757"/>
      <c r="FM89" s="757"/>
      <c r="FN89" s="757"/>
      <c r="FO89" s="757"/>
      <c r="FP89" s="757"/>
      <c r="FQ89" s="757"/>
      <c r="FR89" s="757"/>
      <c r="FS89" s="757"/>
      <c r="FT89" s="757"/>
      <c r="FU89" s="757"/>
      <c r="FV89" s="757"/>
      <c r="FW89" s="757"/>
      <c r="FX89" s="757"/>
      <c r="FY89" s="757"/>
      <c r="FZ89" s="757"/>
      <c r="GA89" s="757"/>
      <c r="GB89" s="757"/>
      <c r="GC89" s="757"/>
      <c r="GD89" s="757"/>
      <c r="GE89" s="757"/>
      <c r="GF89" s="757"/>
      <c r="GG89" s="757"/>
      <c r="GH89" s="757"/>
      <c r="GI89" s="757"/>
      <c r="GJ89" s="757"/>
      <c r="GK89" s="757"/>
      <c r="GL89" s="757"/>
      <c r="GM89" s="757"/>
      <c r="GN89" s="757"/>
      <c r="GO89" s="757"/>
      <c r="GP89" s="757"/>
      <c r="GQ89" s="757"/>
      <c r="GR89" s="757"/>
      <c r="GS89" s="757"/>
      <c r="GT89" s="757"/>
      <c r="GU89" s="757"/>
      <c r="GV89" s="757"/>
      <c r="GW89" s="757"/>
      <c r="GX89" s="757"/>
      <c r="GY89" s="757"/>
      <c r="GZ89" s="757"/>
      <c r="HA89" s="757"/>
      <c r="HB89" s="757"/>
      <c r="HC89" s="757"/>
      <c r="HD89" s="757"/>
      <c r="HE89" s="757"/>
      <c r="HF89" s="757"/>
      <c r="HG89" s="757"/>
      <c r="HH89" s="757"/>
      <c r="HI89" s="757"/>
      <c r="HJ89" s="757"/>
      <c r="HK89" s="757"/>
      <c r="HL89" s="757"/>
      <c r="HM89" s="757"/>
      <c r="HN89" s="757"/>
      <c r="HO89" s="757"/>
      <c r="HP89" s="757"/>
      <c r="HQ89" s="757"/>
      <c r="HR89" s="757"/>
      <c r="HS89" s="757"/>
      <c r="HT89" s="757"/>
      <c r="HU89" s="757"/>
      <c r="HV89" s="757"/>
      <c r="HW89" s="757"/>
      <c r="HX89" s="757"/>
      <c r="HY89" s="757"/>
      <c r="HZ89" s="757"/>
      <c r="IA89" s="757"/>
      <c r="IB89" s="757"/>
      <c r="IC89" s="757"/>
      <c r="ID89" s="757"/>
      <c r="IE89" s="757"/>
      <c r="IF89" s="757"/>
      <c r="IG89" s="757"/>
      <c r="IH89" s="757"/>
      <c r="II89" s="757"/>
      <c r="IJ89" s="757"/>
      <c r="IK89" s="757"/>
      <c r="IL89" s="757"/>
      <c r="IM89" s="757"/>
      <c r="IN89" s="757"/>
      <c r="IO89" s="757"/>
      <c r="IP89" s="757"/>
      <c r="IQ89" s="757"/>
      <c r="IR89" s="757"/>
      <c r="IS89" s="757"/>
      <c r="IT89" s="757"/>
      <c r="IU89" s="757"/>
    </row>
    <row r="90" customFormat="false" ht="14.1" hidden="false" customHeight="true" outlineLevel="0" collapsed="false">
      <c r="A90" s="799" t="s">
        <v>162</v>
      </c>
      <c r="B90" s="775" t="s">
        <v>163</v>
      </c>
      <c r="C90" s="801"/>
      <c r="D90" s="758"/>
      <c r="E90" s="801"/>
      <c r="F90" s="801"/>
      <c r="G90" s="786" t="n">
        <f aca="false">'(3)Invest.'!F7</f>
        <v>35000</v>
      </c>
      <c r="H90" s="786" t="n">
        <v>0</v>
      </c>
      <c r="I90" s="786" t="n">
        <f aca="false">'(3)Invest.'!G7</f>
        <v>0</v>
      </c>
      <c r="J90" s="786" t="n">
        <v>0</v>
      </c>
      <c r="K90" s="786" t="n">
        <v>0</v>
      </c>
      <c r="L90" s="786" t="n">
        <v>0</v>
      </c>
      <c r="M90" s="786" t="n">
        <v>0</v>
      </c>
      <c r="N90" s="786" t="n">
        <v>0</v>
      </c>
      <c r="O90" s="786" t="n">
        <v>0</v>
      </c>
      <c r="P90" s="786" t="n">
        <v>0</v>
      </c>
      <c r="Q90" s="786" t="n">
        <v>0</v>
      </c>
      <c r="R90" s="786" t="n">
        <v>0</v>
      </c>
      <c r="S90" s="786" t="n">
        <v>0</v>
      </c>
      <c r="T90" s="786" t="n">
        <v>0</v>
      </c>
      <c r="U90" s="786" t="n">
        <v>0</v>
      </c>
      <c r="V90" s="786" t="n">
        <f aca="false">G90</f>
        <v>35000</v>
      </c>
      <c r="W90" s="786" t="n">
        <v>0</v>
      </c>
      <c r="X90" s="786" t="n">
        <v>0</v>
      </c>
      <c r="Y90" s="786" t="n">
        <v>0</v>
      </c>
      <c r="Z90" s="786" t="n">
        <v>0</v>
      </c>
      <c r="AA90" s="801"/>
      <c r="AB90" s="801"/>
      <c r="AC90" s="801"/>
      <c r="AD90" s="801"/>
      <c r="AE90" s="801"/>
      <c r="AF90" s="801"/>
      <c r="AG90" s="801"/>
      <c r="AH90" s="801"/>
      <c r="AI90" s="801"/>
      <c r="AJ90" s="801"/>
      <c r="AK90" s="801"/>
      <c r="AL90" s="801"/>
      <c r="AM90" s="801"/>
      <c r="AN90" s="801"/>
      <c r="AO90" s="801"/>
      <c r="AP90" s="801"/>
      <c r="AQ90" s="801"/>
      <c r="AR90" s="801"/>
      <c r="AS90" s="801"/>
      <c r="AT90" s="801"/>
      <c r="AU90" s="801"/>
      <c r="AV90" s="801"/>
      <c r="AW90" s="801"/>
      <c r="AX90" s="801"/>
      <c r="AY90" s="801"/>
      <c r="AZ90" s="801"/>
      <c r="BA90" s="801"/>
      <c r="BB90" s="801"/>
      <c r="BC90" s="801"/>
      <c r="BD90" s="801"/>
      <c r="BE90" s="801"/>
      <c r="BF90" s="801"/>
      <c r="BG90" s="801"/>
      <c r="BH90" s="801"/>
      <c r="BI90" s="801"/>
      <c r="BJ90" s="801"/>
      <c r="BK90" s="801"/>
      <c r="BL90" s="801"/>
      <c r="BM90" s="801"/>
      <c r="BN90" s="801"/>
      <c r="BO90" s="801"/>
      <c r="BP90" s="801"/>
      <c r="BQ90" s="801"/>
      <c r="BR90" s="801"/>
      <c r="BS90" s="801"/>
      <c r="BT90" s="801"/>
      <c r="BU90" s="801"/>
      <c r="BV90" s="801"/>
      <c r="BW90" s="801"/>
      <c r="BX90" s="801"/>
      <c r="BY90" s="801"/>
      <c r="BZ90" s="801"/>
      <c r="CA90" s="801"/>
      <c r="CB90" s="801"/>
      <c r="CC90" s="801"/>
      <c r="CD90" s="801"/>
      <c r="CE90" s="801"/>
      <c r="CF90" s="801"/>
      <c r="CG90" s="801"/>
      <c r="CH90" s="801"/>
      <c r="CI90" s="801"/>
      <c r="CJ90" s="801"/>
      <c r="CK90" s="801"/>
      <c r="CL90" s="801"/>
      <c r="CM90" s="801"/>
      <c r="CN90" s="801"/>
      <c r="CO90" s="801"/>
      <c r="CP90" s="801"/>
      <c r="CQ90" s="801"/>
      <c r="CR90" s="801"/>
      <c r="CS90" s="801"/>
      <c r="CT90" s="801"/>
      <c r="CU90" s="801"/>
      <c r="CV90" s="801"/>
      <c r="CW90" s="801"/>
      <c r="CX90" s="801"/>
      <c r="CY90" s="801"/>
      <c r="CZ90" s="801"/>
      <c r="DA90" s="801"/>
      <c r="DB90" s="801"/>
      <c r="DC90" s="801"/>
      <c r="DD90" s="801"/>
      <c r="DE90" s="801"/>
      <c r="DF90" s="801"/>
      <c r="DG90" s="801"/>
      <c r="DH90" s="801"/>
      <c r="DI90" s="801"/>
      <c r="DJ90" s="801"/>
      <c r="DK90" s="801"/>
      <c r="DL90" s="801"/>
      <c r="DM90" s="801"/>
      <c r="DN90" s="801"/>
      <c r="DO90" s="801"/>
      <c r="DP90" s="801"/>
      <c r="DQ90" s="801"/>
      <c r="DR90" s="801"/>
      <c r="DS90" s="801"/>
      <c r="DT90" s="801"/>
      <c r="DU90" s="801"/>
      <c r="DV90" s="801"/>
      <c r="DW90" s="801"/>
      <c r="DX90" s="801"/>
      <c r="DY90" s="801"/>
      <c r="DZ90" s="801"/>
      <c r="EA90" s="801"/>
      <c r="EB90" s="801"/>
      <c r="EC90" s="801"/>
      <c r="ED90" s="801"/>
      <c r="EE90" s="801"/>
      <c r="EF90" s="801"/>
      <c r="EG90" s="801"/>
      <c r="EH90" s="801"/>
      <c r="EI90" s="801"/>
      <c r="EJ90" s="801"/>
      <c r="EK90" s="801"/>
      <c r="EL90" s="801"/>
      <c r="EM90" s="801"/>
      <c r="EN90" s="801"/>
      <c r="EO90" s="801"/>
      <c r="EP90" s="801"/>
      <c r="EQ90" s="801"/>
      <c r="ER90" s="801"/>
      <c r="ES90" s="801"/>
      <c r="ET90" s="801"/>
      <c r="EU90" s="801"/>
      <c r="EV90" s="801"/>
      <c r="EW90" s="801"/>
      <c r="EX90" s="801"/>
      <c r="EY90" s="801"/>
      <c r="EZ90" s="801"/>
      <c r="FA90" s="801"/>
      <c r="FB90" s="801"/>
      <c r="FC90" s="801"/>
      <c r="FD90" s="801"/>
      <c r="FE90" s="801"/>
      <c r="FF90" s="801"/>
      <c r="FG90" s="801"/>
      <c r="FH90" s="801"/>
      <c r="FI90" s="801"/>
      <c r="FJ90" s="801"/>
      <c r="FK90" s="801"/>
      <c r="FL90" s="801"/>
      <c r="FM90" s="801"/>
      <c r="FN90" s="801"/>
      <c r="FO90" s="801"/>
      <c r="FP90" s="801"/>
      <c r="FQ90" s="801"/>
      <c r="FR90" s="801"/>
      <c r="FS90" s="801"/>
      <c r="FT90" s="801"/>
      <c r="FU90" s="801"/>
      <c r="FV90" s="801"/>
      <c r="FW90" s="801"/>
      <c r="FX90" s="801"/>
      <c r="FY90" s="801"/>
      <c r="FZ90" s="801"/>
      <c r="GA90" s="801"/>
      <c r="GB90" s="801"/>
      <c r="GC90" s="801"/>
      <c r="GD90" s="801"/>
      <c r="GE90" s="801"/>
      <c r="GF90" s="801"/>
      <c r="GG90" s="801"/>
      <c r="GH90" s="801"/>
      <c r="GI90" s="801"/>
      <c r="GJ90" s="801"/>
      <c r="GK90" s="801"/>
      <c r="GL90" s="801"/>
      <c r="GM90" s="801"/>
      <c r="GN90" s="801"/>
      <c r="GO90" s="801"/>
      <c r="GP90" s="801"/>
      <c r="GQ90" s="801"/>
      <c r="GR90" s="801"/>
      <c r="GS90" s="801"/>
      <c r="GT90" s="801"/>
      <c r="GU90" s="801"/>
      <c r="GV90" s="801"/>
      <c r="GW90" s="801"/>
      <c r="GX90" s="801"/>
      <c r="GY90" s="801"/>
      <c r="GZ90" s="801"/>
      <c r="HA90" s="801"/>
      <c r="HB90" s="801"/>
      <c r="HC90" s="801"/>
      <c r="HD90" s="801"/>
      <c r="HE90" s="801"/>
      <c r="HF90" s="801"/>
      <c r="HG90" s="801"/>
      <c r="HH90" s="801"/>
      <c r="HI90" s="801"/>
      <c r="HJ90" s="801"/>
      <c r="HK90" s="801"/>
      <c r="HL90" s="801"/>
      <c r="HM90" s="801"/>
      <c r="HN90" s="801"/>
      <c r="HO90" s="801"/>
      <c r="HP90" s="801"/>
      <c r="HQ90" s="801"/>
      <c r="HR90" s="801"/>
      <c r="HS90" s="801"/>
      <c r="HT90" s="801"/>
      <c r="HU90" s="801"/>
      <c r="HV90" s="801"/>
      <c r="HW90" s="801"/>
      <c r="HX90" s="801"/>
      <c r="HY90" s="801"/>
      <c r="HZ90" s="801"/>
      <c r="IA90" s="801"/>
      <c r="IB90" s="801"/>
      <c r="IC90" s="801"/>
      <c r="ID90" s="801"/>
      <c r="IE90" s="801"/>
      <c r="IF90" s="801"/>
      <c r="IG90" s="801"/>
      <c r="IH90" s="801"/>
      <c r="II90" s="801"/>
      <c r="IJ90" s="801"/>
      <c r="IK90" s="801"/>
      <c r="IL90" s="801"/>
      <c r="IM90" s="801"/>
      <c r="IN90" s="801"/>
      <c r="IO90" s="801"/>
      <c r="IP90" s="801"/>
      <c r="IQ90" s="801"/>
      <c r="IR90" s="801"/>
      <c r="IS90" s="801"/>
      <c r="IT90" s="801"/>
      <c r="IU90" s="801"/>
    </row>
    <row r="91" customFormat="false" ht="14.1" hidden="false" customHeight="true" outlineLevel="0" collapsed="false">
      <c r="A91" s="799" t="s">
        <v>165</v>
      </c>
      <c r="B91" s="775" t="s">
        <v>166</v>
      </c>
      <c r="C91" s="809"/>
      <c r="D91" s="810"/>
      <c r="E91" s="801"/>
      <c r="F91" s="801"/>
      <c r="G91" s="787" t="n">
        <f aca="false">'(3)Invest.'!F8</f>
        <v>35000</v>
      </c>
      <c r="H91" s="787" t="n">
        <v>0</v>
      </c>
      <c r="I91" s="787" t="n">
        <f aca="false">'(3)Invest.'!G8</f>
        <v>35000</v>
      </c>
      <c r="J91" s="787" t="n">
        <v>0</v>
      </c>
      <c r="K91" s="787" t="n">
        <v>0</v>
      </c>
      <c r="L91" s="787" t="n">
        <v>0</v>
      </c>
      <c r="M91" s="787" t="n">
        <v>0</v>
      </c>
      <c r="N91" s="787" t="n">
        <v>0</v>
      </c>
      <c r="O91" s="787" t="n">
        <v>0</v>
      </c>
      <c r="P91" s="787" t="n">
        <v>0</v>
      </c>
      <c r="Q91" s="787" t="n">
        <v>0</v>
      </c>
      <c r="R91" s="787" t="n">
        <v>0</v>
      </c>
      <c r="S91" s="787" t="n">
        <v>0</v>
      </c>
      <c r="T91" s="787" t="n">
        <v>0</v>
      </c>
      <c r="U91" s="787" t="n">
        <v>0</v>
      </c>
      <c r="V91" s="787" t="n">
        <f aca="false">G91</f>
        <v>35000</v>
      </c>
      <c r="W91" s="787" t="n">
        <v>0</v>
      </c>
      <c r="X91" s="787" t="n">
        <v>0</v>
      </c>
      <c r="Y91" s="787" t="n">
        <v>0</v>
      </c>
      <c r="Z91" s="787" t="n">
        <v>0</v>
      </c>
      <c r="AA91" s="801"/>
      <c r="AB91" s="801"/>
      <c r="AC91" s="801"/>
      <c r="AD91" s="801"/>
      <c r="AE91" s="801"/>
      <c r="AF91" s="801"/>
      <c r="AG91" s="801"/>
      <c r="AH91" s="801"/>
      <c r="AI91" s="801"/>
      <c r="AJ91" s="801"/>
      <c r="AK91" s="801"/>
      <c r="AL91" s="801"/>
      <c r="AM91" s="801"/>
      <c r="AN91" s="801"/>
      <c r="AO91" s="801"/>
      <c r="AP91" s="801"/>
      <c r="AQ91" s="801"/>
      <c r="AR91" s="801"/>
      <c r="AS91" s="801"/>
      <c r="AT91" s="801"/>
      <c r="AU91" s="801"/>
      <c r="AV91" s="801"/>
      <c r="AW91" s="801"/>
      <c r="AX91" s="801"/>
      <c r="AY91" s="801"/>
      <c r="AZ91" s="801"/>
      <c r="BA91" s="801"/>
      <c r="BB91" s="801"/>
      <c r="BC91" s="801"/>
      <c r="BD91" s="801"/>
      <c r="BE91" s="801"/>
      <c r="BF91" s="801"/>
      <c r="BG91" s="801"/>
      <c r="BH91" s="801"/>
      <c r="BI91" s="801"/>
      <c r="BJ91" s="801"/>
      <c r="BK91" s="801"/>
      <c r="BL91" s="801"/>
      <c r="BM91" s="801"/>
      <c r="BN91" s="801"/>
      <c r="BO91" s="801"/>
      <c r="BP91" s="801"/>
      <c r="BQ91" s="801"/>
      <c r="BR91" s="801"/>
      <c r="BS91" s="801"/>
      <c r="BT91" s="801"/>
      <c r="BU91" s="801"/>
      <c r="BV91" s="801"/>
      <c r="BW91" s="801"/>
      <c r="BX91" s="801"/>
      <c r="BY91" s="801"/>
      <c r="BZ91" s="801"/>
      <c r="CA91" s="801"/>
      <c r="CB91" s="801"/>
      <c r="CC91" s="801"/>
      <c r="CD91" s="801"/>
      <c r="CE91" s="801"/>
      <c r="CF91" s="801"/>
      <c r="CG91" s="801"/>
      <c r="CH91" s="801"/>
      <c r="CI91" s="801"/>
      <c r="CJ91" s="801"/>
      <c r="CK91" s="801"/>
      <c r="CL91" s="801"/>
      <c r="CM91" s="801"/>
      <c r="CN91" s="801"/>
      <c r="CO91" s="801"/>
      <c r="CP91" s="801"/>
      <c r="CQ91" s="801"/>
      <c r="CR91" s="801"/>
      <c r="CS91" s="801"/>
      <c r="CT91" s="801"/>
      <c r="CU91" s="801"/>
      <c r="CV91" s="801"/>
      <c r="CW91" s="801"/>
      <c r="CX91" s="801"/>
      <c r="CY91" s="801"/>
      <c r="CZ91" s="801"/>
      <c r="DA91" s="801"/>
      <c r="DB91" s="801"/>
      <c r="DC91" s="801"/>
      <c r="DD91" s="801"/>
      <c r="DE91" s="801"/>
      <c r="DF91" s="801"/>
      <c r="DG91" s="801"/>
      <c r="DH91" s="801"/>
      <c r="DI91" s="801"/>
      <c r="DJ91" s="801"/>
      <c r="DK91" s="801"/>
      <c r="DL91" s="801"/>
      <c r="DM91" s="801"/>
      <c r="DN91" s="801"/>
      <c r="DO91" s="801"/>
      <c r="DP91" s="801"/>
      <c r="DQ91" s="801"/>
      <c r="DR91" s="801"/>
      <c r="DS91" s="801"/>
      <c r="DT91" s="801"/>
      <c r="DU91" s="801"/>
      <c r="DV91" s="801"/>
      <c r="DW91" s="801"/>
      <c r="DX91" s="801"/>
      <c r="DY91" s="801"/>
      <c r="DZ91" s="801"/>
      <c r="EA91" s="801"/>
      <c r="EB91" s="801"/>
      <c r="EC91" s="801"/>
      <c r="ED91" s="801"/>
      <c r="EE91" s="801"/>
      <c r="EF91" s="801"/>
      <c r="EG91" s="801"/>
      <c r="EH91" s="801"/>
      <c r="EI91" s="801"/>
      <c r="EJ91" s="801"/>
      <c r="EK91" s="801"/>
      <c r="EL91" s="801"/>
      <c r="EM91" s="801"/>
      <c r="EN91" s="801"/>
      <c r="EO91" s="801"/>
      <c r="EP91" s="801"/>
      <c r="EQ91" s="801"/>
      <c r="ER91" s="801"/>
      <c r="ES91" s="801"/>
      <c r="ET91" s="801"/>
      <c r="EU91" s="801"/>
      <c r="EV91" s="801"/>
      <c r="EW91" s="801"/>
      <c r="EX91" s="801"/>
      <c r="EY91" s="801"/>
      <c r="EZ91" s="801"/>
      <c r="FA91" s="801"/>
      <c r="FB91" s="801"/>
      <c r="FC91" s="801"/>
      <c r="FD91" s="801"/>
      <c r="FE91" s="801"/>
      <c r="FF91" s="801"/>
      <c r="FG91" s="801"/>
      <c r="FH91" s="801"/>
      <c r="FI91" s="801"/>
      <c r="FJ91" s="801"/>
      <c r="FK91" s="801"/>
      <c r="FL91" s="801"/>
      <c r="FM91" s="801"/>
      <c r="FN91" s="801"/>
      <c r="FO91" s="801"/>
      <c r="FP91" s="801"/>
      <c r="FQ91" s="801"/>
      <c r="FR91" s="801"/>
      <c r="FS91" s="801"/>
      <c r="FT91" s="801"/>
      <c r="FU91" s="801"/>
      <c r="FV91" s="801"/>
      <c r="FW91" s="801"/>
      <c r="FX91" s="801"/>
      <c r="FY91" s="801"/>
      <c r="FZ91" s="801"/>
      <c r="GA91" s="801"/>
      <c r="GB91" s="801"/>
      <c r="GC91" s="801"/>
      <c r="GD91" s="801"/>
      <c r="GE91" s="801"/>
      <c r="GF91" s="801"/>
      <c r="GG91" s="801"/>
      <c r="GH91" s="801"/>
      <c r="GI91" s="801"/>
      <c r="GJ91" s="801"/>
      <c r="GK91" s="801"/>
      <c r="GL91" s="801"/>
      <c r="GM91" s="801"/>
      <c r="GN91" s="801"/>
      <c r="GO91" s="801"/>
      <c r="GP91" s="801"/>
      <c r="GQ91" s="801"/>
      <c r="GR91" s="801"/>
      <c r="GS91" s="801"/>
      <c r="GT91" s="801"/>
      <c r="GU91" s="801"/>
      <c r="GV91" s="801"/>
      <c r="GW91" s="801"/>
      <c r="GX91" s="801"/>
      <c r="GY91" s="801"/>
      <c r="GZ91" s="801"/>
      <c r="HA91" s="801"/>
      <c r="HB91" s="801"/>
      <c r="HC91" s="801"/>
      <c r="HD91" s="801"/>
      <c r="HE91" s="801"/>
      <c r="HF91" s="801"/>
      <c r="HG91" s="801"/>
      <c r="HH91" s="801"/>
      <c r="HI91" s="801"/>
      <c r="HJ91" s="801"/>
      <c r="HK91" s="801"/>
      <c r="HL91" s="801"/>
      <c r="HM91" s="801"/>
      <c r="HN91" s="801"/>
      <c r="HO91" s="801"/>
      <c r="HP91" s="801"/>
      <c r="HQ91" s="801"/>
      <c r="HR91" s="801"/>
      <c r="HS91" s="801"/>
      <c r="HT91" s="801"/>
      <c r="HU91" s="801"/>
      <c r="HV91" s="801"/>
      <c r="HW91" s="801"/>
      <c r="HX91" s="801"/>
      <c r="HY91" s="801"/>
      <c r="HZ91" s="801"/>
      <c r="IA91" s="801"/>
      <c r="IB91" s="801"/>
      <c r="IC91" s="801"/>
      <c r="ID91" s="801"/>
      <c r="IE91" s="801"/>
      <c r="IF91" s="801"/>
      <c r="IG91" s="801"/>
      <c r="IH91" s="801"/>
      <c r="II91" s="801"/>
      <c r="IJ91" s="801"/>
      <c r="IK91" s="801"/>
      <c r="IL91" s="801"/>
      <c r="IM91" s="801"/>
      <c r="IN91" s="801"/>
      <c r="IO91" s="801"/>
      <c r="IP91" s="801"/>
      <c r="IQ91" s="801"/>
      <c r="IR91" s="801"/>
      <c r="IS91" s="801"/>
      <c r="IT91" s="801"/>
      <c r="IU91" s="801"/>
    </row>
    <row r="92" customFormat="false" ht="14.1" hidden="false" customHeight="true" outlineLevel="0" collapsed="false">
      <c r="A92" s="799" t="s">
        <v>167</v>
      </c>
      <c r="B92" s="775" t="s">
        <v>168</v>
      </c>
      <c r="C92" s="809"/>
      <c r="D92" s="810"/>
      <c r="E92" s="801"/>
      <c r="F92" s="801"/>
      <c r="G92" s="787" t="n">
        <f aca="false">'(3)Invest.'!F9</f>
        <v>6000</v>
      </c>
      <c r="H92" s="787" t="n">
        <v>0</v>
      </c>
      <c r="I92" s="787" t="n">
        <f aca="false">'(3)Invest.'!G9</f>
        <v>0</v>
      </c>
      <c r="J92" s="787" t="n">
        <v>0</v>
      </c>
      <c r="K92" s="787" t="n">
        <v>0</v>
      </c>
      <c r="L92" s="787" t="n">
        <v>0</v>
      </c>
      <c r="M92" s="787" t="n">
        <v>0</v>
      </c>
      <c r="N92" s="787" t="n">
        <v>0</v>
      </c>
      <c r="O92" s="787" t="n">
        <v>0</v>
      </c>
      <c r="P92" s="787" t="n">
        <v>0</v>
      </c>
      <c r="Q92" s="787" t="n">
        <v>0</v>
      </c>
      <c r="R92" s="787" t="n">
        <v>0</v>
      </c>
      <c r="S92" s="787" t="n">
        <v>0</v>
      </c>
      <c r="T92" s="787" t="n">
        <v>0</v>
      </c>
      <c r="U92" s="787" t="n">
        <v>0</v>
      </c>
      <c r="V92" s="787" t="n">
        <f aca="false">G92</f>
        <v>6000</v>
      </c>
      <c r="W92" s="787" t="n">
        <v>0</v>
      </c>
      <c r="X92" s="787" t="n">
        <v>0</v>
      </c>
      <c r="Y92" s="787" t="n">
        <v>0</v>
      </c>
      <c r="Z92" s="787" t="n">
        <v>0</v>
      </c>
      <c r="AA92" s="801"/>
      <c r="AB92" s="801"/>
      <c r="AC92" s="801"/>
      <c r="AD92" s="801"/>
      <c r="AE92" s="801"/>
      <c r="AF92" s="801"/>
      <c r="AG92" s="801"/>
      <c r="AH92" s="801"/>
      <c r="AI92" s="801"/>
      <c r="AJ92" s="801"/>
      <c r="AK92" s="801"/>
      <c r="AL92" s="801"/>
      <c r="AM92" s="801"/>
      <c r="AN92" s="801"/>
      <c r="AO92" s="801"/>
      <c r="AP92" s="801"/>
      <c r="AQ92" s="801"/>
      <c r="AR92" s="801"/>
      <c r="AS92" s="801"/>
      <c r="AT92" s="801"/>
      <c r="AU92" s="801"/>
      <c r="AV92" s="801"/>
      <c r="AW92" s="801"/>
      <c r="AX92" s="801"/>
      <c r="AY92" s="801"/>
      <c r="AZ92" s="801"/>
      <c r="BA92" s="801"/>
      <c r="BB92" s="801"/>
      <c r="BC92" s="801"/>
      <c r="BD92" s="801"/>
      <c r="BE92" s="801"/>
      <c r="BF92" s="801"/>
      <c r="BG92" s="801"/>
      <c r="BH92" s="801"/>
      <c r="BI92" s="801"/>
      <c r="BJ92" s="801"/>
      <c r="BK92" s="801"/>
      <c r="BL92" s="801"/>
      <c r="BM92" s="801"/>
      <c r="BN92" s="801"/>
      <c r="BO92" s="801"/>
      <c r="BP92" s="801"/>
      <c r="BQ92" s="801"/>
      <c r="BR92" s="801"/>
      <c r="BS92" s="801"/>
      <c r="BT92" s="801"/>
      <c r="BU92" s="801"/>
      <c r="BV92" s="801"/>
      <c r="BW92" s="801"/>
      <c r="BX92" s="801"/>
      <c r="BY92" s="801"/>
      <c r="BZ92" s="801"/>
      <c r="CA92" s="801"/>
      <c r="CB92" s="801"/>
      <c r="CC92" s="801"/>
      <c r="CD92" s="801"/>
      <c r="CE92" s="801"/>
      <c r="CF92" s="801"/>
      <c r="CG92" s="801"/>
      <c r="CH92" s="801"/>
      <c r="CI92" s="801"/>
      <c r="CJ92" s="801"/>
      <c r="CK92" s="801"/>
      <c r="CL92" s="801"/>
      <c r="CM92" s="801"/>
      <c r="CN92" s="801"/>
      <c r="CO92" s="801"/>
      <c r="CP92" s="801"/>
      <c r="CQ92" s="801"/>
      <c r="CR92" s="801"/>
      <c r="CS92" s="801"/>
      <c r="CT92" s="801"/>
      <c r="CU92" s="801"/>
      <c r="CV92" s="801"/>
      <c r="CW92" s="801"/>
      <c r="CX92" s="801"/>
      <c r="CY92" s="801"/>
      <c r="CZ92" s="801"/>
      <c r="DA92" s="801"/>
      <c r="DB92" s="801"/>
      <c r="DC92" s="801"/>
      <c r="DD92" s="801"/>
      <c r="DE92" s="801"/>
      <c r="DF92" s="801"/>
      <c r="DG92" s="801"/>
      <c r="DH92" s="801"/>
      <c r="DI92" s="801"/>
      <c r="DJ92" s="801"/>
      <c r="DK92" s="801"/>
      <c r="DL92" s="801"/>
      <c r="DM92" s="801"/>
      <c r="DN92" s="801"/>
      <c r="DO92" s="801"/>
      <c r="DP92" s="801"/>
      <c r="DQ92" s="801"/>
      <c r="DR92" s="801"/>
      <c r="DS92" s="801"/>
      <c r="DT92" s="801"/>
      <c r="DU92" s="801"/>
      <c r="DV92" s="801"/>
      <c r="DW92" s="801"/>
      <c r="DX92" s="801"/>
      <c r="DY92" s="801"/>
      <c r="DZ92" s="801"/>
      <c r="EA92" s="801"/>
      <c r="EB92" s="801"/>
      <c r="EC92" s="801"/>
      <c r="ED92" s="801"/>
      <c r="EE92" s="801"/>
      <c r="EF92" s="801"/>
      <c r="EG92" s="801"/>
      <c r="EH92" s="801"/>
      <c r="EI92" s="801"/>
      <c r="EJ92" s="801"/>
      <c r="EK92" s="801"/>
      <c r="EL92" s="801"/>
      <c r="EM92" s="801"/>
      <c r="EN92" s="801"/>
      <c r="EO92" s="801"/>
      <c r="EP92" s="801"/>
      <c r="EQ92" s="801"/>
      <c r="ER92" s="801"/>
      <c r="ES92" s="801"/>
      <c r="ET92" s="801"/>
      <c r="EU92" s="801"/>
      <c r="EV92" s="801"/>
      <c r="EW92" s="801"/>
      <c r="EX92" s="801"/>
      <c r="EY92" s="801"/>
      <c r="EZ92" s="801"/>
      <c r="FA92" s="801"/>
      <c r="FB92" s="801"/>
      <c r="FC92" s="801"/>
      <c r="FD92" s="801"/>
      <c r="FE92" s="801"/>
      <c r="FF92" s="801"/>
      <c r="FG92" s="801"/>
      <c r="FH92" s="801"/>
      <c r="FI92" s="801"/>
      <c r="FJ92" s="801"/>
      <c r="FK92" s="801"/>
      <c r="FL92" s="801"/>
      <c r="FM92" s="801"/>
      <c r="FN92" s="801"/>
      <c r="FO92" s="801"/>
      <c r="FP92" s="801"/>
      <c r="FQ92" s="801"/>
      <c r="FR92" s="801"/>
      <c r="FS92" s="801"/>
      <c r="FT92" s="801"/>
      <c r="FU92" s="801"/>
      <c r="FV92" s="801"/>
      <c r="FW92" s="801"/>
      <c r="FX92" s="801"/>
      <c r="FY92" s="801"/>
      <c r="FZ92" s="801"/>
      <c r="GA92" s="801"/>
      <c r="GB92" s="801"/>
      <c r="GC92" s="801"/>
      <c r="GD92" s="801"/>
      <c r="GE92" s="801"/>
      <c r="GF92" s="801"/>
      <c r="GG92" s="801"/>
      <c r="GH92" s="801"/>
      <c r="GI92" s="801"/>
      <c r="GJ92" s="801"/>
      <c r="GK92" s="801"/>
      <c r="GL92" s="801"/>
      <c r="GM92" s="801"/>
      <c r="GN92" s="801"/>
      <c r="GO92" s="801"/>
      <c r="GP92" s="801"/>
      <c r="GQ92" s="801"/>
      <c r="GR92" s="801"/>
      <c r="GS92" s="801"/>
      <c r="GT92" s="801"/>
      <c r="GU92" s="801"/>
      <c r="GV92" s="801"/>
      <c r="GW92" s="801"/>
      <c r="GX92" s="801"/>
      <c r="GY92" s="801"/>
      <c r="GZ92" s="801"/>
      <c r="HA92" s="801"/>
      <c r="HB92" s="801"/>
      <c r="HC92" s="801"/>
      <c r="HD92" s="801"/>
      <c r="HE92" s="801"/>
      <c r="HF92" s="801"/>
      <c r="HG92" s="801"/>
      <c r="HH92" s="801"/>
      <c r="HI92" s="801"/>
      <c r="HJ92" s="801"/>
      <c r="HK92" s="801"/>
      <c r="HL92" s="801"/>
      <c r="HM92" s="801"/>
      <c r="HN92" s="801"/>
      <c r="HO92" s="801"/>
      <c r="HP92" s="801"/>
      <c r="HQ92" s="801"/>
      <c r="HR92" s="801"/>
      <c r="HS92" s="801"/>
      <c r="HT92" s="801"/>
      <c r="HU92" s="801"/>
      <c r="HV92" s="801"/>
      <c r="HW92" s="801"/>
      <c r="HX92" s="801"/>
      <c r="HY92" s="801"/>
      <c r="HZ92" s="801"/>
      <c r="IA92" s="801"/>
      <c r="IB92" s="801"/>
      <c r="IC92" s="801"/>
      <c r="ID92" s="801"/>
      <c r="IE92" s="801"/>
      <c r="IF92" s="801"/>
      <c r="IG92" s="801"/>
      <c r="IH92" s="801"/>
      <c r="II92" s="801"/>
      <c r="IJ92" s="801"/>
      <c r="IK92" s="801"/>
      <c r="IL92" s="801"/>
      <c r="IM92" s="801"/>
      <c r="IN92" s="801"/>
      <c r="IO92" s="801"/>
      <c r="IP92" s="801"/>
      <c r="IQ92" s="801"/>
      <c r="IR92" s="801"/>
      <c r="IS92" s="801"/>
      <c r="IT92" s="801"/>
      <c r="IU92" s="801"/>
    </row>
    <row r="93" customFormat="false" ht="14.1" hidden="false" customHeight="true" outlineLevel="0" collapsed="false">
      <c r="A93" s="774" t="s">
        <v>174</v>
      </c>
      <c r="B93" s="775" t="s">
        <v>609</v>
      </c>
      <c r="C93" s="801"/>
      <c r="D93" s="758"/>
      <c r="E93" s="809"/>
      <c r="F93" s="809"/>
      <c r="G93" s="787" t="n">
        <f aca="false">'(10)Comp.Deprec.'!G74</f>
        <v>1687583.57</v>
      </c>
      <c r="H93" s="787" t="n">
        <v>0</v>
      </c>
      <c r="I93" s="787" t="n">
        <f aca="false">'(10)Comp.Deprec.'!I74</f>
        <v>879503</v>
      </c>
      <c r="J93" s="787" t="n">
        <v>0</v>
      </c>
      <c r="K93" s="787" t="n">
        <v>0</v>
      </c>
      <c r="L93" s="787" t="n">
        <v>0</v>
      </c>
      <c r="M93" s="787" t="n">
        <v>0</v>
      </c>
      <c r="N93" s="787" t="n">
        <v>0</v>
      </c>
      <c r="O93" s="787" t="n">
        <v>0</v>
      </c>
      <c r="P93" s="787" t="s">
        <v>393</v>
      </c>
      <c r="Q93" s="787" t="n">
        <f aca="false">G93+I93</f>
        <v>2567086.57</v>
      </c>
      <c r="R93" s="787" t="n">
        <v>0</v>
      </c>
      <c r="S93" s="787" t="n">
        <v>0</v>
      </c>
      <c r="T93" s="787" t="n">
        <v>0</v>
      </c>
      <c r="U93" s="787" t="n">
        <v>0</v>
      </c>
      <c r="V93" s="787" t="n">
        <v>0</v>
      </c>
      <c r="W93" s="787" t="n">
        <v>0</v>
      </c>
      <c r="X93" s="787" t="n">
        <v>0</v>
      </c>
      <c r="Y93" s="787" t="n">
        <v>0</v>
      </c>
      <c r="Z93" s="787" t="n">
        <v>0</v>
      </c>
      <c r="AA93" s="801"/>
      <c r="AB93" s="801"/>
      <c r="AC93" s="801"/>
      <c r="AD93" s="801"/>
      <c r="AE93" s="801"/>
      <c r="AF93" s="801"/>
      <c r="AG93" s="801"/>
      <c r="AH93" s="801"/>
      <c r="AI93" s="801"/>
      <c r="AJ93" s="801"/>
      <c r="AK93" s="801"/>
      <c r="AL93" s="801"/>
      <c r="AM93" s="801"/>
      <c r="AN93" s="801"/>
      <c r="AO93" s="801"/>
      <c r="AP93" s="801"/>
      <c r="AQ93" s="801"/>
      <c r="AR93" s="801"/>
      <c r="AS93" s="801"/>
      <c r="AT93" s="801"/>
      <c r="AU93" s="801"/>
      <c r="AV93" s="801"/>
      <c r="AW93" s="801"/>
      <c r="AX93" s="801"/>
      <c r="AY93" s="801"/>
      <c r="AZ93" s="801"/>
      <c r="BA93" s="801"/>
      <c r="BB93" s="801"/>
      <c r="BC93" s="801"/>
      <c r="BD93" s="801"/>
      <c r="BE93" s="801"/>
      <c r="BF93" s="801"/>
      <c r="BG93" s="801"/>
      <c r="BH93" s="801"/>
      <c r="BI93" s="801"/>
      <c r="BJ93" s="801"/>
      <c r="BK93" s="801"/>
      <c r="BL93" s="801"/>
      <c r="BM93" s="801"/>
      <c r="BN93" s="801"/>
      <c r="BO93" s="801"/>
      <c r="BP93" s="801"/>
      <c r="BQ93" s="801"/>
      <c r="BR93" s="801"/>
      <c r="BS93" s="801"/>
      <c r="BT93" s="801"/>
      <c r="BU93" s="801"/>
      <c r="BV93" s="801"/>
      <c r="BW93" s="801"/>
      <c r="BX93" s="801"/>
      <c r="BY93" s="801"/>
      <c r="BZ93" s="801"/>
      <c r="CA93" s="801"/>
      <c r="CB93" s="801"/>
      <c r="CC93" s="801"/>
      <c r="CD93" s="801"/>
      <c r="CE93" s="801"/>
      <c r="CF93" s="801"/>
      <c r="CG93" s="801"/>
      <c r="CH93" s="801"/>
      <c r="CI93" s="801"/>
      <c r="CJ93" s="801"/>
      <c r="CK93" s="801"/>
      <c r="CL93" s="801"/>
      <c r="CM93" s="801"/>
      <c r="CN93" s="801"/>
      <c r="CO93" s="801"/>
      <c r="CP93" s="801"/>
      <c r="CQ93" s="801"/>
      <c r="CR93" s="801"/>
      <c r="CS93" s="801"/>
      <c r="CT93" s="801"/>
      <c r="CU93" s="801"/>
      <c r="CV93" s="801"/>
      <c r="CW93" s="801"/>
      <c r="CX93" s="801"/>
      <c r="CY93" s="801"/>
      <c r="CZ93" s="801"/>
      <c r="DA93" s="801"/>
      <c r="DB93" s="801"/>
      <c r="DC93" s="801"/>
      <c r="DD93" s="801"/>
      <c r="DE93" s="801"/>
      <c r="DF93" s="801"/>
      <c r="DG93" s="801"/>
      <c r="DH93" s="801"/>
      <c r="DI93" s="801"/>
      <c r="DJ93" s="801"/>
      <c r="DK93" s="801"/>
      <c r="DL93" s="801"/>
      <c r="DM93" s="801"/>
      <c r="DN93" s="801"/>
      <c r="DO93" s="801"/>
      <c r="DP93" s="801"/>
      <c r="DQ93" s="801"/>
      <c r="DR93" s="801"/>
      <c r="DS93" s="801"/>
      <c r="DT93" s="801"/>
      <c r="DU93" s="801"/>
      <c r="DV93" s="801"/>
      <c r="DW93" s="801"/>
      <c r="DX93" s="801"/>
      <c r="DY93" s="801"/>
      <c r="DZ93" s="801"/>
      <c r="EA93" s="801"/>
      <c r="EB93" s="801"/>
      <c r="EC93" s="801"/>
      <c r="ED93" s="801"/>
      <c r="EE93" s="801"/>
      <c r="EF93" s="801"/>
      <c r="EG93" s="801"/>
      <c r="EH93" s="801"/>
      <c r="EI93" s="801"/>
      <c r="EJ93" s="801"/>
      <c r="EK93" s="801"/>
      <c r="EL93" s="801"/>
      <c r="EM93" s="801"/>
      <c r="EN93" s="801"/>
      <c r="EO93" s="801"/>
      <c r="EP93" s="801"/>
      <c r="EQ93" s="801"/>
      <c r="ER93" s="801"/>
      <c r="ES93" s="801"/>
      <c r="ET93" s="801"/>
      <c r="EU93" s="801"/>
      <c r="EV93" s="801"/>
      <c r="EW93" s="801"/>
      <c r="EX93" s="801"/>
      <c r="EY93" s="801"/>
      <c r="EZ93" s="801"/>
      <c r="FA93" s="801"/>
      <c r="FB93" s="801"/>
      <c r="FC93" s="801"/>
      <c r="FD93" s="801"/>
      <c r="FE93" s="801"/>
      <c r="FF93" s="801"/>
      <c r="FG93" s="801"/>
      <c r="FH93" s="801"/>
      <c r="FI93" s="801"/>
      <c r="FJ93" s="801"/>
      <c r="FK93" s="801"/>
      <c r="FL93" s="801"/>
      <c r="FM93" s="801"/>
      <c r="FN93" s="801"/>
      <c r="FO93" s="801"/>
      <c r="FP93" s="801"/>
      <c r="FQ93" s="801"/>
      <c r="FR93" s="801"/>
      <c r="FS93" s="801"/>
      <c r="FT93" s="801"/>
      <c r="FU93" s="801"/>
      <c r="FV93" s="801"/>
      <c r="FW93" s="801"/>
      <c r="FX93" s="801"/>
      <c r="FY93" s="801"/>
      <c r="FZ93" s="801"/>
      <c r="GA93" s="801"/>
      <c r="GB93" s="801"/>
      <c r="GC93" s="801"/>
      <c r="GD93" s="801"/>
      <c r="GE93" s="801"/>
      <c r="GF93" s="801"/>
      <c r="GG93" s="801"/>
      <c r="GH93" s="801"/>
      <c r="GI93" s="801"/>
      <c r="GJ93" s="801"/>
      <c r="GK93" s="801"/>
      <c r="GL93" s="801"/>
      <c r="GM93" s="801"/>
      <c r="GN93" s="801"/>
      <c r="GO93" s="801"/>
      <c r="GP93" s="801"/>
      <c r="GQ93" s="801"/>
      <c r="GR93" s="801"/>
      <c r="GS93" s="801"/>
      <c r="GT93" s="801"/>
      <c r="GU93" s="801"/>
      <c r="GV93" s="801"/>
      <c r="GW93" s="801"/>
      <c r="GX93" s="801"/>
      <c r="GY93" s="801"/>
      <c r="GZ93" s="801"/>
      <c r="HA93" s="801"/>
      <c r="HB93" s="801"/>
      <c r="HC93" s="801"/>
      <c r="HD93" s="801"/>
      <c r="HE93" s="801"/>
      <c r="HF93" s="801"/>
      <c r="HG93" s="801"/>
      <c r="HH93" s="801"/>
      <c r="HI93" s="801"/>
      <c r="HJ93" s="801"/>
      <c r="HK93" s="801"/>
      <c r="HL93" s="801"/>
      <c r="HM93" s="801"/>
      <c r="HN93" s="801"/>
      <c r="HO93" s="801"/>
      <c r="HP93" s="801"/>
      <c r="HQ93" s="801"/>
      <c r="HR93" s="801"/>
      <c r="HS93" s="801"/>
      <c r="HT93" s="801"/>
      <c r="HU93" s="801"/>
      <c r="HV93" s="801"/>
      <c r="HW93" s="801"/>
      <c r="HX93" s="801"/>
      <c r="HY93" s="801"/>
      <c r="HZ93" s="801"/>
      <c r="IA93" s="801"/>
      <c r="IB93" s="801"/>
      <c r="IC93" s="801"/>
      <c r="ID93" s="801"/>
      <c r="IE93" s="801"/>
      <c r="IF93" s="801"/>
      <c r="IG93" s="801"/>
      <c r="IH93" s="801"/>
      <c r="II93" s="801"/>
      <c r="IJ93" s="801"/>
      <c r="IK93" s="801"/>
      <c r="IL93" s="801"/>
      <c r="IM93" s="801"/>
      <c r="IN93" s="801"/>
      <c r="IO93" s="801"/>
      <c r="IP93" s="801"/>
      <c r="IQ93" s="801"/>
      <c r="IR93" s="801"/>
      <c r="IS93" s="801"/>
      <c r="IT93" s="801"/>
      <c r="IU93" s="801"/>
    </row>
    <row r="94" customFormat="false" ht="14.1" hidden="false" customHeight="true" outlineLevel="0" collapsed="false">
      <c r="A94" s="774" t="s">
        <v>176</v>
      </c>
      <c r="B94" s="775" t="s">
        <v>196</v>
      </c>
      <c r="C94" s="801"/>
      <c r="D94" s="758"/>
      <c r="E94" s="809"/>
      <c r="F94" s="809"/>
      <c r="G94" s="787" t="n">
        <f aca="false">'(10)Comp.Deprec.'!G100</f>
        <v>2572553</v>
      </c>
      <c r="H94" s="787" t="n">
        <v>0</v>
      </c>
      <c r="I94" s="787" t="n">
        <f aca="false">'(10)Comp.Deprec.'!I100</f>
        <v>1055678</v>
      </c>
      <c r="J94" s="787" t="n">
        <v>0</v>
      </c>
      <c r="K94" s="787" t="n">
        <v>0</v>
      </c>
      <c r="L94" s="787" t="n">
        <f aca="false">G94+I94</f>
        <v>3628231</v>
      </c>
      <c r="M94" s="787" t="n">
        <v>0</v>
      </c>
      <c r="N94" s="787" t="n">
        <v>0</v>
      </c>
      <c r="O94" s="787" t="n">
        <v>0</v>
      </c>
      <c r="P94" s="787" t="n">
        <f aca="false">K94</f>
        <v>0</v>
      </c>
      <c r="Q94" s="787" t="n">
        <f aca="false">L94</f>
        <v>3628231</v>
      </c>
      <c r="R94" s="787" t="n">
        <v>0</v>
      </c>
      <c r="S94" s="787" t="n">
        <v>0</v>
      </c>
      <c r="T94" s="787" t="n">
        <v>0</v>
      </c>
      <c r="U94" s="787" t="n">
        <f aca="false">P94</f>
        <v>0</v>
      </c>
      <c r="V94" s="787" t="n">
        <f aca="false">Q94</f>
        <v>3628231</v>
      </c>
      <c r="W94" s="787" t="n">
        <v>0</v>
      </c>
      <c r="X94" s="787" t="n">
        <v>0</v>
      </c>
      <c r="Y94" s="787" t="n">
        <v>0</v>
      </c>
      <c r="Z94" s="787" t="n">
        <f aca="false">U94</f>
        <v>0</v>
      </c>
      <c r="AA94" s="801"/>
      <c r="AB94" s="801"/>
      <c r="AC94" s="801"/>
      <c r="AD94" s="801"/>
      <c r="AE94" s="801"/>
      <c r="AF94" s="801"/>
      <c r="AG94" s="801"/>
      <c r="AH94" s="801"/>
      <c r="AI94" s="801"/>
      <c r="AJ94" s="801"/>
      <c r="AK94" s="801"/>
      <c r="AL94" s="801"/>
      <c r="AM94" s="801"/>
      <c r="AN94" s="801"/>
      <c r="AO94" s="801"/>
      <c r="AP94" s="801"/>
      <c r="AQ94" s="801"/>
      <c r="AR94" s="801"/>
      <c r="AS94" s="801"/>
      <c r="AT94" s="801"/>
      <c r="AU94" s="801"/>
      <c r="AV94" s="801"/>
      <c r="AW94" s="801"/>
      <c r="AX94" s="801"/>
      <c r="AY94" s="801"/>
      <c r="AZ94" s="801"/>
      <c r="BA94" s="801"/>
      <c r="BB94" s="801"/>
      <c r="BC94" s="801"/>
      <c r="BD94" s="801"/>
      <c r="BE94" s="801"/>
      <c r="BF94" s="801"/>
      <c r="BG94" s="801"/>
      <c r="BH94" s="801"/>
      <c r="BI94" s="801"/>
      <c r="BJ94" s="801"/>
      <c r="BK94" s="801"/>
      <c r="BL94" s="801"/>
      <c r="BM94" s="801"/>
      <c r="BN94" s="801"/>
      <c r="BO94" s="801"/>
      <c r="BP94" s="801"/>
      <c r="BQ94" s="801"/>
      <c r="BR94" s="801"/>
      <c r="BS94" s="801"/>
      <c r="BT94" s="801"/>
      <c r="BU94" s="801"/>
      <c r="BV94" s="801"/>
      <c r="BW94" s="801"/>
      <c r="BX94" s="801"/>
      <c r="BY94" s="801"/>
      <c r="BZ94" s="801"/>
      <c r="CA94" s="801"/>
      <c r="CB94" s="801"/>
      <c r="CC94" s="801"/>
      <c r="CD94" s="801"/>
      <c r="CE94" s="801"/>
      <c r="CF94" s="801"/>
      <c r="CG94" s="801"/>
      <c r="CH94" s="801"/>
      <c r="CI94" s="801"/>
      <c r="CJ94" s="801"/>
      <c r="CK94" s="801"/>
      <c r="CL94" s="801"/>
      <c r="CM94" s="801"/>
      <c r="CN94" s="801"/>
      <c r="CO94" s="801"/>
      <c r="CP94" s="801"/>
      <c r="CQ94" s="801"/>
      <c r="CR94" s="801"/>
      <c r="CS94" s="801"/>
      <c r="CT94" s="801"/>
      <c r="CU94" s="801"/>
      <c r="CV94" s="801"/>
      <c r="CW94" s="801"/>
      <c r="CX94" s="801"/>
      <c r="CY94" s="801"/>
      <c r="CZ94" s="801"/>
      <c r="DA94" s="801"/>
      <c r="DB94" s="801"/>
      <c r="DC94" s="801"/>
      <c r="DD94" s="801"/>
      <c r="DE94" s="801"/>
      <c r="DF94" s="801"/>
      <c r="DG94" s="801"/>
      <c r="DH94" s="801"/>
      <c r="DI94" s="801"/>
      <c r="DJ94" s="801"/>
      <c r="DK94" s="801"/>
      <c r="DL94" s="801"/>
      <c r="DM94" s="801"/>
      <c r="DN94" s="801"/>
      <c r="DO94" s="801"/>
      <c r="DP94" s="801"/>
      <c r="DQ94" s="801"/>
      <c r="DR94" s="801"/>
      <c r="DS94" s="801"/>
      <c r="DT94" s="801"/>
      <c r="DU94" s="801"/>
      <c r="DV94" s="801"/>
      <c r="DW94" s="801"/>
      <c r="DX94" s="801"/>
      <c r="DY94" s="801"/>
      <c r="DZ94" s="801"/>
      <c r="EA94" s="801"/>
      <c r="EB94" s="801"/>
      <c r="EC94" s="801"/>
      <c r="ED94" s="801"/>
      <c r="EE94" s="801"/>
      <c r="EF94" s="801"/>
      <c r="EG94" s="801"/>
      <c r="EH94" s="801"/>
      <c r="EI94" s="801"/>
      <c r="EJ94" s="801"/>
      <c r="EK94" s="801"/>
      <c r="EL94" s="801"/>
      <c r="EM94" s="801"/>
      <c r="EN94" s="801"/>
      <c r="EO94" s="801"/>
      <c r="EP94" s="801"/>
      <c r="EQ94" s="801"/>
      <c r="ER94" s="801"/>
      <c r="ES94" s="801"/>
      <c r="ET94" s="801"/>
      <c r="EU94" s="801"/>
      <c r="EV94" s="801"/>
      <c r="EW94" s="801"/>
      <c r="EX94" s="801"/>
      <c r="EY94" s="801"/>
      <c r="EZ94" s="801"/>
      <c r="FA94" s="801"/>
      <c r="FB94" s="801"/>
      <c r="FC94" s="801"/>
      <c r="FD94" s="801"/>
      <c r="FE94" s="801"/>
      <c r="FF94" s="801"/>
      <c r="FG94" s="801"/>
      <c r="FH94" s="801"/>
      <c r="FI94" s="801"/>
      <c r="FJ94" s="801"/>
      <c r="FK94" s="801"/>
      <c r="FL94" s="801"/>
      <c r="FM94" s="801"/>
      <c r="FN94" s="801"/>
      <c r="FO94" s="801"/>
      <c r="FP94" s="801"/>
      <c r="FQ94" s="801"/>
      <c r="FR94" s="801"/>
      <c r="FS94" s="801"/>
      <c r="FT94" s="801"/>
      <c r="FU94" s="801"/>
      <c r="FV94" s="801"/>
      <c r="FW94" s="801"/>
      <c r="FX94" s="801"/>
      <c r="FY94" s="801"/>
      <c r="FZ94" s="801"/>
      <c r="GA94" s="801"/>
      <c r="GB94" s="801"/>
      <c r="GC94" s="801"/>
      <c r="GD94" s="801"/>
      <c r="GE94" s="801"/>
      <c r="GF94" s="801"/>
      <c r="GG94" s="801"/>
      <c r="GH94" s="801"/>
      <c r="GI94" s="801"/>
      <c r="GJ94" s="801"/>
      <c r="GK94" s="801"/>
      <c r="GL94" s="801"/>
      <c r="GM94" s="801"/>
      <c r="GN94" s="801"/>
      <c r="GO94" s="801"/>
      <c r="GP94" s="801"/>
      <c r="GQ94" s="801"/>
      <c r="GR94" s="801"/>
      <c r="GS94" s="801"/>
      <c r="GT94" s="801"/>
      <c r="GU94" s="801"/>
      <c r="GV94" s="801"/>
      <c r="GW94" s="801"/>
      <c r="GX94" s="801"/>
      <c r="GY94" s="801"/>
      <c r="GZ94" s="801"/>
      <c r="HA94" s="801"/>
      <c r="HB94" s="801"/>
      <c r="HC94" s="801"/>
      <c r="HD94" s="801"/>
      <c r="HE94" s="801"/>
      <c r="HF94" s="801"/>
      <c r="HG94" s="801"/>
      <c r="HH94" s="801"/>
      <c r="HI94" s="801"/>
      <c r="HJ94" s="801"/>
      <c r="HK94" s="801"/>
      <c r="HL94" s="801"/>
      <c r="HM94" s="801"/>
      <c r="HN94" s="801"/>
      <c r="HO94" s="801"/>
      <c r="HP94" s="801"/>
      <c r="HQ94" s="801"/>
      <c r="HR94" s="801"/>
      <c r="HS94" s="801"/>
      <c r="HT94" s="801"/>
      <c r="HU94" s="801"/>
      <c r="HV94" s="801"/>
      <c r="HW94" s="801"/>
      <c r="HX94" s="801"/>
      <c r="HY94" s="801"/>
      <c r="HZ94" s="801"/>
      <c r="IA94" s="801"/>
      <c r="IB94" s="801"/>
      <c r="IC94" s="801"/>
      <c r="ID94" s="801"/>
      <c r="IE94" s="801"/>
      <c r="IF94" s="801"/>
      <c r="IG94" s="801"/>
      <c r="IH94" s="801"/>
      <c r="II94" s="801"/>
      <c r="IJ94" s="801"/>
      <c r="IK94" s="801"/>
      <c r="IL94" s="801"/>
      <c r="IM94" s="801"/>
      <c r="IN94" s="801"/>
      <c r="IO94" s="801"/>
      <c r="IP94" s="801"/>
      <c r="IQ94" s="801"/>
      <c r="IR94" s="801"/>
      <c r="IS94" s="801"/>
      <c r="IT94" s="801"/>
      <c r="IU94" s="801"/>
    </row>
    <row r="95" customFormat="false" ht="14.1" hidden="false" customHeight="true" outlineLevel="0" collapsed="false">
      <c r="A95" s="774" t="s">
        <v>178</v>
      </c>
      <c r="B95" s="775" t="s">
        <v>610</v>
      </c>
      <c r="C95" s="801"/>
      <c r="D95" s="758"/>
      <c r="E95" s="809"/>
      <c r="F95" s="809"/>
      <c r="G95" s="787" t="n">
        <f aca="false">'(3)Invest.'!F47</f>
        <v>368000</v>
      </c>
      <c r="H95" s="787" t="n">
        <v>0</v>
      </c>
      <c r="I95" s="787" t="n">
        <f aca="false">'(3)Invest.'!G47</f>
        <v>190400</v>
      </c>
      <c r="J95" s="787" t="n">
        <v>0</v>
      </c>
      <c r="K95" s="787" t="n">
        <v>0</v>
      </c>
      <c r="L95" s="787" t="n">
        <v>0</v>
      </c>
      <c r="M95" s="787" t="n">
        <v>0</v>
      </c>
      <c r="N95" s="787" t="n">
        <v>0</v>
      </c>
      <c r="O95" s="787" t="n">
        <v>0</v>
      </c>
      <c r="P95" s="787" t="n">
        <v>0</v>
      </c>
      <c r="Q95" s="787" t="n">
        <v>0</v>
      </c>
      <c r="R95" s="787" t="n">
        <v>0</v>
      </c>
      <c r="S95" s="787" t="n">
        <v>0</v>
      </c>
      <c r="T95" s="787" t="n">
        <v>0</v>
      </c>
      <c r="U95" s="787" t="n">
        <v>0</v>
      </c>
      <c r="V95" s="787" t="n">
        <v>0</v>
      </c>
      <c r="W95" s="787" t="n">
        <v>0</v>
      </c>
      <c r="X95" s="787" t="n">
        <v>0</v>
      </c>
      <c r="Y95" s="787" t="n">
        <v>0</v>
      </c>
      <c r="Z95" s="787" t="n">
        <v>0</v>
      </c>
      <c r="AA95" s="801"/>
      <c r="AB95" s="801"/>
      <c r="AC95" s="801"/>
      <c r="AD95" s="801"/>
      <c r="AE95" s="801"/>
      <c r="AF95" s="801"/>
      <c r="AG95" s="801"/>
      <c r="AH95" s="801"/>
      <c r="AI95" s="801"/>
      <c r="AJ95" s="801"/>
      <c r="AK95" s="801"/>
      <c r="AL95" s="801"/>
      <c r="AM95" s="801"/>
      <c r="AN95" s="801"/>
      <c r="AO95" s="801"/>
      <c r="AP95" s="801"/>
      <c r="AQ95" s="801"/>
      <c r="AR95" s="801"/>
      <c r="AS95" s="801"/>
      <c r="AT95" s="801"/>
      <c r="AU95" s="801"/>
      <c r="AV95" s="801"/>
      <c r="AW95" s="801"/>
      <c r="AX95" s="801"/>
      <c r="AY95" s="801"/>
      <c r="AZ95" s="801"/>
      <c r="BA95" s="801"/>
      <c r="BB95" s="801"/>
      <c r="BC95" s="801"/>
      <c r="BD95" s="801"/>
      <c r="BE95" s="801"/>
      <c r="BF95" s="801"/>
      <c r="BG95" s="801"/>
      <c r="BH95" s="801"/>
      <c r="BI95" s="801"/>
      <c r="BJ95" s="801"/>
      <c r="BK95" s="801"/>
      <c r="BL95" s="801"/>
      <c r="BM95" s="801"/>
      <c r="BN95" s="801"/>
      <c r="BO95" s="801"/>
      <c r="BP95" s="801"/>
      <c r="BQ95" s="801"/>
      <c r="BR95" s="801"/>
      <c r="BS95" s="801"/>
      <c r="BT95" s="801"/>
      <c r="BU95" s="801"/>
      <c r="BV95" s="801"/>
      <c r="BW95" s="801"/>
      <c r="BX95" s="801"/>
      <c r="BY95" s="801"/>
      <c r="BZ95" s="801"/>
      <c r="CA95" s="801"/>
      <c r="CB95" s="801"/>
      <c r="CC95" s="801"/>
      <c r="CD95" s="801"/>
      <c r="CE95" s="801"/>
      <c r="CF95" s="801"/>
      <c r="CG95" s="801"/>
      <c r="CH95" s="801"/>
      <c r="CI95" s="801"/>
      <c r="CJ95" s="801"/>
      <c r="CK95" s="801"/>
      <c r="CL95" s="801"/>
      <c r="CM95" s="801"/>
      <c r="CN95" s="801"/>
      <c r="CO95" s="801"/>
      <c r="CP95" s="801"/>
      <c r="CQ95" s="801"/>
      <c r="CR95" s="801"/>
      <c r="CS95" s="801"/>
      <c r="CT95" s="801"/>
      <c r="CU95" s="801"/>
      <c r="CV95" s="801"/>
      <c r="CW95" s="801"/>
      <c r="CX95" s="801"/>
      <c r="CY95" s="801"/>
      <c r="CZ95" s="801"/>
      <c r="DA95" s="801"/>
      <c r="DB95" s="801"/>
      <c r="DC95" s="801"/>
      <c r="DD95" s="801"/>
      <c r="DE95" s="801"/>
      <c r="DF95" s="801"/>
      <c r="DG95" s="801"/>
      <c r="DH95" s="801"/>
      <c r="DI95" s="801"/>
      <c r="DJ95" s="801"/>
      <c r="DK95" s="801"/>
      <c r="DL95" s="801"/>
      <c r="DM95" s="801"/>
      <c r="DN95" s="801"/>
      <c r="DO95" s="801"/>
      <c r="DP95" s="801"/>
      <c r="DQ95" s="801"/>
      <c r="DR95" s="801"/>
      <c r="DS95" s="801"/>
      <c r="DT95" s="801"/>
      <c r="DU95" s="801"/>
      <c r="DV95" s="801"/>
      <c r="DW95" s="801"/>
      <c r="DX95" s="801"/>
      <c r="DY95" s="801"/>
      <c r="DZ95" s="801"/>
      <c r="EA95" s="801"/>
      <c r="EB95" s="801"/>
      <c r="EC95" s="801"/>
      <c r="ED95" s="801"/>
      <c r="EE95" s="801"/>
      <c r="EF95" s="801"/>
      <c r="EG95" s="801"/>
      <c r="EH95" s="801"/>
      <c r="EI95" s="801"/>
      <c r="EJ95" s="801"/>
      <c r="EK95" s="801"/>
      <c r="EL95" s="801"/>
      <c r="EM95" s="801"/>
      <c r="EN95" s="801"/>
      <c r="EO95" s="801"/>
      <c r="EP95" s="801"/>
      <c r="EQ95" s="801"/>
      <c r="ER95" s="801"/>
      <c r="ES95" s="801"/>
      <c r="ET95" s="801"/>
      <c r="EU95" s="801"/>
      <c r="EV95" s="801"/>
      <c r="EW95" s="801"/>
      <c r="EX95" s="801"/>
      <c r="EY95" s="801"/>
      <c r="EZ95" s="801"/>
      <c r="FA95" s="801"/>
      <c r="FB95" s="801"/>
      <c r="FC95" s="801"/>
      <c r="FD95" s="801"/>
      <c r="FE95" s="801"/>
      <c r="FF95" s="801"/>
      <c r="FG95" s="801"/>
      <c r="FH95" s="801"/>
      <c r="FI95" s="801"/>
      <c r="FJ95" s="801"/>
      <c r="FK95" s="801"/>
      <c r="FL95" s="801"/>
      <c r="FM95" s="801"/>
      <c r="FN95" s="801"/>
      <c r="FO95" s="801"/>
      <c r="FP95" s="801"/>
      <c r="FQ95" s="801"/>
      <c r="FR95" s="801"/>
      <c r="FS95" s="801"/>
      <c r="FT95" s="801"/>
      <c r="FU95" s="801"/>
      <c r="FV95" s="801"/>
      <c r="FW95" s="801"/>
      <c r="FX95" s="801"/>
      <c r="FY95" s="801"/>
      <c r="FZ95" s="801"/>
      <c r="GA95" s="801"/>
      <c r="GB95" s="801"/>
      <c r="GC95" s="801"/>
      <c r="GD95" s="801"/>
      <c r="GE95" s="801"/>
      <c r="GF95" s="801"/>
      <c r="GG95" s="801"/>
      <c r="GH95" s="801"/>
      <c r="GI95" s="801"/>
      <c r="GJ95" s="801"/>
      <c r="GK95" s="801"/>
      <c r="GL95" s="801"/>
      <c r="GM95" s="801"/>
      <c r="GN95" s="801"/>
      <c r="GO95" s="801"/>
      <c r="GP95" s="801"/>
      <c r="GQ95" s="801"/>
      <c r="GR95" s="801"/>
      <c r="GS95" s="801"/>
      <c r="GT95" s="801"/>
      <c r="GU95" s="801"/>
      <c r="GV95" s="801"/>
      <c r="GW95" s="801"/>
      <c r="GX95" s="801"/>
      <c r="GY95" s="801"/>
      <c r="GZ95" s="801"/>
      <c r="HA95" s="801"/>
      <c r="HB95" s="801"/>
      <c r="HC95" s="801"/>
      <c r="HD95" s="801"/>
      <c r="HE95" s="801"/>
      <c r="HF95" s="801"/>
      <c r="HG95" s="801"/>
      <c r="HH95" s="801"/>
      <c r="HI95" s="801"/>
      <c r="HJ95" s="801"/>
      <c r="HK95" s="801"/>
      <c r="HL95" s="801"/>
      <c r="HM95" s="801"/>
      <c r="HN95" s="801"/>
      <c r="HO95" s="801"/>
      <c r="HP95" s="801"/>
      <c r="HQ95" s="801"/>
      <c r="HR95" s="801"/>
      <c r="HS95" s="801"/>
      <c r="HT95" s="801"/>
      <c r="HU95" s="801"/>
      <c r="HV95" s="801"/>
      <c r="HW95" s="801"/>
      <c r="HX95" s="801"/>
      <c r="HY95" s="801"/>
      <c r="HZ95" s="801"/>
      <c r="IA95" s="801"/>
      <c r="IB95" s="801"/>
      <c r="IC95" s="801"/>
      <c r="ID95" s="801"/>
      <c r="IE95" s="801"/>
      <c r="IF95" s="801"/>
      <c r="IG95" s="801"/>
      <c r="IH95" s="801"/>
      <c r="II95" s="801"/>
      <c r="IJ95" s="801"/>
      <c r="IK95" s="801"/>
      <c r="IL95" s="801"/>
      <c r="IM95" s="801"/>
      <c r="IN95" s="801"/>
      <c r="IO95" s="801"/>
      <c r="IP95" s="801"/>
      <c r="IQ95" s="801"/>
      <c r="IR95" s="801"/>
      <c r="IS95" s="801"/>
      <c r="IT95" s="801"/>
      <c r="IU95" s="801"/>
    </row>
    <row r="96" customFormat="false" ht="14.1" hidden="false" customHeight="true" outlineLevel="0" collapsed="false">
      <c r="A96" s="774" t="s">
        <v>180</v>
      </c>
      <c r="B96" s="775" t="s">
        <v>611</v>
      </c>
      <c r="C96" s="801"/>
      <c r="D96" s="758"/>
      <c r="E96" s="809"/>
      <c r="F96" s="809"/>
      <c r="G96" s="787" t="n">
        <f aca="false">'(3)Invest.'!F48+'(3)Invest.'!F49</f>
        <v>61475.5</v>
      </c>
      <c r="H96" s="787" t="n">
        <v>0</v>
      </c>
      <c r="I96" s="787" t="n">
        <f aca="false">'(3)Invest.'!G48+'(3)Invest.'!G49</f>
        <v>32284.5</v>
      </c>
      <c r="J96" s="787" t="n">
        <v>0</v>
      </c>
      <c r="K96" s="787" t="n">
        <f aca="false">G96+I96</f>
        <v>93760</v>
      </c>
      <c r="L96" s="787" t="n">
        <v>0</v>
      </c>
      <c r="M96" s="787" t="n">
        <f aca="false">K96</f>
        <v>93760</v>
      </c>
      <c r="N96" s="787" t="n">
        <v>0</v>
      </c>
      <c r="O96" s="787" t="n">
        <f aca="false">M96</f>
        <v>93760</v>
      </c>
      <c r="P96" s="787" t="n">
        <v>0</v>
      </c>
      <c r="Q96" s="787" t="n">
        <f aca="false">O96</f>
        <v>93760</v>
      </c>
      <c r="R96" s="787" t="n">
        <v>0</v>
      </c>
      <c r="S96" s="787" t="n">
        <f aca="false">Q96</f>
        <v>93760</v>
      </c>
      <c r="T96" s="787" t="n">
        <v>0</v>
      </c>
      <c r="U96" s="787" t="n">
        <f aca="false">S96</f>
        <v>93760</v>
      </c>
      <c r="V96" s="787" t="n">
        <v>0</v>
      </c>
      <c r="W96" s="787" t="n">
        <f aca="false">U96</f>
        <v>93760</v>
      </c>
      <c r="X96" s="787" t="n">
        <v>0</v>
      </c>
      <c r="Y96" s="787" t="n">
        <f aca="false">W96</f>
        <v>93760</v>
      </c>
      <c r="Z96" s="787" t="n">
        <v>0</v>
      </c>
      <c r="AA96" s="801"/>
      <c r="AB96" s="801"/>
      <c r="AC96" s="801"/>
      <c r="AD96" s="801"/>
      <c r="AE96" s="801"/>
      <c r="AF96" s="801"/>
      <c r="AG96" s="801"/>
      <c r="AH96" s="801"/>
      <c r="AI96" s="801"/>
      <c r="AJ96" s="801"/>
      <c r="AK96" s="801"/>
      <c r="AL96" s="801"/>
      <c r="AM96" s="801"/>
      <c r="AN96" s="801"/>
      <c r="AO96" s="801"/>
      <c r="AP96" s="801"/>
      <c r="AQ96" s="801"/>
      <c r="AR96" s="801"/>
      <c r="AS96" s="801"/>
      <c r="AT96" s="801"/>
      <c r="AU96" s="801"/>
      <c r="AV96" s="801"/>
      <c r="AW96" s="801"/>
      <c r="AX96" s="801"/>
      <c r="AY96" s="801"/>
      <c r="AZ96" s="801"/>
      <c r="BA96" s="801"/>
      <c r="BB96" s="801"/>
      <c r="BC96" s="801"/>
      <c r="BD96" s="801"/>
      <c r="BE96" s="801"/>
      <c r="BF96" s="801"/>
      <c r="BG96" s="801"/>
      <c r="BH96" s="801"/>
      <c r="BI96" s="801"/>
      <c r="BJ96" s="801"/>
      <c r="BK96" s="801"/>
      <c r="BL96" s="801"/>
      <c r="BM96" s="801"/>
      <c r="BN96" s="801"/>
      <c r="BO96" s="801"/>
      <c r="BP96" s="801"/>
      <c r="BQ96" s="801"/>
      <c r="BR96" s="801"/>
      <c r="BS96" s="801"/>
      <c r="BT96" s="801"/>
      <c r="BU96" s="801"/>
      <c r="BV96" s="801"/>
      <c r="BW96" s="801"/>
      <c r="BX96" s="801"/>
      <c r="BY96" s="801"/>
      <c r="BZ96" s="801"/>
      <c r="CA96" s="801"/>
      <c r="CB96" s="801"/>
      <c r="CC96" s="801"/>
      <c r="CD96" s="801"/>
      <c r="CE96" s="801"/>
      <c r="CF96" s="801"/>
      <c r="CG96" s="801"/>
      <c r="CH96" s="801"/>
      <c r="CI96" s="801"/>
      <c r="CJ96" s="801"/>
      <c r="CK96" s="801"/>
      <c r="CL96" s="801"/>
      <c r="CM96" s="801"/>
      <c r="CN96" s="801"/>
      <c r="CO96" s="801"/>
      <c r="CP96" s="801"/>
      <c r="CQ96" s="801"/>
      <c r="CR96" s="801"/>
      <c r="CS96" s="801"/>
      <c r="CT96" s="801"/>
      <c r="CU96" s="801"/>
      <c r="CV96" s="801"/>
      <c r="CW96" s="801"/>
      <c r="CX96" s="801"/>
      <c r="CY96" s="801"/>
      <c r="CZ96" s="801"/>
      <c r="DA96" s="801"/>
      <c r="DB96" s="801"/>
      <c r="DC96" s="801"/>
      <c r="DD96" s="801"/>
      <c r="DE96" s="801"/>
      <c r="DF96" s="801"/>
      <c r="DG96" s="801"/>
      <c r="DH96" s="801"/>
      <c r="DI96" s="801"/>
      <c r="DJ96" s="801"/>
      <c r="DK96" s="801"/>
      <c r="DL96" s="801"/>
      <c r="DM96" s="801"/>
      <c r="DN96" s="801"/>
      <c r="DO96" s="801"/>
      <c r="DP96" s="801"/>
      <c r="DQ96" s="801"/>
      <c r="DR96" s="801"/>
      <c r="DS96" s="801"/>
      <c r="DT96" s="801"/>
      <c r="DU96" s="801"/>
      <c r="DV96" s="801"/>
      <c r="DW96" s="801"/>
      <c r="DX96" s="801"/>
      <c r="DY96" s="801"/>
      <c r="DZ96" s="801"/>
      <c r="EA96" s="801"/>
      <c r="EB96" s="801"/>
      <c r="EC96" s="801"/>
      <c r="ED96" s="801"/>
      <c r="EE96" s="801"/>
      <c r="EF96" s="801"/>
      <c r="EG96" s="801"/>
      <c r="EH96" s="801"/>
      <c r="EI96" s="801"/>
      <c r="EJ96" s="801"/>
      <c r="EK96" s="801"/>
      <c r="EL96" s="801"/>
      <c r="EM96" s="801"/>
      <c r="EN96" s="801"/>
      <c r="EO96" s="801"/>
      <c r="EP96" s="801"/>
      <c r="EQ96" s="801"/>
      <c r="ER96" s="801"/>
      <c r="ES96" s="801"/>
      <c r="ET96" s="801"/>
      <c r="EU96" s="801"/>
      <c r="EV96" s="801"/>
      <c r="EW96" s="801"/>
      <c r="EX96" s="801"/>
      <c r="EY96" s="801"/>
      <c r="EZ96" s="801"/>
      <c r="FA96" s="801"/>
      <c r="FB96" s="801"/>
      <c r="FC96" s="801"/>
      <c r="FD96" s="801"/>
      <c r="FE96" s="801"/>
      <c r="FF96" s="801"/>
      <c r="FG96" s="801"/>
      <c r="FH96" s="801"/>
      <c r="FI96" s="801"/>
      <c r="FJ96" s="801"/>
      <c r="FK96" s="801"/>
      <c r="FL96" s="801"/>
      <c r="FM96" s="801"/>
      <c r="FN96" s="801"/>
      <c r="FO96" s="801"/>
      <c r="FP96" s="801"/>
      <c r="FQ96" s="801"/>
      <c r="FR96" s="801"/>
      <c r="FS96" s="801"/>
      <c r="FT96" s="801"/>
      <c r="FU96" s="801"/>
      <c r="FV96" s="801"/>
      <c r="FW96" s="801"/>
      <c r="FX96" s="801"/>
      <c r="FY96" s="801"/>
      <c r="FZ96" s="801"/>
      <c r="GA96" s="801"/>
      <c r="GB96" s="801"/>
      <c r="GC96" s="801"/>
      <c r="GD96" s="801"/>
      <c r="GE96" s="801"/>
      <c r="GF96" s="801"/>
      <c r="GG96" s="801"/>
      <c r="GH96" s="801"/>
      <c r="GI96" s="801"/>
      <c r="GJ96" s="801"/>
      <c r="GK96" s="801"/>
      <c r="GL96" s="801"/>
      <c r="GM96" s="801"/>
      <c r="GN96" s="801"/>
      <c r="GO96" s="801"/>
      <c r="GP96" s="801"/>
      <c r="GQ96" s="801"/>
      <c r="GR96" s="801"/>
      <c r="GS96" s="801"/>
      <c r="GT96" s="801"/>
      <c r="GU96" s="801"/>
      <c r="GV96" s="801"/>
      <c r="GW96" s="801"/>
      <c r="GX96" s="801"/>
      <c r="GY96" s="801"/>
      <c r="GZ96" s="801"/>
      <c r="HA96" s="801"/>
      <c r="HB96" s="801"/>
      <c r="HC96" s="801"/>
      <c r="HD96" s="801"/>
      <c r="HE96" s="801"/>
      <c r="HF96" s="801"/>
      <c r="HG96" s="801"/>
      <c r="HH96" s="801"/>
      <c r="HI96" s="801"/>
      <c r="HJ96" s="801"/>
      <c r="HK96" s="801"/>
      <c r="HL96" s="801"/>
      <c r="HM96" s="801"/>
      <c r="HN96" s="801"/>
      <c r="HO96" s="801"/>
      <c r="HP96" s="801"/>
      <c r="HQ96" s="801"/>
      <c r="HR96" s="801"/>
      <c r="HS96" s="801"/>
      <c r="HT96" s="801"/>
      <c r="HU96" s="801"/>
      <c r="HV96" s="801"/>
      <c r="HW96" s="801"/>
      <c r="HX96" s="801"/>
      <c r="HY96" s="801"/>
      <c r="HZ96" s="801"/>
      <c r="IA96" s="801"/>
      <c r="IB96" s="801"/>
      <c r="IC96" s="801"/>
      <c r="ID96" s="801"/>
      <c r="IE96" s="801"/>
      <c r="IF96" s="801"/>
      <c r="IG96" s="801"/>
      <c r="IH96" s="801"/>
      <c r="II96" s="801"/>
      <c r="IJ96" s="801"/>
      <c r="IK96" s="801"/>
      <c r="IL96" s="801"/>
      <c r="IM96" s="801"/>
      <c r="IN96" s="801"/>
      <c r="IO96" s="801"/>
      <c r="IP96" s="801"/>
      <c r="IQ96" s="801"/>
      <c r="IR96" s="801"/>
      <c r="IS96" s="801"/>
      <c r="IT96" s="801"/>
      <c r="IU96" s="801"/>
    </row>
    <row r="97" customFormat="false" ht="14.1" hidden="false" customHeight="true" outlineLevel="0" collapsed="false">
      <c r="A97" s="774" t="s">
        <v>182</v>
      </c>
      <c r="B97" s="775" t="str">
        <f aca="false">'(3)Invest.'!B58</f>
        <v>Campanha de Divulgação de Utilização do Sistema</v>
      </c>
      <c r="C97" s="801"/>
      <c r="D97" s="758"/>
      <c r="E97" s="809"/>
      <c r="F97" s="809"/>
      <c r="G97" s="787" t="n">
        <f aca="false">'(3)Invest.'!F64</f>
        <v>203915</v>
      </c>
      <c r="H97" s="787" t="n">
        <v>0</v>
      </c>
      <c r="I97" s="787" t="n">
        <f aca="false">'(3)Invest.'!G64</f>
        <v>109905</v>
      </c>
      <c r="J97" s="787" t="n">
        <v>0</v>
      </c>
      <c r="K97" s="787" t="n">
        <v>0</v>
      </c>
      <c r="L97" s="787" t="n">
        <f aca="false">G97+I97</f>
        <v>313820</v>
      </c>
      <c r="M97" s="787" t="n">
        <v>0</v>
      </c>
      <c r="N97" s="787" t="n">
        <v>0</v>
      </c>
      <c r="O97" s="787" t="n">
        <v>0</v>
      </c>
      <c r="P97" s="787" t="n">
        <v>0</v>
      </c>
      <c r="Q97" s="787" t="n">
        <f aca="false">L97</f>
        <v>313820</v>
      </c>
      <c r="R97" s="787" t="n">
        <v>0</v>
      </c>
      <c r="S97" s="787" t="n">
        <v>0</v>
      </c>
      <c r="T97" s="787" t="n">
        <v>0</v>
      </c>
      <c r="U97" s="787" t="n">
        <v>0</v>
      </c>
      <c r="V97" s="787" t="n">
        <f aca="false">Q97</f>
        <v>313820</v>
      </c>
      <c r="W97" s="787" t="n">
        <v>0</v>
      </c>
      <c r="X97" s="787" t="n">
        <v>0</v>
      </c>
      <c r="Y97" s="787" t="n">
        <v>0</v>
      </c>
      <c r="Z97" s="787" t="n">
        <v>0</v>
      </c>
      <c r="AA97" s="801"/>
      <c r="AB97" s="801"/>
      <c r="AC97" s="801"/>
      <c r="AD97" s="801"/>
      <c r="AE97" s="801"/>
      <c r="AF97" s="801"/>
      <c r="AG97" s="801"/>
      <c r="AH97" s="801"/>
      <c r="AI97" s="801"/>
      <c r="AJ97" s="801"/>
      <c r="AK97" s="801"/>
      <c r="AL97" s="801"/>
      <c r="AM97" s="801"/>
      <c r="AN97" s="801"/>
      <c r="AO97" s="801"/>
      <c r="AP97" s="801"/>
      <c r="AQ97" s="801"/>
      <c r="AR97" s="801"/>
      <c r="AS97" s="801"/>
      <c r="AT97" s="801"/>
      <c r="AU97" s="801"/>
      <c r="AV97" s="801"/>
      <c r="AW97" s="801"/>
      <c r="AX97" s="801"/>
      <c r="AY97" s="801"/>
      <c r="AZ97" s="801"/>
      <c r="BA97" s="801"/>
      <c r="BB97" s="801"/>
      <c r="BC97" s="801"/>
      <c r="BD97" s="801"/>
      <c r="BE97" s="801"/>
      <c r="BF97" s="801"/>
      <c r="BG97" s="801"/>
      <c r="BH97" s="801"/>
      <c r="BI97" s="801"/>
      <c r="BJ97" s="801"/>
      <c r="BK97" s="801"/>
      <c r="BL97" s="801"/>
      <c r="BM97" s="801"/>
      <c r="BN97" s="801"/>
      <c r="BO97" s="801"/>
      <c r="BP97" s="801"/>
      <c r="BQ97" s="801"/>
      <c r="BR97" s="801"/>
      <c r="BS97" s="801"/>
      <c r="BT97" s="801"/>
      <c r="BU97" s="801"/>
      <c r="BV97" s="801"/>
      <c r="BW97" s="801"/>
      <c r="BX97" s="801"/>
      <c r="BY97" s="801"/>
      <c r="BZ97" s="801"/>
      <c r="CA97" s="801"/>
      <c r="CB97" s="801"/>
      <c r="CC97" s="801"/>
      <c r="CD97" s="801"/>
      <c r="CE97" s="801"/>
      <c r="CF97" s="801"/>
      <c r="CG97" s="801"/>
      <c r="CH97" s="801"/>
      <c r="CI97" s="801"/>
      <c r="CJ97" s="801"/>
      <c r="CK97" s="801"/>
      <c r="CL97" s="801"/>
      <c r="CM97" s="801"/>
      <c r="CN97" s="801"/>
      <c r="CO97" s="801"/>
      <c r="CP97" s="801"/>
      <c r="CQ97" s="801"/>
      <c r="CR97" s="801"/>
      <c r="CS97" s="801"/>
      <c r="CT97" s="801"/>
      <c r="CU97" s="801"/>
      <c r="CV97" s="801"/>
      <c r="CW97" s="801"/>
      <c r="CX97" s="801"/>
      <c r="CY97" s="801"/>
      <c r="CZ97" s="801"/>
      <c r="DA97" s="801"/>
      <c r="DB97" s="801"/>
      <c r="DC97" s="801"/>
      <c r="DD97" s="801"/>
      <c r="DE97" s="801"/>
      <c r="DF97" s="801"/>
      <c r="DG97" s="801"/>
      <c r="DH97" s="801"/>
      <c r="DI97" s="801"/>
      <c r="DJ97" s="801"/>
      <c r="DK97" s="801"/>
      <c r="DL97" s="801"/>
      <c r="DM97" s="801"/>
      <c r="DN97" s="801"/>
      <c r="DO97" s="801"/>
      <c r="DP97" s="801"/>
      <c r="DQ97" s="801"/>
      <c r="DR97" s="801"/>
      <c r="DS97" s="801"/>
      <c r="DT97" s="801"/>
      <c r="DU97" s="801"/>
      <c r="DV97" s="801"/>
      <c r="DW97" s="801"/>
      <c r="DX97" s="801"/>
      <c r="DY97" s="801"/>
      <c r="DZ97" s="801"/>
      <c r="EA97" s="801"/>
      <c r="EB97" s="801"/>
      <c r="EC97" s="801"/>
      <c r="ED97" s="801"/>
      <c r="EE97" s="801"/>
      <c r="EF97" s="801"/>
      <c r="EG97" s="801"/>
      <c r="EH97" s="801"/>
      <c r="EI97" s="801"/>
      <c r="EJ97" s="801"/>
      <c r="EK97" s="801"/>
      <c r="EL97" s="801"/>
      <c r="EM97" s="801"/>
      <c r="EN97" s="801"/>
      <c r="EO97" s="801"/>
      <c r="EP97" s="801"/>
      <c r="EQ97" s="801"/>
      <c r="ER97" s="801"/>
      <c r="ES97" s="801"/>
      <c r="ET97" s="801"/>
      <c r="EU97" s="801"/>
      <c r="EV97" s="801"/>
      <c r="EW97" s="801"/>
      <c r="EX97" s="801"/>
      <c r="EY97" s="801"/>
      <c r="EZ97" s="801"/>
      <c r="FA97" s="801"/>
      <c r="FB97" s="801"/>
      <c r="FC97" s="801"/>
      <c r="FD97" s="801"/>
      <c r="FE97" s="801"/>
      <c r="FF97" s="801"/>
      <c r="FG97" s="801"/>
      <c r="FH97" s="801"/>
      <c r="FI97" s="801"/>
      <c r="FJ97" s="801"/>
      <c r="FK97" s="801"/>
      <c r="FL97" s="801"/>
      <c r="FM97" s="801"/>
      <c r="FN97" s="801"/>
      <c r="FO97" s="801"/>
      <c r="FP97" s="801"/>
      <c r="FQ97" s="801"/>
      <c r="FR97" s="801"/>
      <c r="FS97" s="801"/>
      <c r="FT97" s="801"/>
      <c r="FU97" s="801"/>
      <c r="FV97" s="801"/>
      <c r="FW97" s="801"/>
      <c r="FX97" s="801"/>
      <c r="FY97" s="801"/>
      <c r="FZ97" s="801"/>
      <c r="GA97" s="801"/>
      <c r="GB97" s="801"/>
      <c r="GC97" s="801"/>
      <c r="GD97" s="801"/>
      <c r="GE97" s="801"/>
      <c r="GF97" s="801"/>
      <c r="GG97" s="801"/>
      <c r="GH97" s="801"/>
      <c r="GI97" s="801"/>
      <c r="GJ97" s="801"/>
      <c r="GK97" s="801"/>
      <c r="GL97" s="801"/>
      <c r="GM97" s="801"/>
      <c r="GN97" s="801"/>
      <c r="GO97" s="801"/>
      <c r="GP97" s="801"/>
      <c r="GQ97" s="801"/>
      <c r="GR97" s="801"/>
      <c r="GS97" s="801"/>
      <c r="GT97" s="801"/>
      <c r="GU97" s="801"/>
      <c r="GV97" s="801"/>
      <c r="GW97" s="801"/>
      <c r="GX97" s="801"/>
      <c r="GY97" s="801"/>
      <c r="GZ97" s="801"/>
      <c r="HA97" s="801"/>
      <c r="HB97" s="801"/>
      <c r="HC97" s="801"/>
      <c r="HD97" s="801"/>
      <c r="HE97" s="801"/>
      <c r="HF97" s="801"/>
      <c r="HG97" s="801"/>
      <c r="HH97" s="801"/>
      <c r="HI97" s="801"/>
      <c r="HJ97" s="801"/>
      <c r="HK97" s="801"/>
      <c r="HL97" s="801"/>
      <c r="HM97" s="801"/>
      <c r="HN97" s="801"/>
      <c r="HO97" s="801"/>
      <c r="HP97" s="801"/>
      <c r="HQ97" s="801"/>
      <c r="HR97" s="801"/>
      <c r="HS97" s="801"/>
      <c r="HT97" s="801"/>
      <c r="HU97" s="801"/>
      <c r="HV97" s="801"/>
      <c r="HW97" s="801"/>
      <c r="HX97" s="801"/>
      <c r="HY97" s="801"/>
      <c r="HZ97" s="801"/>
      <c r="IA97" s="801"/>
      <c r="IB97" s="801"/>
      <c r="IC97" s="801"/>
      <c r="ID97" s="801"/>
      <c r="IE97" s="801"/>
      <c r="IF97" s="801"/>
      <c r="IG97" s="801"/>
      <c r="IH97" s="801"/>
      <c r="II97" s="801"/>
      <c r="IJ97" s="801"/>
      <c r="IK97" s="801"/>
      <c r="IL97" s="801"/>
      <c r="IM97" s="801"/>
      <c r="IN97" s="801"/>
      <c r="IO97" s="801"/>
      <c r="IP97" s="801"/>
      <c r="IQ97" s="801"/>
      <c r="IR97" s="801"/>
      <c r="IS97" s="801"/>
      <c r="IT97" s="801"/>
      <c r="IU97" s="801"/>
    </row>
    <row r="98" customFormat="false" ht="14.1" hidden="false" customHeight="true" outlineLevel="0" collapsed="false">
      <c r="A98" s="774" t="s">
        <v>184</v>
      </c>
      <c r="B98" s="775" t="str">
        <f aca="false">'(3)Invest.'!B66</f>
        <v>Facilidades e Conveniências</v>
      </c>
      <c r="C98" s="801"/>
      <c r="D98" s="758"/>
      <c r="E98" s="809"/>
      <c r="F98" s="809"/>
      <c r="G98" s="789" t="n">
        <f aca="false">'(3)Invest.'!F69</f>
        <v>191920</v>
      </c>
      <c r="H98" s="789" t="n">
        <v>0</v>
      </c>
      <c r="I98" s="789" t="n">
        <f aca="false">'(3)Invest.'!G69</f>
        <v>103440</v>
      </c>
      <c r="J98" s="789" t="n">
        <v>0</v>
      </c>
      <c r="K98" s="789" t="n">
        <v>0</v>
      </c>
      <c r="L98" s="789" t="n">
        <f aca="false">G98+I98</f>
        <v>295360</v>
      </c>
      <c r="M98" s="789" t="n">
        <v>0</v>
      </c>
      <c r="N98" s="789" t="n">
        <v>0</v>
      </c>
      <c r="O98" s="789" t="n">
        <v>0</v>
      </c>
      <c r="P98" s="789" t="n">
        <v>0</v>
      </c>
      <c r="Q98" s="789" t="n">
        <f aca="false">L98</f>
        <v>295360</v>
      </c>
      <c r="R98" s="789" t="n">
        <v>0</v>
      </c>
      <c r="S98" s="789" t="n">
        <v>0</v>
      </c>
      <c r="T98" s="789" t="n">
        <v>0</v>
      </c>
      <c r="U98" s="789" t="n">
        <v>0</v>
      </c>
      <c r="V98" s="789" t="n">
        <f aca="false">Q98</f>
        <v>295360</v>
      </c>
      <c r="W98" s="789" t="n">
        <v>0</v>
      </c>
      <c r="X98" s="789" t="n">
        <v>0</v>
      </c>
      <c r="Y98" s="789" t="n">
        <v>0</v>
      </c>
      <c r="Z98" s="789" t="n">
        <v>0</v>
      </c>
      <c r="AA98" s="801"/>
      <c r="AB98" s="801"/>
      <c r="AC98" s="801"/>
      <c r="AD98" s="801"/>
      <c r="AE98" s="801"/>
      <c r="AF98" s="801"/>
      <c r="AG98" s="801"/>
      <c r="AH98" s="801"/>
      <c r="AI98" s="801"/>
      <c r="AJ98" s="801"/>
      <c r="AK98" s="801"/>
      <c r="AL98" s="801"/>
      <c r="AM98" s="801"/>
      <c r="AN98" s="801"/>
      <c r="AO98" s="801"/>
      <c r="AP98" s="801"/>
      <c r="AQ98" s="801"/>
      <c r="AR98" s="801"/>
      <c r="AS98" s="801"/>
      <c r="AT98" s="801"/>
      <c r="AU98" s="801"/>
      <c r="AV98" s="801"/>
      <c r="AW98" s="801"/>
      <c r="AX98" s="801"/>
      <c r="AY98" s="801"/>
      <c r="AZ98" s="801"/>
      <c r="BA98" s="801"/>
      <c r="BB98" s="801"/>
      <c r="BC98" s="801"/>
      <c r="BD98" s="801"/>
      <c r="BE98" s="801"/>
      <c r="BF98" s="801"/>
      <c r="BG98" s="801"/>
      <c r="BH98" s="801"/>
      <c r="BI98" s="801"/>
      <c r="BJ98" s="801"/>
      <c r="BK98" s="801"/>
      <c r="BL98" s="801"/>
      <c r="BM98" s="801"/>
      <c r="BN98" s="801"/>
      <c r="BO98" s="801"/>
      <c r="BP98" s="801"/>
      <c r="BQ98" s="801"/>
      <c r="BR98" s="801"/>
      <c r="BS98" s="801"/>
      <c r="BT98" s="801"/>
      <c r="BU98" s="801"/>
      <c r="BV98" s="801"/>
      <c r="BW98" s="801"/>
      <c r="BX98" s="801"/>
      <c r="BY98" s="801"/>
      <c r="BZ98" s="801"/>
      <c r="CA98" s="801"/>
      <c r="CB98" s="801"/>
      <c r="CC98" s="801"/>
      <c r="CD98" s="801"/>
      <c r="CE98" s="801"/>
      <c r="CF98" s="801"/>
      <c r="CG98" s="801"/>
      <c r="CH98" s="801"/>
      <c r="CI98" s="801"/>
      <c r="CJ98" s="801"/>
      <c r="CK98" s="801"/>
      <c r="CL98" s="801"/>
      <c r="CM98" s="801"/>
      <c r="CN98" s="801"/>
      <c r="CO98" s="801"/>
      <c r="CP98" s="801"/>
      <c r="CQ98" s="801"/>
      <c r="CR98" s="801"/>
      <c r="CS98" s="801"/>
      <c r="CT98" s="801"/>
      <c r="CU98" s="801"/>
      <c r="CV98" s="801"/>
      <c r="CW98" s="801"/>
      <c r="CX98" s="801"/>
      <c r="CY98" s="801"/>
      <c r="CZ98" s="801"/>
      <c r="DA98" s="801"/>
      <c r="DB98" s="801"/>
      <c r="DC98" s="801"/>
      <c r="DD98" s="801"/>
      <c r="DE98" s="801"/>
      <c r="DF98" s="801"/>
      <c r="DG98" s="801"/>
      <c r="DH98" s="801"/>
      <c r="DI98" s="801"/>
      <c r="DJ98" s="801"/>
      <c r="DK98" s="801"/>
      <c r="DL98" s="801"/>
      <c r="DM98" s="801"/>
      <c r="DN98" s="801"/>
      <c r="DO98" s="801"/>
      <c r="DP98" s="801"/>
      <c r="DQ98" s="801"/>
      <c r="DR98" s="801"/>
      <c r="DS98" s="801"/>
      <c r="DT98" s="801"/>
      <c r="DU98" s="801"/>
      <c r="DV98" s="801"/>
      <c r="DW98" s="801"/>
      <c r="DX98" s="801"/>
      <c r="DY98" s="801"/>
      <c r="DZ98" s="801"/>
      <c r="EA98" s="801"/>
      <c r="EB98" s="801"/>
      <c r="EC98" s="801"/>
      <c r="ED98" s="801"/>
      <c r="EE98" s="801"/>
      <c r="EF98" s="801"/>
      <c r="EG98" s="801"/>
      <c r="EH98" s="801"/>
      <c r="EI98" s="801"/>
      <c r="EJ98" s="801"/>
      <c r="EK98" s="801"/>
      <c r="EL98" s="801"/>
      <c r="EM98" s="801"/>
      <c r="EN98" s="801"/>
      <c r="EO98" s="801"/>
      <c r="EP98" s="801"/>
      <c r="EQ98" s="801"/>
      <c r="ER98" s="801"/>
      <c r="ES98" s="801"/>
      <c r="ET98" s="801"/>
      <c r="EU98" s="801"/>
      <c r="EV98" s="801"/>
      <c r="EW98" s="801"/>
      <c r="EX98" s="801"/>
      <c r="EY98" s="801"/>
      <c r="EZ98" s="801"/>
      <c r="FA98" s="801"/>
      <c r="FB98" s="801"/>
      <c r="FC98" s="801"/>
      <c r="FD98" s="801"/>
      <c r="FE98" s="801"/>
      <c r="FF98" s="801"/>
      <c r="FG98" s="801"/>
      <c r="FH98" s="801"/>
      <c r="FI98" s="801"/>
      <c r="FJ98" s="801"/>
      <c r="FK98" s="801"/>
      <c r="FL98" s="801"/>
      <c r="FM98" s="801"/>
      <c r="FN98" s="801"/>
      <c r="FO98" s="801"/>
      <c r="FP98" s="801"/>
      <c r="FQ98" s="801"/>
      <c r="FR98" s="801"/>
      <c r="FS98" s="801"/>
      <c r="FT98" s="801"/>
      <c r="FU98" s="801"/>
      <c r="FV98" s="801"/>
      <c r="FW98" s="801"/>
      <c r="FX98" s="801"/>
      <c r="FY98" s="801"/>
      <c r="FZ98" s="801"/>
      <c r="GA98" s="801"/>
      <c r="GB98" s="801"/>
      <c r="GC98" s="801"/>
      <c r="GD98" s="801"/>
      <c r="GE98" s="801"/>
      <c r="GF98" s="801"/>
      <c r="GG98" s="801"/>
      <c r="GH98" s="801"/>
      <c r="GI98" s="801"/>
      <c r="GJ98" s="801"/>
      <c r="GK98" s="801"/>
      <c r="GL98" s="801"/>
      <c r="GM98" s="801"/>
      <c r="GN98" s="801"/>
      <c r="GO98" s="801"/>
      <c r="GP98" s="801"/>
      <c r="GQ98" s="801"/>
      <c r="GR98" s="801"/>
      <c r="GS98" s="801"/>
      <c r="GT98" s="801"/>
      <c r="GU98" s="801"/>
      <c r="GV98" s="801"/>
      <c r="GW98" s="801"/>
      <c r="GX98" s="801"/>
      <c r="GY98" s="801"/>
      <c r="GZ98" s="801"/>
      <c r="HA98" s="801"/>
      <c r="HB98" s="801"/>
      <c r="HC98" s="801"/>
      <c r="HD98" s="801"/>
      <c r="HE98" s="801"/>
      <c r="HF98" s="801"/>
      <c r="HG98" s="801"/>
      <c r="HH98" s="801"/>
      <c r="HI98" s="801"/>
      <c r="HJ98" s="801"/>
      <c r="HK98" s="801"/>
      <c r="HL98" s="801"/>
      <c r="HM98" s="801"/>
      <c r="HN98" s="801"/>
      <c r="HO98" s="801"/>
      <c r="HP98" s="801"/>
      <c r="HQ98" s="801"/>
      <c r="HR98" s="801"/>
      <c r="HS98" s="801"/>
      <c r="HT98" s="801"/>
      <c r="HU98" s="801"/>
      <c r="HV98" s="801"/>
      <c r="HW98" s="801"/>
      <c r="HX98" s="801"/>
      <c r="HY98" s="801"/>
      <c r="HZ98" s="801"/>
      <c r="IA98" s="801"/>
      <c r="IB98" s="801"/>
      <c r="IC98" s="801"/>
      <c r="ID98" s="801"/>
      <c r="IE98" s="801"/>
      <c r="IF98" s="801"/>
      <c r="IG98" s="801"/>
      <c r="IH98" s="801"/>
      <c r="II98" s="801"/>
      <c r="IJ98" s="801"/>
      <c r="IK98" s="801"/>
      <c r="IL98" s="801"/>
      <c r="IM98" s="801"/>
      <c r="IN98" s="801"/>
      <c r="IO98" s="801"/>
      <c r="IP98" s="801"/>
      <c r="IQ98" s="801"/>
      <c r="IR98" s="801"/>
      <c r="IS98" s="801"/>
      <c r="IT98" s="801"/>
      <c r="IU98" s="801"/>
    </row>
    <row r="99" customFormat="false" ht="5.1" hidden="false" customHeight="true" outlineLevel="0" collapsed="false">
      <c r="C99" s="811"/>
      <c r="D99" s="812"/>
      <c r="G99" s="813"/>
      <c r="H99" s="813"/>
      <c r="I99" s="813"/>
      <c r="J99" s="813"/>
      <c r="K99" s="813"/>
      <c r="L99" s="813"/>
      <c r="M99" s="813"/>
      <c r="N99" s="813"/>
      <c r="O99" s="813"/>
      <c r="P99" s="813"/>
      <c r="Q99" s="813"/>
      <c r="R99" s="813"/>
      <c r="S99" s="813"/>
      <c r="T99" s="813"/>
      <c r="U99" s="813"/>
      <c r="V99" s="813"/>
      <c r="W99" s="813"/>
      <c r="X99" s="813"/>
      <c r="Y99" s="813"/>
      <c r="Z99" s="813"/>
    </row>
    <row r="100" customFormat="false" ht="14.1" hidden="false" customHeight="true" outlineLevel="0" collapsed="false">
      <c r="A100" s="756" t="s">
        <v>612</v>
      </c>
      <c r="B100" s="757" t="s">
        <v>613</v>
      </c>
      <c r="C100" s="757"/>
      <c r="D100" s="762"/>
      <c r="E100" s="809"/>
      <c r="F100" s="809"/>
      <c r="G100" s="770" t="n">
        <f aca="false">SUM(G101:G103)</f>
        <v>0</v>
      </c>
      <c r="H100" s="770" t="n">
        <f aca="false">SUM(H101:H103)</f>
        <v>0</v>
      </c>
      <c r="I100" s="771" t="n">
        <f aca="false">SUM(I101:I103)</f>
        <v>0</v>
      </c>
      <c r="J100" s="771" t="n">
        <f aca="false">SUM(J101:J103)</f>
        <v>0</v>
      </c>
      <c r="K100" s="771" t="n">
        <f aca="false">SUM(K101:K103)</f>
        <v>0</v>
      </c>
      <c r="L100" s="771" t="n">
        <f aca="false">SUM(L101:L103)</f>
        <v>0</v>
      </c>
      <c r="M100" s="771" t="n">
        <f aca="false">SUM(M101:M103)</f>
        <v>0</v>
      </c>
      <c r="N100" s="771" t="n">
        <f aca="false">SUM(N101:N103)</f>
        <v>0</v>
      </c>
      <c r="O100" s="771" t="n">
        <f aca="false">SUM(O101:O103)</f>
        <v>0</v>
      </c>
      <c r="P100" s="771" t="n">
        <f aca="false">SUM(P101:P103)</f>
        <v>0</v>
      </c>
      <c r="Q100" s="771" t="n">
        <f aca="false">SUM(Q101:Q103)</f>
        <v>0</v>
      </c>
      <c r="R100" s="771" t="n">
        <f aca="false">SUM(R101:R103)</f>
        <v>0</v>
      </c>
      <c r="S100" s="771" t="n">
        <f aca="false">SUM(S101:S103)</f>
        <v>0</v>
      </c>
      <c r="T100" s="771" t="n">
        <f aca="false">SUM(T101:T103)</f>
        <v>0</v>
      </c>
      <c r="U100" s="771" t="n">
        <f aca="false">SUM(U101:U103)</f>
        <v>0</v>
      </c>
      <c r="V100" s="771" t="n">
        <f aca="false">SUM(V101:V103)</f>
        <v>11100</v>
      </c>
      <c r="W100" s="771" t="n">
        <f aca="false">SUM(W101:W103)</f>
        <v>0</v>
      </c>
      <c r="X100" s="771" t="n">
        <f aca="false">SUM(X101:X103)</f>
        <v>0</v>
      </c>
      <c r="Y100" s="771" t="n">
        <f aca="false">SUM(Y101:Y103)</f>
        <v>0</v>
      </c>
      <c r="Z100" s="771" t="n">
        <f aca="false">SUM(Z101:Z103)</f>
        <v>77700</v>
      </c>
      <c r="AA100" s="757"/>
      <c r="AB100" s="757"/>
      <c r="AC100" s="757"/>
      <c r="AD100" s="757"/>
      <c r="AE100" s="757"/>
      <c r="AF100" s="757"/>
      <c r="AG100" s="757"/>
      <c r="AH100" s="757"/>
      <c r="AI100" s="757"/>
      <c r="AJ100" s="757"/>
      <c r="AK100" s="757"/>
      <c r="AL100" s="757"/>
      <c r="AM100" s="757"/>
      <c r="AN100" s="757"/>
      <c r="AO100" s="757"/>
      <c r="AP100" s="757"/>
      <c r="AQ100" s="757"/>
      <c r="AR100" s="757"/>
      <c r="AS100" s="757"/>
      <c r="AT100" s="757"/>
      <c r="AU100" s="757"/>
      <c r="AV100" s="757"/>
      <c r="AW100" s="757"/>
      <c r="AX100" s="757"/>
      <c r="AY100" s="757"/>
      <c r="AZ100" s="757"/>
      <c r="BA100" s="757"/>
      <c r="BB100" s="757"/>
      <c r="BC100" s="757"/>
      <c r="BD100" s="757"/>
      <c r="BE100" s="757"/>
      <c r="BF100" s="757"/>
      <c r="BG100" s="757"/>
      <c r="BH100" s="757"/>
      <c r="BI100" s="757"/>
      <c r="BJ100" s="757"/>
      <c r="BK100" s="757"/>
      <c r="BL100" s="757"/>
      <c r="BM100" s="757"/>
      <c r="BN100" s="757"/>
      <c r="BO100" s="757"/>
      <c r="BP100" s="757"/>
      <c r="BQ100" s="757"/>
      <c r="BR100" s="757"/>
      <c r="BS100" s="757"/>
      <c r="BT100" s="757"/>
      <c r="BU100" s="757"/>
      <c r="BV100" s="757"/>
      <c r="BW100" s="757"/>
      <c r="BX100" s="757"/>
      <c r="BY100" s="757"/>
      <c r="BZ100" s="757"/>
      <c r="CA100" s="757"/>
      <c r="CB100" s="757"/>
      <c r="CC100" s="757"/>
      <c r="CD100" s="757"/>
      <c r="CE100" s="757"/>
      <c r="CF100" s="757"/>
      <c r="CG100" s="757"/>
      <c r="CH100" s="757"/>
      <c r="CI100" s="757"/>
      <c r="CJ100" s="757"/>
      <c r="CK100" s="757"/>
      <c r="CL100" s="757"/>
      <c r="CM100" s="757"/>
      <c r="CN100" s="757"/>
      <c r="CO100" s="757"/>
      <c r="CP100" s="757"/>
      <c r="CQ100" s="757"/>
      <c r="CR100" s="757"/>
      <c r="CS100" s="757"/>
      <c r="CT100" s="757"/>
      <c r="CU100" s="757"/>
      <c r="CV100" s="757"/>
      <c r="CW100" s="757"/>
      <c r="CX100" s="757"/>
      <c r="CY100" s="757"/>
      <c r="CZ100" s="757"/>
      <c r="DA100" s="757"/>
      <c r="DB100" s="757"/>
      <c r="DC100" s="757"/>
      <c r="DD100" s="757"/>
      <c r="DE100" s="757"/>
      <c r="DF100" s="757"/>
      <c r="DG100" s="757"/>
      <c r="DH100" s="757"/>
      <c r="DI100" s="757"/>
      <c r="DJ100" s="757"/>
      <c r="DK100" s="757"/>
      <c r="DL100" s="757"/>
      <c r="DM100" s="757"/>
      <c r="DN100" s="757"/>
      <c r="DO100" s="757"/>
      <c r="DP100" s="757"/>
      <c r="DQ100" s="757"/>
      <c r="DR100" s="757"/>
      <c r="DS100" s="757"/>
      <c r="DT100" s="757"/>
      <c r="DU100" s="757"/>
      <c r="DV100" s="757"/>
      <c r="DW100" s="757"/>
      <c r="DX100" s="757"/>
      <c r="DY100" s="757"/>
      <c r="DZ100" s="757"/>
      <c r="EA100" s="757"/>
      <c r="EB100" s="757"/>
      <c r="EC100" s="757"/>
      <c r="ED100" s="757"/>
      <c r="EE100" s="757"/>
      <c r="EF100" s="757"/>
      <c r="EG100" s="757"/>
      <c r="EH100" s="757"/>
      <c r="EI100" s="757"/>
      <c r="EJ100" s="757"/>
      <c r="EK100" s="757"/>
      <c r="EL100" s="757"/>
      <c r="EM100" s="757"/>
      <c r="EN100" s="757"/>
      <c r="EO100" s="757"/>
      <c r="EP100" s="757"/>
      <c r="EQ100" s="757"/>
      <c r="ER100" s="757"/>
      <c r="ES100" s="757"/>
      <c r="ET100" s="757"/>
      <c r="EU100" s="757"/>
      <c r="EV100" s="757"/>
      <c r="EW100" s="757"/>
      <c r="EX100" s="757"/>
      <c r="EY100" s="757"/>
      <c r="EZ100" s="757"/>
      <c r="FA100" s="757"/>
      <c r="FB100" s="757"/>
      <c r="FC100" s="757"/>
      <c r="FD100" s="757"/>
      <c r="FE100" s="757"/>
      <c r="FF100" s="757"/>
      <c r="FG100" s="757"/>
      <c r="FH100" s="757"/>
      <c r="FI100" s="757"/>
      <c r="FJ100" s="757"/>
      <c r="FK100" s="757"/>
      <c r="FL100" s="757"/>
      <c r="FM100" s="757"/>
      <c r="FN100" s="757"/>
      <c r="FO100" s="757"/>
      <c r="FP100" s="757"/>
      <c r="FQ100" s="757"/>
      <c r="FR100" s="757"/>
      <c r="FS100" s="757"/>
      <c r="FT100" s="757"/>
      <c r="FU100" s="757"/>
      <c r="FV100" s="757"/>
      <c r="FW100" s="757"/>
      <c r="FX100" s="757"/>
      <c r="FY100" s="757"/>
      <c r="FZ100" s="757"/>
      <c r="GA100" s="757"/>
      <c r="GB100" s="757"/>
      <c r="GC100" s="757"/>
      <c r="GD100" s="757"/>
      <c r="GE100" s="757"/>
      <c r="GF100" s="757"/>
      <c r="GG100" s="757"/>
      <c r="GH100" s="757"/>
      <c r="GI100" s="757"/>
      <c r="GJ100" s="757"/>
      <c r="GK100" s="757"/>
      <c r="GL100" s="757"/>
      <c r="GM100" s="757"/>
      <c r="GN100" s="757"/>
      <c r="GO100" s="757"/>
      <c r="GP100" s="757"/>
      <c r="GQ100" s="757"/>
      <c r="GR100" s="757"/>
      <c r="GS100" s="757"/>
      <c r="GT100" s="757"/>
      <c r="GU100" s="757"/>
      <c r="GV100" s="757"/>
      <c r="GW100" s="757"/>
      <c r="GX100" s="757"/>
      <c r="GY100" s="757"/>
      <c r="GZ100" s="757"/>
      <c r="HA100" s="757"/>
      <c r="HB100" s="757"/>
      <c r="HC100" s="757"/>
      <c r="HD100" s="757"/>
      <c r="HE100" s="757"/>
      <c r="HF100" s="757"/>
      <c r="HG100" s="757"/>
      <c r="HH100" s="757"/>
      <c r="HI100" s="757"/>
      <c r="HJ100" s="757"/>
      <c r="HK100" s="757"/>
      <c r="HL100" s="757"/>
      <c r="HM100" s="757"/>
      <c r="HN100" s="757"/>
      <c r="HO100" s="757"/>
      <c r="HP100" s="757"/>
      <c r="HQ100" s="757"/>
      <c r="HR100" s="757"/>
      <c r="HS100" s="757"/>
      <c r="HT100" s="757"/>
      <c r="HU100" s="757"/>
      <c r="HV100" s="757"/>
      <c r="HW100" s="757"/>
      <c r="HX100" s="757"/>
      <c r="HY100" s="757"/>
      <c r="HZ100" s="757"/>
      <c r="IA100" s="757"/>
      <c r="IB100" s="757"/>
      <c r="IC100" s="757"/>
      <c r="ID100" s="757"/>
      <c r="IE100" s="757"/>
      <c r="IF100" s="757"/>
      <c r="IG100" s="757"/>
      <c r="IH100" s="757"/>
      <c r="II100" s="757"/>
      <c r="IJ100" s="757"/>
      <c r="IK100" s="757"/>
      <c r="IL100" s="757"/>
      <c r="IM100" s="757"/>
      <c r="IN100" s="757"/>
      <c r="IO100" s="757"/>
      <c r="IP100" s="757"/>
      <c r="IQ100" s="757"/>
      <c r="IR100" s="757"/>
      <c r="IS100" s="757"/>
      <c r="IT100" s="757"/>
      <c r="IU100" s="757"/>
    </row>
    <row r="101" customFormat="false" ht="14.1" hidden="false" customHeight="true" outlineLevel="0" collapsed="false">
      <c r="A101" s="799" t="s">
        <v>162</v>
      </c>
      <c r="B101" s="775" t="s">
        <v>163</v>
      </c>
      <c r="C101" s="801"/>
      <c r="D101" s="758"/>
      <c r="G101" s="788" t="n">
        <f aca="false">'(16)Deprec.'!B23</f>
        <v>0</v>
      </c>
      <c r="H101" s="788" t="n">
        <f aca="false">'(16)Deprec.'!B23</f>
        <v>0</v>
      </c>
      <c r="I101" s="788" t="n">
        <f aca="false">'(16)Deprec.'!C23</f>
        <v>0</v>
      </c>
      <c r="J101" s="788" t="n">
        <f aca="false">'(16)Deprec.'!D23</f>
        <v>0</v>
      </c>
      <c r="K101" s="788" t="n">
        <f aca="false">'(16)Deprec.'!E23</f>
        <v>0</v>
      </c>
      <c r="L101" s="788" t="n">
        <f aca="false">'(16)Deprec.'!F23</f>
        <v>0</v>
      </c>
      <c r="M101" s="788" t="n">
        <f aca="false">'(16)Deprec.'!G23</f>
        <v>0</v>
      </c>
      <c r="N101" s="788" t="n">
        <f aca="false">'(16)Deprec.'!H23</f>
        <v>0</v>
      </c>
      <c r="O101" s="788" t="n">
        <f aca="false">'(16)Deprec.'!I23</f>
        <v>0</v>
      </c>
      <c r="P101" s="788" t="n">
        <f aca="false">'(16)Deprec.'!J23</f>
        <v>0</v>
      </c>
      <c r="Q101" s="788" t="n">
        <f aca="false">'(16)Deprec.'!K23</f>
        <v>0</v>
      </c>
      <c r="R101" s="788" t="n">
        <f aca="false">'(16)Deprec.'!L23</f>
        <v>0</v>
      </c>
      <c r="S101" s="788" t="n">
        <f aca="false">'(16)Deprec.'!M23</f>
        <v>0</v>
      </c>
      <c r="T101" s="788" t="n">
        <f aca="false">'(16)Deprec.'!N23</f>
        <v>0</v>
      </c>
      <c r="U101" s="788" t="n">
        <f aca="false">'(16)Deprec.'!O23</f>
        <v>0</v>
      </c>
      <c r="V101" s="788" t="n">
        <f aca="false">'(16)Deprec.'!P23</f>
        <v>3500</v>
      </c>
      <c r="W101" s="788" t="s">
        <v>254</v>
      </c>
      <c r="X101" s="788" t="n">
        <f aca="false">'(16)Deprec.'!R23</f>
        <v>0</v>
      </c>
      <c r="Y101" s="788" t="n">
        <f aca="false">'(16)Deprec.'!S23</f>
        <v>0</v>
      </c>
      <c r="Z101" s="788" t="n">
        <f aca="false">'(16)Deprec.'!U23</f>
        <v>24500</v>
      </c>
      <c r="AA101" s="801"/>
      <c r="AB101" s="801"/>
      <c r="AC101" s="801"/>
      <c r="AD101" s="801"/>
      <c r="AE101" s="801"/>
      <c r="AF101" s="801"/>
      <c r="AG101" s="801"/>
      <c r="AH101" s="801"/>
      <c r="AI101" s="801"/>
      <c r="AJ101" s="801"/>
      <c r="AK101" s="801"/>
      <c r="AL101" s="801"/>
      <c r="AM101" s="801"/>
      <c r="AN101" s="801"/>
      <c r="AO101" s="801"/>
      <c r="AP101" s="801"/>
      <c r="AQ101" s="801"/>
      <c r="AR101" s="801"/>
      <c r="AS101" s="801"/>
      <c r="AT101" s="801"/>
      <c r="AU101" s="801"/>
      <c r="AV101" s="801"/>
      <c r="AW101" s="801"/>
      <c r="AX101" s="801"/>
      <c r="AY101" s="801"/>
      <c r="AZ101" s="801"/>
      <c r="BA101" s="801"/>
      <c r="BB101" s="801"/>
      <c r="BC101" s="801"/>
      <c r="BD101" s="801"/>
      <c r="BE101" s="801"/>
      <c r="BF101" s="801"/>
      <c r="BG101" s="801"/>
      <c r="BH101" s="801"/>
      <c r="BI101" s="801"/>
      <c r="BJ101" s="801"/>
      <c r="BK101" s="801"/>
      <c r="BL101" s="801"/>
      <c r="BM101" s="801"/>
      <c r="BN101" s="801"/>
      <c r="BO101" s="801"/>
      <c r="BP101" s="801"/>
      <c r="BQ101" s="801"/>
      <c r="BR101" s="801"/>
      <c r="BS101" s="801"/>
      <c r="BT101" s="801"/>
      <c r="BU101" s="801"/>
      <c r="BV101" s="801"/>
      <c r="BW101" s="801"/>
      <c r="BX101" s="801"/>
      <c r="BY101" s="801"/>
      <c r="BZ101" s="801"/>
      <c r="CA101" s="801"/>
      <c r="CB101" s="801"/>
      <c r="CC101" s="801"/>
      <c r="CD101" s="801"/>
      <c r="CE101" s="801"/>
      <c r="CF101" s="801"/>
      <c r="CG101" s="801"/>
      <c r="CH101" s="801"/>
      <c r="CI101" s="801"/>
      <c r="CJ101" s="801"/>
      <c r="CK101" s="801"/>
      <c r="CL101" s="801"/>
      <c r="CM101" s="801"/>
      <c r="CN101" s="801"/>
      <c r="CO101" s="801"/>
      <c r="CP101" s="801"/>
      <c r="CQ101" s="801"/>
      <c r="CR101" s="801"/>
      <c r="CS101" s="801"/>
      <c r="CT101" s="801"/>
      <c r="CU101" s="801"/>
      <c r="CV101" s="801"/>
      <c r="CW101" s="801"/>
      <c r="CX101" s="801"/>
      <c r="CY101" s="801"/>
      <c r="CZ101" s="801"/>
      <c r="DA101" s="801"/>
      <c r="DB101" s="801"/>
      <c r="DC101" s="801"/>
      <c r="DD101" s="801"/>
      <c r="DE101" s="801"/>
      <c r="DF101" s="801"/>
      <c r="DG101" s="801"/>
      <c r="DH101" s="801"/>
      <c r="DI101" s="801"/>
      <c r="DJ101" s="801"/>
      <c r="DK101" s="801"/>
      <c r="DL101" s="801"/>
      <c r="DM101" s="801"/>
      <c r="DN101" s="801"/>
      <c r="DO101" s="801"/>
      <c r="DP101" s="801"/>
      <c r="DQ101" s="801"/>
      <c r="DR101" s="801"/>
      <c r="DS101" s="801"/>
      <c r="DT101" s="801"/>
      <c r="DU101" s="801"/>
      <c r="DV101" s="801"/>
      <c r="DW101" s="801"/>
      <c r="DX101" s="801"/>
      <c r="DY101" s="801"/>
      <c r="DZ101" s="801"/>
      <c r="EA101" s="801"/>
      <c r="EB101" s="801"/>
      <c r="EC101" s="801"/>
      <c r="ED101" s="801"/>
      <c r="EE101" s="801"/>
      <c r="EF101" s="801"/>
      <c r="EG101" s="801"/>
      <c r="EH101" s="801"/>
      <c r="EI101" s="801"/>
      <c r="EJ101" s="801"/>
      <c r="EK101" s="801"/>
      <c r="EL101" s="801"/>
      <c r="EM101" s="801"/>
      <c r="EN101" s="801"/>
      <c r="EO101" s="801"/>
      <c r="EP101" s="801"/>
      <c r="EQ101" s="801"/>
      <c r="ER101" s="801"/>
      <c r="ES101" s="801"/>
      <c r="ET101" s="801"/>
      <c r="EU101" s="801"/>
      <c r="EV101" s="801"/>
      <c r="EW101" s="801"/>
      <c r="EX101" s="801"/>
      <c r="EY101" s="801"/>
      <c r="EZ101" s="801"/>
      <c r="FA101" s="801"/>
      <c r="FB101" s="801"/>
      <c r="FC101" s="801"/>
      <c r="FD101" s="801"/>
      <c r="FE101" s="801"/>
      <c r="FF101" s="801"/>
      <c r="FG101" s="801"/>
      <c r="FH101" s="801"/>
      <c r="FI101" s="801"/>
      <c r="FJ101" s="801"/>
      <c r="FK101" s="801"/>
      <c r="FL101" s="801"/>
      <c r="FM101" s="801"/>
      <c r="FN101" s="801"/>
      <c r="FO101" s="801"/>
      <c r="FP101" s="801"/>
      <c r="FQ101" s="801"/>
      <c r="FR101" s="801"/>
      <c r="FS101" s="801"/>
      <c r="FT101" s="801"/>
      <c r="FU101" s="801"/>
      <c r="FV101" s="801"/>
      <c r="FW101" s="801"/>
      <c r="FX101" s="801"/>
      <c r="FY101" s="801"/>
      <c r="FZ101" s="801"/>
      <c r="GA101" s="801"/>
      <c r="GB101" s="801"/>
      <c r="GC101" s="801"/>
      <c r="GD101" s="801"/>
      <c r="GE101" s="801"/>
      <c r="GF101" s="801"/>
      <c r="GG101" s="801"/>
      <c r="GH101" s="801"/>
      <c r="GI101" s="801"/>
      <c r="GJ101" s="801"/>
      <c r="GK101" s="801"/>
      <c r="GL101" s="801"/>
      <c r="GM101" s="801"/>
      <c r="GN101" s="801"/>
      <c r="GO101" s="801"/>
      <c r="GP101" s="801"/>
      <c r="GQ101" s="801"/>
      <c r="GR101" s="801"/>
      <c r="GS101" s="801"/>
      <c r="GT101" s="801"/>
      <c r="GU101" s="801"/>
      <c r="GV101" s="801"/>
      <c r="GW101" s="801"/>
      <c r="GX101" s="801"/>
      <c r="GY101" s="801"/>
      <c r="GZ101" s="801"/>
      <c r="HA101" s="801"/>
      <c r="HB101" s="801"/>
      <c r="HC101" s="801"/>
      <c r="HD101" s="801"/>
      <c r="HE101" s="801"/>
      <c r="HF101" s="801"/>
      <c r="HG101" s="801"/>
      <c r="HH101" s="801"/>
      <c r="HI101" s="801"/>
      <c r="HJ101" s="801"/>
      <c r="HK101" s="801"/>
      <c r="HL101" s="801"/>
      <c r="HM101" s="801"/>
      <c r="HN101" s="801"/>
      <c r="HO101" s="801"/>
      <c r="HP101" s="801"/>
      <c r="HQ101" s="801"/>
      <c r="HR101" s="801"/>
      <c r="HS101" s="801"/>
      <c r="HT101" s="801"/>
      <c r="HU101" s="801"/>
      <c r="HV101" s="801"/>
      <c r="HW101" s="801"/>
      <c r="HX101" s="801"/>
      <c r="HY101" s="801"/>
      <c r="HZ101" s="801"/>
      <c r="IA101" s="801"/>
      <c r="IB101" s="801"/>
      <c r="IC101" s="801"/>
      <c r="ID101" s="801"/>
      <c r="IE101" s="801"/>
      <c r="IF101" s="801"/>
      <c r="IG101" s="801"/>
      <c r="IH101" s="801"/>
      <c r="II101" s="801"/>
      <c r="IJ101" s="801"/>
      <c r="IK101" s="801"/>
      <c r="IL101" s="801"/>
      <c r="IM101" s="801"/>
      <c r="IN101" s="801"/>
      <c r="IO101" s="801"/>
      <c r="IP101" s="801"/>
      <c r="IQ101" s="801"/>
      <c r="IR101" s="801"/>
      <c r="IS101" s="801"/>
      <c r="IT101" s="801"/>
      <c r="IU101" s="801"/>
    </row>
    <row r="102" customFormat="false" ht="14.1" hidden="false" customHeight="true" outlineLevel="0" collapsed="false">
      <c r="A102" s="799" t="s">
        <v>165</v>
      </c>
      <c r="B102" s="775" t="s">
        <v>166</v>
      </c>
      <c r="C102" s="801"/>
      <c r="D102" s="758"/>
      <c r="G102" s="788" t="n">
        <v>0</v>
      </c>
      <c r="H102" s="788" t="n">
        <f aca="false">'(16)Deprec.'!B45</f>
        <v>0</v>
      </c>
      <c r="I102" s="788" t="n">
        <f aca="false">'(16)Deprec.'!C45</f>
        <v>0</v>
      </c>
      <c r="J102" s="788" t="n">
        <f aca="false">'(16)Deprec.'!D45</f>
        <v>0</v>
      </c>
      <c r="K102" s="788" t="n">
        <f aca="false">'(16)Deprec.'!E45</f>
        <v>0</v>
      </c>
      <c r="L102" s="788" t="n">
        <f aca="false">'(16)Deprec.'!F45</f>
        <v>0</v>
      </c>
      <c r="M102" s="788" t="n">
        <f aca="false">'(16)Deprec.'!G45</f>
        <v>0</v>
      </c>
      <c r="N102" s="788" t="n">
        <f aca="false">'(16)Deprec.'!H45</f>
        <v>0</v>
      </c>
      <c r="O102" s="788" t="n">
        <f aca="false">'(16)Deprec.'!I45</f>
        <v>0</v>
      </c>
      <c r="P102" s="788" t="n">
        <f aca="false">'(16)Deprec.'!J45</f>
        <v>0</v>
      </c>
      <c r="Q102" s="788" t="n">
        <f aca="false">'(16)Deprec.'!K45</f>
        <v>0</v>
      </c>
      <c r="R102" s="788" t="n">
        <f aca="false">'(16)Deprec.'!L45</f>
        <v>0</v>
      </c>
      <c r="S102" s="788" t="n">
        <f aca="false">'(16)Deprec.'!M45</f>
        <v>0</v>
      </c>
      <c r="T102" s="788" t="n">
        <f aca="false">'(16)Deprec.'!N45</f>
        <v>0</v>
      </c>
      <c r="U102" s="788" t="n">
        <f aca="false">'(16)Deprec.'!O45</f>
        <v>0</v>
      </c>
      <c r="V102" s="788" t="n">
        <f aca="false">'(16)Deprec.'!P45</f>
        <v>7000.00000000001</v>
      </c>
      <c r="W102" s="788" t="n">
        <f aca="false">'(16)Deprec.'!R45</f>
        <v>0</v>
      </c>
      <c r="X102" s="788" t="n">
        <f aca="false">'(16)Deprec.'!S45</f>
        <v>0</v>
      </c>
      <c r="Y102" s="788" t="n">
        <f aca="false">'(16)Deprec.'!T45</f>
        <v>0</v>
      </c>
      <c r="Z102" s="788" t="n">
        <f aca="false">'(16)Deprec.'!U45</f>
        <v>49000</v>
      </c>
      <c r="AA102" s="801"/>
      <c r="AB102" s="801"/>
      <c r="AC102" s="801"/>
      <c r="AD102" s="801"/>
      <c r="AE102" s="801"/>
      <c r="AF102" s="801"/>
      <c r="AG102" s="801"/>
      <c r="AH102" s="801"/>
      <c r="AI102" s="801"/>
      <c r="AJ102" s="801"/>
      <c r="AK102" s="801"/>
      <c r="AL102" s="801"/>
      <c r="AM102" s="801"/>
      <c r="AN102" s="801"/>
      <c r="AO102" s="801"/>
      <c r="AP102" s="801"/>
      <c r="AQ102" s="801"/>
      <c r="AR102" s="801"/>
      <c r="AS102" s="801"/>
      <c r="AT102" s="801"/>
      <c r="AU102" s="801"/>
      <c r="AV102" s="801"/>
      <c r="AW102" s="801"/>
      <c r="AX102" s="801"/>
      <c r="AY102" s="801"/>
      <c r="AZ102" s="801"/>
      <c r="BA102" s="801"/>
      <c r="BB102" s="801"/>
      <c r="BC102" s="801"/>
      <c r="BD102" s="801"/>
      <c r="BE102" s="801"/>
      <c r="BF102" s="801"/>
      <c r="BG102" s="801"/>
      <c r="BH102" s="801"/>
      <c r="BI102" s="801"/>
      <c r="BJ102" s="801"/>
      <c r="BK102" s="801"/>
      <c r="BL102" s="801"/>
      <c r="BM102" s="801"/>
      <c r="BN102" s="801"/>
      <c r="BO102" s="801"/>
      <c r="BP102" s="801"/>
      <c r="BQ102" s="801"/>
      <c r="BR102" s="801"/>
      <c r="BS102" s="801"/>
      <c r="BT102" s="801"/>
      <c r="BU102" s="801"/>
      <c r="BV102" s="801"/>
      <c r="BW102" s="801"/>
      <c r="BX102" s="801"/>
      <c r="BY102" s="801"/>
      <c r="BZ102" s="801"/>
      <c r="CA102" s="801"/>
      <c r="CB102" s="801"/>
      <c r="CC102" s="801"/>
      <c r="CD102" s="801"/>
      <c r="CE102" s="801"/>
      <c r="CF102" s="801"/>
      <c r="CG102" s="801"/>
      <c r="CH102" s="801"/>
      <c r="CI102" s="801"/>
      <c r="CJ102" s="801"/>
      <c r="CK102" s="801"/>
      <c r="CL102" s="801"/>
      <c r="CM102" s="801"/>
      <c r="CN102" s="801"/>
      <c r="CO102" s="801"/>
      <c r="CP102" s="801"/>
      <c r="CQ102" s="801"/>
      <c r="CR102" s="801"/>
      <c r="CS102" s="801"/>
      <c r="CT102" s="801"/>
      <c r="CU102" s="801"/>
      <c r="CV102" s="801"/>
      <c r="CW102" s="801"/>
      <c r="CX102" s="801"/>
      <c r="CY102" s="801"/>
      <c r="CZ102" s="801"/>
      <c r="DA102" s="801"/>
      <c r="DB102" s="801"/>
      <c r="DC102" s="801"/>
      <c r="DD102" s="801"/>
      <c r="DE102" s="801"/>
      <c r="DF102" s="801"/>
      <c r="DG102" s="801"/>
      <c r="DH102" s="801"/>
      <c r="DI102" s="801"/>
      <c r="DJ102" s="801"/>
      <c r="DK102" s="801"/>
      <c r="DL102" s="801"/>
      <c r="DM102" s="801"/>
      <c r="DN102" s="801"/>
      <c r="DO102" s="801"/>
      <c r="DP102" s="801"/>
      <c r="DQ102" s="801"/>
      <c r="DR102" s="801"/>
      <c r="DS102" s="801"/>
      <c r="DT102" s="801"/>
      <c r="DU102" s="801"/>
      <c r="DV102" s="801"/>
      <c r="DW102" s="801"/>
      <c r="DX102" s="801"/>
      <c r="DY102" s="801"/>
      <c r="DZ102" s="801"/>
      <c r="EA102" s="801"/>
      <c r="EB102" s="801"/>
      <c r="EC102" s="801"/>
      <c r="ED102" s="801"/>
      <c r="EE102" s="801"/>
      <c r="EF102" s="801"/>
      <c r="EG102" s="801"/>
      <c r="EH102" s="801"/>
      <c r="EI102" s="801"/>
      <c r="EJ102" s="801"/>
      <c r="EK102" s="801"/>
      <c r="EL102" s="801"/>
      <c r="EM102" s="801"/>
      <c r="EN102" s="801"/>
      <c r="EO102" s="801"/>
      <c r="EP102" s="801"/>
      <c r="EQ102" s="801"/>
      <c r="ER102" s="801"/>
      <c r="ES102" s="801"/>
      <c r="ET102" s="801"/>
      <c r="EU102" s="801"/>
      <c r="EV102" s="801"/>
      <c r="EW102" s="801"/>
      <c r="EX102" s="801"/>
      <c r="EY102" s="801"/>
      <c r="EZ102" s="801"/>
      <c r="FA102" s="801"/>
      <c r="FB102" s="801"/>
      <c r="FC102" s="801"/>
      <c r="FD102" s="801"/>
      <c r="FE102" s="801"/>
      <c r="FF102" s="801"/>
      <c r="FG102" s="801"/>
      <c r="FH102" s="801"/>
      <c r="FI102" s="801"/>
      <c r="FJ102" s="801"/>
      <c r="FK102" s="801"/>
      <c r="FL102" s="801"/>
      <c r="FM102" s="801"/>
      <c r="FN102" s="801"/>
      <c r="FO102" s="801"/>
      <c r="FP102" s="801"/>
      <c r="FQ102" s="801"/>
      <c r="FR102" s="801"/>
      <c r="FS102" s="801"/>
      <c r="FT102" s="801"/>
      <c r="FU102" s="801"/>
      <c r="FV102" s="801"/>
      <c r="FW102" s="801"/>
      <c r="FX102" s="801"/>
      <c r="FY102" s="801"/>
      <c r="FZ102" s="801"/>
      <c r="GA102" s="801"/>
      <c r="GB102" s="801"/>
      <c r="GC102" s="801"/>
      <c r="GD102" s="801"/>
      <c r="GE102" s="801"/>
      <c r="GF102" s="801"/>
      <c r="GG102" s="801"/>
      <c r="GH102" s="801"/>
      <c r="GI102" s="801"/>
      <c r="GJ102" s="801"/>
      <c r="GK102" s="801"/>
      <c r="GL102" s="801"/>
      <c r="GM102" s="801"/>
      <c r="GN102" s="801"/>
      <c r="GO102" s="801"/>
      <c r="GP102" s="801"/>
      <c r="GQ102" s="801"/>
      <c r="GR102" s="801"/>
      <c r="GS102" s="801"/>
      <c r="GT102" s="801"/>
      <c r="GU102" s="801"/>
      <c r="GV102" s="801"/>
      <c r="GW102" s="801"/>
      <c r="GX102" s="801"/>
      <c r="GY102" s="801"/>
      <c r="GZ102" s="801"/>
      <c r="HA102" s="801"/>
      <c r="HB102" s="801"/>
      <c r="HC102" s="801"/>
      <c r="HD102" s="801"/>
      <c r="HE102" s="801"/>
      <c r="HF102" s="801"/>
      <c r="HG102" s="801"/>
      <c r="HH102" s="801"/>
      <c r="HI102" s="801"/>
      <c r="HJ102" s="801"/>
      <c r="HK102" s="801"/>
      <c r="HL102" s="801"/>
      <c r="HM102" s="801"/>
      <c r="HN102" s="801"/>
      <c r="HO102" s="801"/>
      <c r="HP102" s="801"/>
      <c r="HQ102" s="801"/>
      <c r="HR102" s="801"/>
      <c r="HS102" s="801"/>
      <c r="HT102" s="801"/>
      <c r="HU102" s="801"/>
      <c r="HV102" s="801"/>
      <c r="HW102" s="801"/>
      <c r="HX102" s="801"/>
      <c r="HY102" s="801"/>
      <c r="HZ102" s="801"/>
      <c r="IA102" s="801"/>
      <c r="IB102" s="801"/>
      <c r="IC102" s="801"/>
      <c r="ID102" s="801"/>
      <c r="IE102" s="801"/>
      <c r="IF102" s="801"/>
      <c r="IG102" s="801"/>
      <c r="IH102" s="801"/>
      <c r="II102" s="801"/>
      <c r="IJ102" s="801"/>
      <c r="IK102" s="801"/>
      <c r="IL102" s="801"/>
      <c r="IM102" s="801"/>
      <c r="IN102" s="801"/>
      <c r="IO102" s="801"/>
      <c r="IP102" s="801"/>
      <c r="IQ102" s="801"/>
      <c r="IR102" s="801"/>
      <c r="IS102" s="801"/>
      <c r="IT102" s="801"/>
      <c r="IU102" s="801"/>
    </row>
    <row r="103" customFormat="false" ht="14.1" hidden="false" customHeight="true" outlineLevel="0" collapsed="false">
      <c r="A103" s="799" t="s">
        <v>167</v>
      </c>
      <c r="B103" s="775" t="s">
        <v>168</v>
      </c>
      <c r="C103" s="801"/>
      <c r="D103" s="758"/>
      <c r="G103" s="788" t="n">
        <v>0</v>
      </c>
      <c r="H103" s="788" t="n">
        <f aca="false">'(16)Deprec.'!B67</f>
        <v>0</v>
      </c>
      <c r="I103" s="788" t="n">
        <f aca="false">'(16)Deprec.'!C67</f>
        <v>0</v>
      </c>
      <c r="J103" s="788" t="n">
        <f aca="false">'(16)Deprec.'!D67</f>
        <v>0</v>
      </c>
      <c r="K103" s="788" t="n">
        <f aca="false">'(16)Deprec.'!E67</f>
        <v>0</v>
      </c>
      <c r="L103" s="788" t="n">
        <f aca="false">'(16)Deprec.'!F67</f>
        <v>0</v>
      </c>
      <c r="M103" s="788" t="n">
        <f aca="false">'(16)Deprec.'!G67</f>
        <v>0</v>
      </c>
      <c r="N103" s="788" t="n">
        <f aca="false">'(16)Deprec.'!H67</f>
        <v>0</v>
      </c>
      <c r="O103" s="788" t="n">
        <f aca="false">'(16)Deprec.'!I67</f>
        <v>0</v>
      </c>
      <c r="P103" s="788" t="n">
        <f aca="false">'(16)Deprec.'!J67</f>
        <v>0</v>
      </c>
      <c r="Q103" s="788" t="n">
        <f aca="false">'(16)Deprec.'!K67</f>
        <v>0</v>
      </c>
      <c r="R103" s="788" t="n">
        <f aca="false">'(16)Deprec.'!L67</f>
        <v>0</v>
      </c>
      <c r="S103" s="788" t="n">
        <f aca="false">'(16)Deprec.'!M67</f>
        <v>0</v>
      </c>
      <c r="T103" s="788" t="n">
        <f aca="false">'(16)Deprec.'!N67</f>
        <v>0</v>
      </c>
      <c r="U103" s="788" t="n">
        <f aca="false">'(16)Deprec.'!O67</f>
        <v>0</v>
      </c>
      <c r="V103" s="788" t="n">
        <f aca="false">'(16)Deprec.'!P67</f>
        <v>600</v>
      </c>
      <c r="W103" s="788" t="n">
        <f aca="false">'(16)Deprec.'!R67</f>
        <v>0</v>
      </c>
      <c r="X103" s="788" t="n">
        <f aca="false">'(16)Deprec.'!S67</f>
        <v>0</v>
      </c>
      <c r="Y103" s="788" t="n">
        <f aca="false">'(16)Deprec.'!T67</f>
        <v>0</v>
      </c>
      <c r="Z103" s="788" t="n">
        <f aca="false">'(16)Deprec.'!U67*'(9)Comp.Motoc.'!E7</f>
        <v>4200</v>
      </c>
      <c r="AA103" s="801"/>
      <c r="AB103" s="801"/>
      <c r="AC103" s="801"/>
      <c r="AD103" s="801"/>
      <c r="AE103" s="801"/>
      <c r="AF103" s="801"/>
      <c r="AG103" s="801"/>
      <c r="AH103" s="801"/>
      <c r="AI103" s="801"/>
      <c r="AJ103" s="801"/>
      <c r="AK103" s="801"/>
      <c r="AL103" s="801"/>
      <c r="AM103" s="801"/>
      <c r="AN103" s="801"/>
      <c r="AO103" s="801"/>
      <c r="AP103" s="801"/>
      <c r="AQ103" s="801"/>
      <c r="AR103" s="801"/>
      <c r="AS103" s="801"/>
      <c r="AT103" s="801"/>
      <c r="AU103" s="801"/>
      <c r="AV103" s="801"/>
      <c r="AW103" s="801"/>
      <c r="AX103" s="801"/>
      <c r="AY103" s="801"/>
      <c r="AZ103" s="801"/>
      <c r="BA103" s="801"/>
      <c r="BB103" s="801"/>
      <c r="BC103" s="801"/>
      <c r="BD103" s="801"/>
      <c r="BE103" s="801"/>
      <c r="BF103" s="801"/>
      <c r="BG103" s="801"/>
      <c r="BH103" s="801"/>
      <c r="BI103" s="801"/>
      <c r="BJ103" s="801"/>
      <c r="BK103" s="801"/>
      <c r="BL103" s="801"/>
      <c r="BM103" s="801"/>
      <c r="BN103" s="801"/>
      <c r="BO103" s="801"/>
      <c r="BP103" s="801"/>
      <c r="BQ103" s="801"/>
      <c r="BR103" s="801"/>
      <c r="BS103" s="801"/>
      <c r="BT103" s="801"/>
      <c r="BU103" s="801"/>
      <c r="BV103" s="801"/>
      <c r="BW103" s="801"/>
      <c r="BX103" s="801"/>
      <c r="BY103" s="801"/>
      <c r="BZ103" s="801"/>
      <c r="CA103" s="801"/>
      <c r="CB103" s="801"/>
      <c r="CC103" s="801"/>
      <c r="CD103" s="801"/>
      <c r="CE103" s="801"/>
      <c r="CF103" s="801"/>
      <c r="CG103" s="801"/>
      <c r="CH103" s="801"/>
      <c r="CI103" s="801"/>
      <c r="CJ103" s="801"/>
      <c r="CK103" s="801"/>
      <c r="CL103" s="801"/>
      <c r="CM103" s="801"/>
      <c r="CN103" s="801"/>
      <c r="CO103" s="801"/>
      <c r="CP103" s="801"/>
      <c r="CQ103" s="801"/>
      <c r="CR103" s="801"/>
      <c r="CS103" s="801"/>
      <c r="CT103" s="801"/>
      <c r="CU103" s="801"/>
      <c r="CV103" s="801"/>
      <c r="CW103" s="801"/>
      <c r="CX103" s="801"/>
      <c r="CY103" s="801"/>
      <c r="CZ103" s="801"/>
      <c r="DA103" s="801"/>
      <c r="DB103" s="801"/>
      <c r="DC103" s="801"/>
      <c r="DD103" s="801"/>
      <c r="DE103" s="801"/>
      <c r="DF103" s="801"/>
      <c r="DG103" s="801"/>
      <c r="DH103" s="801"/>
      <c r="DI103" s="801"/>
      <c r="DJ103" s="801"/>
      <c r="DK103" s="801"/>
      <c r="DL103" s="801"/>
      <c r="DM103" s="801"/>
      <c r="DN103" s="801"/>
      <c r="DO103" s="801"/>
      <c r="DP103" s="801"/>
      <c r="DQ103" s="801"/>
      <c r="DR103" s="801"/>
      <c r="DS103" s="801"/>
      <c r="DT103" s="801"/>
      <c r="DU103" s="801"/>
      <c r="DV103" s="801"/>
      <c r="DW103" s="801"/>
      <c r="DX103" s="801"/>
      <c r="DY103" s="801"/>
      <c r="DZ103" s="801"/>
      <c r="EA103" s="801"/>
      <c r="EB103" s="801"/>
      <c r="EC103" s="801"/>
      <c r="ED103" s="801"/>
      <c r="EE103" s="801"/>
      <c r="EF103" s="801"/>
      <c r="EG103" s="801"/>
      <c r="EH103" s="801"/>
      <c r="EI103" s="801"/>
      <c r="EJ103" s="801"/>
      <c r="EK103" s="801"/>
      <c r="EL103" s="801"/>
      <c r="EM103" s="801"/>
      <c r="EN103" s="801"/>
      <c r="EO103" s="801"/>
      <c r="EP103" s="801"/>
      <c r="EQ103" s="801"/>
      <c r="ER103" s="801"/>
      <c r="ES103" s="801"/>
      <c r="ET103" s="801"/>
      <c r="EU103" s="801"/>
      <c r="EV103" s="801"/>
      <c r="EW103" s="801"/>
      <c r="EX103" s="801"/>
      <c r="EY103" s="801"/>
      <c r="EZ103" s="801"/>
      <c r="FA103" s="801"/>
      <c r="FB103" s="801"/>
      <c r="FC103" s="801"/>
      <c r="FD103" s="801"/>
      <c r="FE103" s="801"/>
      <c r="FF103" s="801"/>
      <c r="FG103" s="801"/>
      <c r="FH103" s="801"/>
      <c r="FI103" s="801"/>
      <c r="FJ103" s="801"/>
      <c r="FK103" s="801"/>
      <c r="FL103" s="801"/>
      <c r="FM103" s="801"/>
      <c r="FN103" s="801"/>
      <c r="FO103" s="801"/>
      <c r="FP103" s="801"/>
      <c r="FQ103" s="801"/>
      <c r="FR103" s="801"/>
      <c r="FS103" s="801"/>
      <c r="FT103" s="801"/>
      <c r="FU103" s="801"/>
      <c r="FV103" s="801"/>
      <c r="FW103" s="801"/>
      <c r="FX103" s="801"/>
      <c r="FY103" s="801"/>
      <c r="FZ103" s="801"/>
      <c r="GA103" s="801"/>
      <c r="GB103" s="801"/>
      <c r="GC103" s="801"/>
      <c r="GD103" s="801"/>
      <c r="GE103" s="801"/>
      <c r="GF103" s="801"/>
      <c r="GG103" s="801"/>
      <c r="GH103" s="801"/>
      <c r="GI103" s="801"/>
      <c r="GJ103" s="801"/>
      <c r="GK103" s="801"/>
      <c r="GL103" s="801"/>
      <c r="GM103" s="801"/>
      <c r="GN103" s="801"/>
      <c r="GO103" s="801"/>
      <c r="GP103" s="801"/>
      <c r="GQ103" s="801"/>
      <c r="GR103" s="801"/>
      <c r="GS103" s="801"/>
      <c r="GT103" s="801"/>
      <c r="GU103" s="801"/>
      <c r="GV103" s="801"/>
      <c r="GW103" s="801"/>
      <c r="GX103" s="801"/>
      <c r="GY103" s="801"/>
      <c r="GZ103" s="801"/>
      <c r="HA103" s="801"/>
      <c r="HB103" s="801"/>
      <c r="HC103" s="801"/>
      <c r="HD103" s="801"/>
      <c r="HE103" s="801"/>
      <c r="HF103" s="801"/>
      <c r="HG103" s="801"/>
      <c r="HH103" s="801"/>
      <c r="HI103" s="801"/>
      <c r="HJ103" s="801"/>
      <c r="HK103" s="801"/>
      <c r="HL103" s="801"/>
      <c r="HM103" s="801"/>
      <c r="HN103" s="801"/>
      <c r="HO103" s="801"/>
      <c r="HP103" s="801"/>
      <c r="HQ103" s="801"/>
      <c r="HR103" s="801"/>
      <c r="HS103" s="801"/>
      <c r="HT103" s="801"/>
      <c r="HU103" s="801"/>
      <c r="HV103" s="801"/>
      <c r="HW103" s="801"/>
      <c r="HX103" s="801"/>
      <c r="HY103" s="801"/>
      <c r="HZ103" s="801"/>
      <c r="IA103" s="801"/>
      <c r="IB103" s="801"/>
      <c r="IC103" s="801"/>
      <c r="ID103" s="801"/>
      <c r="IE103" s="801"/>
      <c r="IF103" s="801"/>
      <c r="IG103" s="801"/>
      <c r="IH103" s="801"/>
      <c r="II103" s="801"/>
      <c r="IJ103" s="801"/>
      <c r="IK103" s="801"/>
      <c r="IL103" s="801"/>
      <c r="IM103" s="801"/>
      <c r="IN103" s="801"/>
      <c r="IO103" s="801"/>
      <c r="IP103" s="801"/>
      <c r="IQ103" s="801"/>
      <c r="IR103" s="801"/>
      <c r="IS103" s="801"/>
      <c r="IT103" s="801"/>
      <c r="IU103" s="801"/>
    </row>
    <row r="104" s="747" customFormat="true" ht="5.1" hidden="false" customHeight="true" outlineLevel="0" collapsed="false">
      <c r="A104" s="749"/>
      <c r="B104" s="750"/>
      <c r="C104" s="750"/>
      <c r="D104" s="750"/>
      <c r="E104" s="750"/>
      <c r="F104" s="750"/>
      <c r="G104" s="808"/>
      <c r="H104" s="808"/>
      <c r="I104" s="808"/>
      <c r="J104" s="808"/>
      <c r="K104" s="808"/>
      <c r="L104" s="808"/>
      <c r="M104" s="808"/>
      <c r="N104" s="808"/>
      <c r="O104" s="808"/>
      <c r="P104" s="808"/>
      <c r="Q104" s="808"/>
      <c r="R104" s="808"/>
      <c r="S104" s="808"/>
      <c r="T104" s="808"/>
      <c r="U104" s="808"/>
      <c r="V104" s="808"/>
      <c r="W104" s="808"/>
      <c r="X104" s="808"/>
      <c r="Y104" s="808"/>
      <c r="Z104" s="808"/>
      <c r="AA104" s="750"/>
      <c r="AB104" s="750"/>
      <c r="AC104" s="750"/>
      <c r="AD104" s="750"/>
      <c r="AE104" s="750"/>
      <c r="AF104" s="750"/>
      <c r="AG104" s="750"/>
      <c r="AH104" s="750"/>
      <c r="AI104" s="750"/>
      <c r="AJ104" s="750"/>
      <c r="AK104" s="750"/>
      <c r="AL104" s="750"/>
      <c r="AM104" s="750"/>
      <c r="AN104" s="750"/>
      <c r="AO104" s="750"/>
      <c r="AP104" s="750"/>
      <c r="AQ104" s="750"/>
      <c r="AR104" s="750"/>
      <c r="AS104" s="750"/>
      <c r="AT104" s="750"/>
      <c r="AU104" s="750"/>
      <c r="AV104" s="750"/>
      <c r="AW104" s="750"/>
      <c r="AX104" s="750"/>
      <c r="AY104" s="750"/>
      <c r="AZ104" s="750"/>
      <c r="BA104" s="750"/>
      <c r="BB104" s="750"/>
      <c r="BC104" s="750"/>
      <c r="BD104" s="750"/>
      <c r="BE104" s="750"/>
      <c r="BF104" s="750"/>
      <c r="BG104" s="750"/>
      <c r="BH104" s="750"/>
      <c r="BI104" s="750"/>
      <c r="BJ104" s="750"/>
      <c r="BK104" s="750"/>
      <c r="BL104" s="750"/>
      <c r="BM104" s="750"/>
      <c r="BN104" s="750"/>
      <c r="BO104" s="750"/>
      <c r="BP104" s="750"/>
      <c r="BQ104" s="750"/>
      <c r="BR104" s="750"/>
      <c r="BS104" s="750"/>
      <c r="BT104" s="750"/>
      <c r="BU104" s="750"/>
      <c r="BV104" s="750"/>
      <c r="BW104" s="750"/>
      <c r="BX104" s="750"/>
      <c r="BY104" s="750"/>
      <c r="BZ104" s="750"/>
      <c r="CA104" s="750"/>
      <c r="CB104" s="750"/>
      <c r="CC104" s="750"/>
      <c r="CD104" s="750"/>
      <c r="CE104" s="750"/>
      <c r="CF104" s="750"/>
      <c r="CG104" s="750"/>
      <c r="CH104" s="750"/>
      <c r="CI104" s="750"/>
      <c r="CJ104" s="750"/>
      <c r="CK104" s="750"/>
      <c r="CL104" s="750"/>
      <c r="CM104" s="750"/>
      <c r="CN104" s="750"/>
      <c r="CO104" s="750"/>
      <c r="CP104" s="750"/>
      <c r="CQ104" s="750"/>
      <c r="CR104" s="750"/>
      <c r="CS104" s="750"/>
      <c r="CT104" s="750"/>
      <c r="CU104" s="750"/>
      <c r="CV104" s="750"/>
      <c r="CW104" s="750"/>
      <c r="CX104" s="750"/>
      <c r="CY104" s="750"/>
      <c r="CZ104" s="750"/>
      <c r="DA104" s="750"/>
      <c r="DB104" s="750"/>
      <c r="DC104" s="750"/>
      <c r="DD104" s="750"/>
      <c r="DE104" s="750"/>
      <c r="DF104" s="750"/>
      <c r="DG104" s="750"/>
      <c r="DH104" s="750"/>
      <c r="DI104" s="750"/>
      <c r="DJ104" s="750"/>
      <c r="DK104" s="750"/>
      <c r="DL104" s="750"/>
      <c r="DM104" s="750"/>
      <c r="DN104" s="750"/>
      <c r="DO104" s="750"/>
      <c r="DP104" s="750"/>
      <c r="DQ104" s="750"/>
      <c r="DR104" s="750"/>
      <c r="DS104" s="750"/>
      <c r="DT104" s="750"/>
      <c r="DU104" s="750"/>
      <c r="DV104" s="750"/>
      <c r="DW104" s="750"/>
      <c r="DX104" s="750"/>
      <c r="DY104" s="750"/>
      <c r="DZ104" s="750"/>
      <c r="EA104" s="750"/>
      <c r="EB104" s="750"/>
      <c r="EC104" s="750"/>
      <c r="ED104" s="750"/>
      <c r="EE104" s="750"/>
      <c r="EF104" s="750"/>
      <c r="EG104" s="750"/>
      <c r="EH104" s="750"/>
      <c r="EI104" s="750"/>
      <c r="EJ104" s="750"/>
      <c r="EK104" s="750"/>
      <c r="EL104" s="750"/>
      <c r="EM104" s="750"/>
      <c r="EN104" s="750"/>
      <c r="EO104" s="750"/>
      <c r="EP104" s="750"/>
      <c r="EQ104" s="750"/>
      <c r="ER104" s="750"/>
      <c r="ES104" s="750"/>
      <c r="ET104" s="750"/>
      <c r="EU104" s="750"/>
      <c r="EV104" s="750"/>
      <c r="EW104" s="750"/>
      <c r="EX104" s="750"/>
      <c r="EY104" s="750"/>
      <c r="EZ104" s="750"/>
      <c r="FA104" s="750"/>
      <c r="FB104" s="750"/>
      <c r="FC104" s="750"/>
      <c r="FD104" s="750"/>
      <c r="FE104" s="750"/>
      <c r="FF104" s="750"/>
      <c r="FG104" s="750"/>
      <c r="FH104" s="750"/>
      <c r="FI104" s="750"/>
      <c r="FJ104" s="750"/>
      <c r="FK104" s="750"/>
      <c r="FL104" s="750"/>
      <c r="FM104" s="750"/>
      <c r="FN104" s="750"/>
      <c r="FO104" s="750"/>
      <c r="FP104" s="750"/>
      <c r="FQ104" s="750"/>
      <c r="FR104" s="750"/>
      <c r="FS104" s="750"/>
      <c r="FT104" s="750"/>
      <c r="FU104" s="750"/>
      <c r="FV104" s="750"/>
      <c r="FW104" s="750"/>
      <c r="FX104" s="750"/>
      <c r="FY104" s="750"/>
      <c r="FZ104" s="750"/>
      <c r="GA104" s="750"/>
      <c r="GB104" s="750"/>
      <c r="GC104" s="750"/>
      <c r="GD104" s="750"/>
      <c r="GE104" s="750"/>
      <c r="GF104" s="750"/>
      <c r="GG104" s="750"/>
      <c r="GH104" s="750"/>
      <c r="GI104" s="750"/>
      <c r="GJ104" s="750"/>
      <c r="GK104" s="750"/>
      <c r="GL104" s="750"/>
      <c r="GM104" s="750"/>
      <c r="GN104" s="750"/>
      <c r="GO104" s="750"/>
      <c r="GP104" s="750"/>
      <c r="GQ104" s="750"/>
      <c r="GR104" s="750"/>
      <c r="GS104" s="750"/>
      <c r="GT104" s="750"/>
      <c r="GU104" s="750"/>
      <c r="GV104" s="750"/>
      <c r="GW104" s="750"/>
      <c r="GX104" s="750"/>
      <c r="GY104" s="750"/>
      <c r="GZ104" s="750"/>
      <c r="HA104" s="750"/>
      <c r="HB104" s="750"/>
      <c r="HC104" s="750"/>
      <c r="HD104" s="750"/>
      <c r="HE104" s="750"/>
      <c r="HF104" s="750"/>
      <c r="HG104" s="750"/>
      <c r="HH104" s="750"/>
      <c r="HI104" s="750"/>
      <c r="HJ104" s="750"/>
      <c r="HK104" s="750"/>
      <c r="HL104" s="750"/>
      <c r="HM104" s="750"/>
      <c r="HN104" s="750"/>
      <c r="HO104" s="750"/>
      <c r="HP104" s="750"/>
      <c r="HQ104" s="750"/>
      <c r="HR104" s="750"/>
      <c r="HS104" s="750"/>
      <c r="HT104" s="750"/>
      <c r="HU104" s="750"/>
      <c r="HV104" s="750"/>
      <c r="HW104" s="750"/>
      <c r="HX104" s="750"/>
      <c r="HY104" s="750"/>
      <c r="HZ104" s="750"/>
      <c r="IA104" s="750"/>
      <c r="IB104" s="750"/>
      <c r="IC104" s="750"/>
      <c r="ID104" s="750"/>
      <c r="IE104" s="750"/>
      <c r="IF104" s="750"/>
      <c r="IG104" s="750"/>
      <c r="IH104" s="750"/>
      <c r="II104" s="750"/>
      <c r="IJ104" s="750"/>
      <c r="IK104" s="750"/>
      <c r="IL104" s="750"/>
      <c r="IM104" s="750"/>
      <c r="IN104" s="750"/>
      <c r="IO104" s="750"/>
      <c r="IP104" s="750"/>
      <c r="IQ104" s="750"/>
      <c r="IR104" s="750"/>
      <c r="IS104" s="750"/>
      <c r="IT104" s="750"/>
      <c r="IU104" s="750"/>
    </row>
    <row r="105" customFormat="false" ht="14.1" hidden="false" customHeight="true" outlineLevel="0" collapsed="false">
      <c r="A105" s="756" t="s">
        <v>614</v>
      </c>
      <c r="B105" s="757" t="s">
        <v>615</v>
      </c>
      <c r="C105" s="757"/>
      <c r="D105" s="762"/>
      <c r="E105" s="757"/>
      <c r="F105" s="757"/>
      <c r="G105" s="793" t="n">
        <f aca="false">G87-G89+G100</f>
        <v>-6517532.34179176</v>
      </c>
      <c r="H105" s="793" t="n">
        <f aca="false">H87-H89+H100</f>
        <v>856883.38022026</v>
      </c>
      <c r="I105" s="794" t="n">
        <f aca="false">I87-I89+I100</f>
        <v>-1227203.04271699</v>
      </c>
      <c r="J105" s="794" t="n">
        <f aca="false">J87-J89+J100</f>
        <v>1272328.76451601</v>
      </c>
      <c r="K105" s="794" t="n">
        <f aca="false">K87-K89+K100</f>
        <v>1322322.38583502</v>
      </c>
      <c r="L105" s="794" t="n">
        <f aca="false">L87-L89+L100</f>
        <v>-2799414.66379898</v>
      </c>
      <c r="M105" s="794" t="n">
        <f aca="false">M87-M89+M100</f>
        <v>1542211.48888401</v>
      </c>
      <c r="N105" s="794" t="n">
        <f aca="false">N87-N89+N100</f>
        <v>1710079.54090201</v>
      </c>
      <c r="O105" s="794" t="n">
        <f aca="false">O87-O89+O100</f>
        <v>1639163.23877901</v>
      </c>
      <c r="P105" s="794" t="n">
        <f aca="false">P87-P89+P100</f>
        <v>1860333.76140302</v>
      </c>
      <c r="Q105" s="794" t="n">
        <f aca="false">Q87-Q89+Q100</f>
        <v>-4961766.95336098</v>
      </c>
      <c r="R105" s="794" t="n">
        <f aca="false">R87-R89+R100</f>
        <v>2040416.23620602</v>
      </c>
      <c r="S105" s="794" t="n">
        <f aca="false">S87-S89+S100</f>
        <v>2134399.58623102</v>
      </c>
      <c r="T105" s="794" t="n">
        <f aca="false">T87-T89+T100</f>
        <v>2336167.54544401</v>
      </c>
      <c r="U105" s="794" t="n">
        <f aca="false">U87-U89+U100</f>
        <v>2323700.14883601</v>
      </c>
      <c r="V105" s="794" t="n">
        <f aca="false">V87-V89+V100</f>
        <v>-1763094.10388598</v>
      </c>
      <c r="W105" s="794" t="n">
        <f aca="false">W87-W89+W100</f>
        <v>2488514.30696002</v>
      </c>
      <c r="X105" s="794" t="n">
        <f aca="false">X87-X89+X100</f>
        <v>2695240.91956501</v>
      </c>
      <c r="Y105" s="794" t="n">
        <f aca="false">Y87-Y89+Y100</f>
        <v>2835401.72930302</v>
      </c>
      <c r="Z105" s="794" t="n">
        <f aca="false">Z87-Z89+Z100</f>
        <v>3081338.90993401</v>
      </c>
      <c r="AA105" s="757"/>
      <c r="AB105" s="814"/>
      <c r="AC105" s="757"/>
      <c r="AD105" s="757"/>
      <c r="AE105" s="757"/>
      <c r="AF105" s="757"/>
      <c r="AG105" s="757"/>
      <c r="AH105" s="757"/>
      <c r="AI105" s="757"/>
      <c r="AJ105" s="757"/>
      <c r="AK105" s="757"/>
      <c r="AL105" s="757"/>
      <c r="AM105" s="757"/>
      <c r="AN105" s="757"/>
      <c r="AO105" s="757"/>
      <c r="AP105" s="757"/>
      <c r="AQ105" s="757"/>
      <c r="AR105" s="757"/>
      <c r="AS105" s="757"/>
      <c r="AT105" s="757"/>
      <c r="AU105" s="757"/>
      <c r="AV105" s="757"/>
      <c r="AW105" s="757"/>
      <c r="AX105" s="757"/>
      <c r="AY105" s="757"/>
      <c r="AZ105" s="757"/>
      <c r="BA105" s="757"/>
      <c r="BB105" s="757"/>
      <c r="BC105" s="757"/>
      <c r="BD105" s="757"/>
      <c r="BE105" s="757"/>
      <c r="BF105" s="757"/>
      <c r="BG105" s="757"/>
      <c r="BH105" s="757"/>
      <c r="BI105" s="757"/>
      <c r="BJ105" s="757"/>
      <c r="BK105" s="757"/>
      <c r="BL105" s="757"/>
      <c r="BM105" s="757"/>
      <c r="BN105" s="757"/>
      <c r="BO105" s="757"/>
      <c r="BP105" s="757"/>
      <c r="BQ105" s="757"/>
      <c r="BR105" s="757"/>
      <c r="BS105" s="757"/>
      <c r="BT105" s="757"/>
      <c r="BU105" s="757"/>
      <c r="BV105" s="757"/>
      <c r="BW105" s="757"/>
      <c r="BX105" s="757"/>
      <c r="BY105" s="757"/>
      <c r="BZ105" s="757"/>
      <c r="CA105" s="757"/>
      <c r="CB105" s="757"/>
      <c r="CC105" s="757"/>
      <c r="CD105" s="757"/>
      <c r="CE105" s="757"/>
      <c r="CF105" s="757"/>
      <c r="CG105" s="757"/>
      <c r="CH105" s="757"/>
      <c r="CI105" s="757"/>
      <c r="CJ105" s="757"/>
      <c r="CK105" s="757"/>
      <c r="CL105" s="757"/>
      <c r="CM105" s="757"/>
      <c r="CN105" s="757"/>
      <c r="CO105" s="757"/>
      <c r="CP105" s="757"/>
      <c r="CQ105" s="757"/>
      <c r="CR105" s="757"/>
      <c r="CS105" s="757"/>
      <c r="CT105" s="757"/>
      <c r="CU105" s="757"/>
      <c r="CV105" s="757"/>
      <c r="CW105" s="757"/>
      <c r="CX105" s="757"/>
      <c r="CY105" s="757"/>
      <c r="CZ105" s="757"/>
      <c r="DA105" s="757"/>
      <c r="DB105" s="757"/>
      <c r="DC105" s="757"/>
      <c r="DD105" s="757"/>
      <c r="DE105" s="757"/>
      <c r="DF105" s="757"/>
      <c r="DG105" s="757"/>
      <c r="DH105" s="757"/>
      <c r="DI105" s="757"/>
      <c r="DJ105" s="757"/>
      <c r="DK105" s="757"/>
      <c r="DL105" s="757"/>
      <c r="DM105" s="757"/>
      <c r="DN105" s="757"/>
      <c r="DO105" s="757"/>
      <c r="DP105" s="757"/>
      <c r="DQ105" s="757"/>
      <c r="DR105" s="757"/>
      <c r="DS105" s="757"/>
      <c r="DT105" s="757"/>
      <c r="DU105" s="757"/>
      <c r="DV105" s="757"/>
      <c r="DW105" s="757"/>
      <c r="DX105" s="757"/>
      <c r="DY105" s="757"/>
      <c r="DZ105" s="757"/>
      <c r="EA105" s="757"/>
      <c r="EB105" s="757"/>
      <c r="EC105" s="757"/>
      <c r="ED105" s="757"/>
      <c r="EE105" s="757"/>
      <c r="EF105" s="757"/>
      <c r="EG105" s="757"/>
      <c r="EH105" s="757"/>
      <c r="EI105" s="757"/>
      <c r="EJ105" s="757"/>
      <c r="EK105" s="757"/>
      <c r="EL105" s="757"/>
      <c r="EM105" s="757"/>
      <c r="EN105" s="757"/>
      <c r="EO105" s="757"/>
      <c r="EP105" s="757"/>
      <c r="EQ105" s="757"/>
      <c r="ER105" s="757"/>
      <c r="ES105" s="757"/>
      <c r="ET105" s="757"/>
      <c r="EU105" s="757"/>
      <c r="EV105" s="757"/>
      <c r="EW105" s="757"/>
      <c r="EX105" s="757"/>
      <c r="EY105" s="757"/>
      <c r="EZ105" s="757"/>
      <c r="FA105" s="757"/>
      <c r="FB105" s="757"/>
      <c r="FC105" s="757"/>
      <c r="FD105" s="757"/>
      <c r="FE105" s="757"/>
      <c r="FF105" s="757"/>
      <c r="FG105" s="757"/>
      <c r="FH105" s="757"/>
      <c r="FI105" s="757"/>
      <c r="FJ105" s="757"/>
      <c r="FK105" s="757"/>
      <c r="FL105" s="757"/>
      <c r="FM105" s="757"/>
      <c r="FN105" s="757"/>
      <c r="FO105" s="757"/>
      <c r="FP105" s="757"/>
      <c r="FQ105" s="757"/>
      <c r="FR105" s="757"/>
      <c r="FS105" s="757"/>
      <c r="FT105" s="757"/>
      <c r="FU105" s="757"/>
      <c r="FV105" s="757"/>
      <c r="FW105" s="757"/>
      <c r="FX105" s="757"/>
      <c r="FY105" s="757"/>
      <c r="FZ105" s="757"/>
      <c r="GA105" s="757"/>
      <c r="GB105" s="757"/>
      <c r="GC105" s="757"/>
      <c r="GD105" s="757"/>
      <c r="GE105" s="757"/>
      <c r="GF105" s="757"/>
      <c r="GG105" s="757"/>
      <c r="GH105" s="757"/>
      <c r="GI105" s="757"/>
      <c r="GJ105" s="757"/>
      <c r="GK105" s="757"/>
      <c r="GL105" s="757"/>
      <c r="GM105" s="757"/>
      <c r="GN105" s="757"/>
      <c r="GO105" s="757"/>
      <c r="GP105" s="757"/>
      <c r="GQ105" s="757"/>
      <c r="GR105" s="757"/>
      <c r="GS105" s="757"/>
      <c r="GT105" s="757"/>
      <c r="GU105" s="757"/>
      <c r="GV105" s="757"/>
      <c r="GW105" s="757"/>
      <c r="GX105" s="757"/>
      <c r="GY105" s="757"/>
      <c r="GZ105" s="757"/>
      <c r="HA105" s="757"/>
      <c r="HB105" s="757"/>
      <c r="HC105" s="757"/>
      <c r="HD105" s="757"/>
      <c r="HE105" s="757"/>
      <c r="HF105" s="757"/>
      <c r="HG105" s="757"/>
      <c r="HH105" s="757"/>
      <c r="HI105" s="757"/>
      <c r="HJ105" s="757"/>
      <c r="HK105" s="757"/>
      <c r="HL105" s="757"/>
      <c r="HM105" s="757"/>
      <c r="HN105" s="757"/>
      <c r="HO105" s="757"/>
      <c r="HP105" s="757"/>
      <c r="HQ105" s="757"/>
      <c r="HR105" s="757"/>
      <c r="HS105" s="757"/>
      <c r="HT105" s="757"/>
      <c r="HU105" s="757"/>
      <c r="HV105" s="757"/>
      <c r="HW105" s="757"/>
      <c r="HX105" s="757"/>
      <c r="HY105" s="757"/>
      <c r="HZ105" s="757"/>
      <c r="IA105" s="757"/>
      <c r="IB105" s="757"/>
      <c r="IC105" s="757"/>
      <c r="ID105" s="757"/>
      <c r="IE105" s="757"/>
      <c r="IF105" s="757"/>
      <c r="IG105" s="757"/>
      <c r="IH105" s="757"/>
      <c r="II105" s="757"/>
      <c r="IJ105" s="757"/>
      <c r="IK105" s="757"/>
      <c r="IL105" s="757"/>
      <c r="IM105" s="757"/>
      <c r="IN105" s="757"/>
      <c r="IO105" s="757"/>
      <c r="IP105" s="757"/>
      <c r="IQ105" s="757"/>
      <c r="IR105" s="757"/>
      <c r="IS105" s="757"/>
      <c r="IT105" s="757"/>
      <c r="IU105" s="757"/>
    </row>
    <row r="106" s="747" customFormat="true" ht="5.1" hidden="false" customHeight="true" outlineLevel="0" collapsed="false">
      <c r="A106" s="749"/>
      <c r="B106" s="750"/>
      <c r="C106" s="750"/>
      <c r="D106" s="750"/>
      <c r="E106" s="750"/>
      <c r="F106" s="750"/>
      <c r="G106" s="808"/>
      <c r="H106" s="808"/>
      <c r="I106" s="808"/>
      <c r="J106" s="808"/>
      <c r="K106" s="808"/>
      <c r="L106" s="808"/>
      <c r="M106" s="808"/>
      <c r="N106" s="808"/>
      <c r="O106" s="808"/>
      <c r="P106" s="808"/>
      <c r="Q106" s="808"/>
      <c r="R106" s="808"/>
      <c r="S106" s="808"/>
      <c r="T106" s="808"/>
      <c r="U106" s="808"/>
      <c r="V106" s="808"/>
      <c r="W106" s="808"/>
      <c r="X106" s="808"/>
      <c r="Y106" s="808"/>
      <c r="Z106" s="808"/>
      <c r="AA106" s="750"/>
      <c r="AB106" s="750"/>
      <c r="AC106" s="750"/>
      <c r="AD106" s="750"/>
      <c r="AE106" s="750"/>
      <c r="AF106" s="750"/>
      <c r="AG106" s="750"/>
      <c r="AH106" s="750"/>
      <c r="AI106" s="750"/>
      <c r="AJ106" s="750"/>
      <c r="AK106" s="750"/>
      <c r="AL106" s="750"/>
      <c r="AM106" s="750"/>
      <c r="AN106" s="750"/>
      <c r="AO106" s="750"/>
      <c r="AP106" s="750"/>
      <c r="AQ106" s="750"/>
      <c r="AR106" s="750"/>
      <c r="AS106" s="750"/>
      <c r="AT106" s="750"/>
      <c r="AU106" s="750"/>
      <c r="AV106" s="750"/>
      <c r="AW106" s="750"/>
      <c r="AX106" s="750"/>
      <c r="AY106" s="750"/>
      <c r="AZ106" s="750"/>
      <c r="BA106" s="750"/>
      <c r="BB106" s="750"/>
      <c r="BC106" s="750"/>
      <c r="BD106" s="750"/>
      <c r="BE106" s="750"/>
      <c r="BF106" s="750"/>
      <c r="BG106" s="750"/>
      <c r="BH106" s="750"/>
      <c r="BI106" s="750"/>
      <c r="BJ106" s="750"/>
      <c r="BK106" s="750"/>
      <c r="BL106" s="750"/>
      <c r="BM106" s="750"/>
      <c r="BN106" s="750"/>
      <c r="BO106" s="750"/>
      <c r="BP106" s="750"/>
      <c r="BQ106" s="750"/>
      <c r="BR106" s="750"/>
      <c r="BS106" s="750"/>
      <c r="BT106" s="750"/>
      <c r="BU106" s="750"/>
      <c r="BV106" s="750"/>
      <c r="BW106" s="750"/>
      <c r="BX106" s="750"/>
      <c r="BY106" s="750"/>
      <c r="BZ106" s="750"/>
      <c r="CA106" s="750"/>
      <c r="CB106" s="750"/>
      <c r="CC106" s="750"/>
      <c r="CD106" s="750"/>
      <c r="CE106" s="750"/>
      <c r="CF106" s="750"/>
      <c r="CG106" s="750"/>
      <c r="CH106" s="750"/>
      <c r="CI106" s="750"/>
      <c r="CJ106" s="750"/>
      <c r="CK106" s="750"/>
      <c r="CL106" s="750"/>
      <c r="CM106" s="750"/>
      <c r="CN106" s="750"/>
      <c r="CO106" s="750"/>
      <c r="CP106" s="750"/>
      <c r="CQ106" s="750"/>
      <c r="CR106" s="750"/>
      <c r="CS106" s="750"/>
      <c r="CT106" s="750"/>
      <c r="CU106" s="750"/>
      <c r="CV106" s="750"/>
      <c r="CW106" s="750"/>
      <c r="CX106" s="750"/>
      <c r="CY106" s="750"/>
      <c r="CZ106" s="750"/>
      <c r="DA106" s="750"/>
      <c r="DB106" s="750"/>
      <c r="DC106" s="750"/>
      <c r="DD106" s="750"/>
      <c r="DE106" s="750"/>
      <c r="DF106" s="750"/>
      <c r="DG106" s="750"/>
      <c r="DH106" s="750"/>
      <c r="DI106" s="750"/>
      <c r="DJ106" s="750"/>
      <c r="DK106" s="750"/>
      <c r="DL106" s="750"/>
      <c r="DM106" s="750"/>
      <c r="DN106" s="750"/>
      <c r="DO106" s="750"/>
      <c r="DP106" s="750"/>
      <c r="DQ106" s="750"/>
      <c r="DR106" s="750"/>
      <c r="DS106" s="750"/>
      <c r="DT106" s="750"/>
      <c r="DU106" s="750"/>
      <c r="DV106" s="750"/>
      <c r="DW106" s="750"/>
      <c r="DX106" s="750"/>
      <c r="DY106" s="750"/>
      <c r="DZ106" s="750"/>
      <c r="EA106" s="750"/>
      <c r="EB106" s="750"/>
      <c r="EC106" s="750"/>
      <c r="ED106" s="750"/>
      <c r="EE106" s="750"/>
      <c r="EF106" s="750"/>
      <c r="EG106" s="750"/>
      <c r="EH106" s="750"/>
      <c r="EI106" s="750"/>
      <c r="EJ106" s="750"/>
      <c r="EK106" s="750"/>
      <c r="EL106" s="750"/>
      <c r="EM106" s="750"/>
      <c r="EN106" s="750"/>
      <c r="EO106" s="750"/>
      <c r="EP106" s="750"/>
      <c r="EQ106" s="750"/>
      <c r="ER106" s="750"/>
      <c r="ES106" s="750"/>
      <c r="ET106" s="750"/>
      <c r="EU106" s="750"/>
      <c r="EV106" s="750"/>
      <c r="EW106" s="750"/>
      <c r="EX106" s="750"/>
      <c r="EY106" s="750"/>
      <c r="EZ106" s="750"/>
      <c r="FA106" s="750"/>
      <c r="FB106" s="750"/>
      <c r="FC106" s="750"/>
      <c r="FD106" s="750"/>
      <c r="FE106" s="750"/>
      <c r="FF106" s="750"/>
      <c r="FG106" s="750"/>
      <c r="FH106" s="750"/>
      <c r="FI106" s="750"/>
      <c r="FJ106" s="750"/>
      <c r="FK106" s="750"/>
      <c r="FL106" s="750"/>
      <c r="FM106" s="750"/>
      <c r="FN106" s="750"/>
      <c r="FO106" s="750"/>
      <c r="FP106" s="750"/>
      <c r="FQ106" s="750"/>
      <c r="FR106" s="750"/>
      <c r="FS106" s="750"/>
      <c r="FT106" s="750"/>
      <c r="FU106" s="750"/>
      <c r="FV106" s="750"/>
      <c r="FW106" s="750"/>
      <c r="FX106" s="750"/>
      <c r="FY106" s="750"/>
      <c r="FZ106" s="750"/>
      <c r="GA106" s="750"/>
      <c r="GB106" s="750"/>
      <c r="GC106" s="750"/>
      <c r="GD106" s="750"/>
      <c r="GE106" s="750"/>
      <c r="GF106" s="750"/>
      <c r="GG106" s="750"/>
      <c r="GH106" s="750"/>
      <c r="GI106" s="750"/>
      <c r="GJ106" s="750"/>
      <c r="GK106" s="750"/>
      <c r="GL106" s="750"/>
      <c r="GM106" s="750"/>
      <c r="GN106" s="750"/>
      <c r="GO106" s="750"/>
      <c r="GP106" s="750"/>
      <c r="GQ106" s="750"/>
      <c r="GR106" s="750"/>
      <c r="GS106" s="750"/>
      <c r="GT106" s="750"/>
      <c r="GU106" s="750"/>
      <c r="GV106" s="750"/>
      <c r="GW106" s="750"/>
      <c r="GX106" s="750"/>
      <c r="GY106" s="750"/>
      <c r="GZ106" s="750"/>
      <c r="HA106" s="750"/>
      <c r="HB106" s="750"/>
      <c r="HC106" s="750"/>
      <c r="HD106" s="750"/>
      <c r="HE106" s="750"/>
      <c r="HF106" s="750"/>
      <c r="HG106" s="750"/>
      <c r="HH106" s="750"/>
      <c r="HI106" s="750"/>
      <c r="HJ106" s="750"/>
      <c r="HK106" s="750"/>
      <c r="HL106" s="750"/>
      <c r="HM106" s="750"/>
      <c r="HN106" s="750"/>
      <c r="HO106" s="750"/>
      <c r="HP106" s="750"/>
      <c r="HQ106" s="750"/>
      <c r="HR106" s="750"/>
      <c r="HS106" s="750"/>
      <c r="HT106" s="750"/>
      <c r="HU106" s="750"/>
      <c r="HV106" s="750"/>
      <c r="HW106" s="750"/>
      <c r="HX106" s="750"/>
      <c r="HY106" s="750"/>
      <c r="HZ106" s="750"/>
      <c r="IA106" s="750"/>
      <c r="IB106" s="750"/>
      <c r="IC106" s="750"/>
      <c r="ID106" s="750"/>
      <c r="IE106" s="750"/>
      <c r="IF106" s="750"/>
      <c r="IG106" s="750"/>
      <c r="IH106" s="750"/>
      <c r="II106" s="750"/>
      <c r="IJ106" s="750"/>
      <c r="IK106" s="750"/>
      <c r="IL106" s="750"/>
      <c r="IM106" s="750"/>
      <c r="IN106" s="750"/>
      <c r="IO106" s="750"/>
      <c r="IP106" s="750"/>
      <c r="IQ106" s="750"/>
      <c r="IR106" s="750"/>
      <c r="IS106" s="750"/>
      <c r="IT106" s="750"/>
      <c r="IU106" s="750"/>
    </row>
    <row r="107" customFormat="false" ht="14.1" hidden="false" customHeight="true" outlineLevel="0" collapsed="false">
      <c r="A107" s="756" t="s">
        <v>616</v>
      </c>
      <c r="B107" s="757" t="s">
        <v>617</v>
      </c>
      <c r="C107" s="757"/>
      <c r="D107" s="762"/>
      <c r="E107" s="757"/>
      <c r="F107" s="757"/>
      <c r="G107" s="793" t="n">
        <f aca="false">G105</f>
        <v>-6517532.34179176</v>
      </c>
      <c r="H107" s="793" t="n">
        <f aca="false">G107+H105</f>
        <v>-5660648.9615715</v>
      </c>
      <c r="I107" s="794" t="n">
        <f aca="false">H107+I105</f>
        <v>-6887852.00428849</v>
      </c>
      <c r="J107" s="794" t="n">
        <f aca="false">I107+J105</f>
        <v>-5615523.23977247</v>
      </c>
      <c r="K107" s="794" t="n">
        <f aca="false">J107+K105</f>
        <v>-4293200.85393746</v>
      </c>
      <c r="L107" s="794" t="n">
        <f aca="false">K107+L105</f>
        <v>-7092615.51773644</v>
      </c>
      <c r="M107" s="794" t="n">
        <f aca="false">L107+M105</f>
        <v>-5550404.02885243</v>
      </c>
      <c r="N107" s="794" t="n">
        <f aca="false">M107+N105</f>
        <v>-3840324.48795041</v>
      </c>
      <c r="O107" s="794" t="n">
        <f aca="false">N107+O105</f>
        <v>-2201161.2491714</v>
      </c>
      <c r="P107" s="794" t="n">
        <f aca="false">O107+P105</f>
        <v>-340827.487768383</v>
      </c>
      <c r="Q107" s="794" t="n">
        <f aca="false">P107+Q105</f>
        <v>-5302594.44112937</v>
      </c>
      <c r="R107" s="794" t="n">
        <f aca="false">Q107+R105</f>
        <v>-3262178.20492335</v>
      </c>
      <c r="S107" s="794" t="n">
        <f aca="false">R107+S105</f>
        <v>-1127778.61869234</v>
      </c>
      <c r="T107" s="794" t="n">
        <f aca="false">S107+T105</f>
        <v>1208388.92675168</v>
      </c>
      <c r="U107" s="794" t="n">
        <f aca="false">T107+U105</f>
        <v>3532089.07558769</v>
      </c>
      <c r="V107" s="794" t="n">
        <f aca="false">U107+V105</f>
        <v>1768994.97170171</v>
      </c>
      <c r="W107" s="794" t="n">
        <f aca="false">V107+W105</f>
        <v>4257509.27866173</v>
      </c>
      <c r="X107" s="794" t="n">
        <f aca="false">W107+X105</f>
        <v>6952750.19822674</v>
      </c>
      <c r="Y107" s="794" t="n">
        <f aca="false">X107+Y105</f>
        <v>9788151.92752976</v>
      </c>
      <c r="Z107" s="794" t="n">
        <f aca="false">Y107+Z105</f>
        <v>12869490.8374638</v>
      </c>
      <c r="AA107" s="757"/>
      <c r="AB107" s="757"/>
      <c r="AC107" s="757"/>
      <c r="AD107" s="757"/>
      <c r="AE107" s="757"/>
      <c r="AF107" s="757"/>
      <c r="AG107" s="757"/>
      <c r="AH107" s="757"/>
      <c r="AI107" s="757"/>
      <c r="AJ107" s="757"/>
      <c r="AK107" s="757"/>
      <c r="AL107" s="757"/>
      <c r="AM107" s="757"/>
      <c r="AN107" s="757"/>
      <c r="AO107" s="757"/>
      <c r="AP107" s="757"/>
      <c r="AQ107" s="757"/>
      <c r="AR107" s="757"/>
      <c r="AS107" s="757"/>
      <c r="AT107" s="757"/>
      <c r="AU107" s="757"/>
      <c r="AV107" s="757"/>
      <c r="AW107" s="757"/>
      <c r="AX107" s="757"/>
      <c r="AY107" s="757"/>
      <c r="AZ107" s="757"/>
      <c r="BA107" s="757"/>
      <c r="BB107" s="757"/>
      <c r="BC107" s="757"/>
      <c r="BD107" s="757"/>
      <c r="BE107" s="757"/>
      <c r="BF107" s="757"/>
      <c r="BG107" s="757"/>
      <c r="BH107" s="757"/>
      <c r="BI107" s="757"/>
      <c r="BJ107" s="757"/>
      <c r="BK107" s="757"/>
      <c r="BL107" s="757"/>
      <c r="BM107" s="757"/>
      <c r="BN107" s="757"/>
      <c r="BO107" s="757"/>
      <c r="BP107" s="757"/>
      <c r="BQ107" s="757"/>
      <c r="BR107" s="757"/>
      <c r="BS107" s="757"/>
      <c r="BT107" s="757"/>
      <c r="BU107" s="757"/>
      <c r="BV107" s="757"/>
      <c r="BW107" s="757"/>
      <c r="BX107" s="757"/>
      <c r="BY107" s="757"/>
      <c r="BZ107" s="757"/>
      <c r="CA107" s="757"/>
      <c r="CB107" s="757"/>
      <c r="CC107" s="757"/>
      <c r="CD107" s="757"/>
      <c r="CE107" s="757"/>
      <c r="CF107" s="757"/>
      <c r="CG107" s="757"/>
      <c r="CH107" s="757"/>
      <c r="CI107" s="757"/>
      <c r="CJ107" s="757"/>
      <c r="CK107" s="757"/>
      <c r="CL107" s="757"/>
      <c r="CM107" s="757"/>
      <c r="CN107" s="757"/>
      <c r="CO107" s="757"/>
      <c r="CP107" s="757"/>
      <c r="CQ107" s="757"/>
      <c r="CR107" s="757"/>
      <c r="CS107" s="757"/>
      <c r="CT107" s="757"/>
      <c r="CU107" s="757"/>
      <c r="CV107" s="757"/>
      <c r="CW107" s="757"/>
      <c r="CX107" s="757"/>
      <c r="CY107" s="757"/>
      <c r="CZ107" s="757"/>
      <c r="DA107" s="757"/>
      <c r="DB107" s="757"/>
      <c r="DC107" s="757"/>
      <c r="DD107" s="757"/>
      <c r="DE107" s="757"/>
      <c r="DF107" s="757"/>
      <c r="DG107" s="757"/>
      <c r="DH107" s="757"/>
      <c r="DI107" s="757"/>
      <c r="DJ107" s="757"/>
      <c r="DK107" s="757"/>
      <c r="DL107" s="757"/>
      <c r="DM107" s="757"/>
      <c r="DN107" s="757"/>
      <c r="DO107" s="757"/>
      <c r="DP107" s="757"/>
      <c r="DQ107" s="757"/>
      <c r="DR107" s="757"/>
      <c r="DS107" s="757"/>
      <c r="DT107" s="757"/>
      <c r="DU107" s="757"/>
      <c r="DV107" s="757"/>
      <c r="DW107" s="757"/>
      <c r="DX107" s="757"/>
      <c r="DY107" s="757"/>
      <c r="DZ107" s="757"/>
      <c r="EA107" s="757"/>
      <c r="EB107" s="757"/>
      <c r="EC107" s="757"/>
      <c r="ED107" s="757"/>
      <c r="EE107" s="757"/>
      <c r="EF107" s="757"/>
      <c r="EG107" s="757"/>
      <c r="EH107" s="757"/>
      <c r="EI107" s="757"/>
      <c r="EJ107" s="757"/>
      <c r="EK107" s="757"/>
      <c r="EL107" s="757"/>
      <c r="EM107" s="757"/>
      <c r="EN107" s="757"/>
      <c r="EO107" s="757"/>
      <c r="EP107" s="757"/>
      <c r="EQ107" s="757"/>
      <c r="ER107" s="757"/>
      <c r="ES107" s="757"/>
      <c r="ET107" s="757"/>
      <c r="EU107" s="757"/>
      <c r="EV107" s="757"/>
      <c r="EW107" s="757"/>
      <c r="EX107" s="757"/>
      <c r="EY107" s="757"/>
      <c r="EZ107" s="757"/>
      <c r="FA107" s="757"/>
      <c r="FB107" s="757"/>
      <c r="FC107" s="757"/>
      <c r="FD107" s="757"/>
      <c r="FE107" s="757"/>
      <c r="FF107" s="757"/>
      <c r="FG107" s="757"/>
      <c r="FH107" s="757"/>
      <c r="FI107" s="757"/>
      <c r="FJ107" s="757"/>
      <c r="FK107" s="757"/>
      <c r="FL107" s="757"/>
      <c r="FM107" s="757"/>
      <c r="FN107" s="757"/>
      <c r="FO107" s="757"/>
      <c r="FP107" s="757"/>
      <c r="FQ107" s="757"/>
      <c r="FR107" s="757"/>
      <c r="FS107" s="757"/>
      <c r="FT107" s="757"/>
      <c r="FU107" s="757"/>
      <c r="FV107" s="757"/>
      <c r="FW107" s="757"/>
      <c r="FX107" s="757"/>
      <c r="FY107" s="757"/>
      <c r="FZ107" s="757"/>
      <c r="GA107" s="757"/>
      <c r="GB107" s="757"/>
      <c r="GC107" s="757"/>
      <c r="GD107" s="757"/>
      <c r="GE107" s="757"/>
      <c r="GF107" s="757"/>
      <c r="GG107" s="757"/>
      <c r="GH107" s="757"/>
      <c r="GI107" s="757"/>
      <c r="GJ107" s="757"/>
      <c r="GK107" s="757"/>
      <c r="GL107" s="757"/>
      <c r="GM107" s="757"/>
      <c r="GN107" s="757"/>
      <c r="GO107" s="757"/>
      <c r="GP107" s="757"/>
      <c r="GQ107" s="757"/>
      <c r="GR107" s="757"/>
      <c r="GS107" s="757"/>
      <c r="GT107" s="757"/>
      <c r="GU107" s="757"/>
      <c r="GV107" s="757"/>
      <c r="GW107" s="757"/>
      <c r="GX107" s="757"/>
      <c r="GY107" s="757"/>
      <c r="GZ107" s="757"/>
      <c r="HA107" s="757"/>
      <c r="HB107" s="757"/>
      <c r="HC107" s="757"/>
      <c r="HD107" s="757"/>
      <c r="HE107" s="757"/>
      <c r="HF107" s="757"/>
      <c r="HG107" s="757"/>
      <c r="HH107" s="757"/>
      <c r="HI107" s="757"/>
      <c r="HJ107" s="757"/>
      <c r="HK107" s="757"/>
      <c r="HL107" s="757"/>
      <c r="HM107" s="757"/>
      <c r="HN107" s="757"/>
      <c r="HO107" s="757"/>
      <c r="HP107" s="757"/>
      <c r="HQ107" s="757"/>
      <c r="HR107" s="757"/>
      <c r="HS107" s="757"/>
      <c r="HT107" s="757"/>
      <c r="HU107" s="757"/>
      <c r="HV107" s="757"/>
      <c r="HW107" s="757"/>
      <c r="HX107" s="757"/>
      <c r="HY107" s="757"/>
      <c r="HZ107" s="757"/>
      <c r="IA107" s="757"/>
      <c r="IB107" s="757"/>
      <c r="IC107" s="757"/>
      <c r="ID107" s="757"/>
      <c r="IE107" s="757"/>
      <c r="IF107" s="757"/>
      <c r="IG107" s="757"/>
      <c r="IH107" s="757"/>
      <c r="II107" s="757"/>
      <c r="IJ107" s="757"/>
      <c r="IK107" s="757"/>
      <c r="IL107" s="757"/>
      <c r="IM107" s="757"/>
      <c r="IN107" s="757"/>
      <c r="IO107" s="757"/>
      <c r="IP107" s="757"/>
      <c r="IQ107" s="757"/>
      <c r="IR107" s="757"/>
      <c r="IS107" s="757"/>
      <c r="IT107" s="757"/>
      <c r="IU107" s="757"/>
    </row>
    <row r="108" customFormat="false" ht="14.1" hidden="false" customHeight="true" outlineLevel="0" collapsed="false">
      <c r="C108" s="757"/>
      <c r="D108" s="762"/>
      <c r="G108" s="815" t="n">
        <v>1</v>
      </c>
      <c r="H108" s="815" t="n">
        <v>2</v>
      </c>
      <c r="I108" s="815" t="n">
        <v>3</v>
      </c>
      <c r="J108" s="815" t="n">
        <v>4</v>
      </c>
      <c r="K108" s="815" t="n">
        <v>5</v>
      </c>
      <c r="L108" s="815" t="n">
        <v>6</v>
      </c>
      <c r="M108" s="815" t="n">
        <v>7</v>
      </c>
      <c r="N108" s="815" t="n">
        <v>8</v>
      </c>
      <c r="O108" s="815" t="n">
        <v>9</v>
      </c>
      <c r="P108" s="815" t="n">
        <v>10</v>
      </c>
      <c r="Q108" s="815" t="n">
        <v>11</v>
      </c>
      <c r="R108" s="815" t="n">
        <v>12</v>
      </c>
      <c r="S108" s="815" t="n">
        <v>13</v>
      </c>
      <c r="T108" s="815" t="n">
        <v>14</v>
      </c>
      <c r="U108" s="815" t="n">
        <v>15</v>
      </c>
      <c r="V108" s="815" t="n">
        <v>16</v>
      </c>
      <c r="W108" s="815" t="n">
        <v>17</v>
      </c>
      <c r="X108" s="815" t="n">
        <v>18</v>
      </c>
      <c r="Y108" s="815" t="n">
        <v>19</v>
      </c>
      <c r="Z108" s="815" t="n">
        <v>20</v>
      </c>
    </row>
    <row r="109" customFormat="false" ht="14.1" hidden="false" customHeight="true" outlineLevel="0" collapsed="false">
      <c r="A109" s="756" t="s">
        <v>618</v>
      </c>
      <c r="B109" s="757" t="s">
        <v>619</v>
      </c>
      <c r="C109" s="757"/>
      <c r="D109" s="762"/>
      <c r="E109" s="757"/>
      <c r="F109" s="757"/>
      <c r="G109" s="816"/>
      <c r="H109" s="816" t="n">
        <f aca="false">IF(SUM($G109:G$109)&gt;0,0,IF(SUM($G105:H$105)&gt;0,H108-SUM($G105:H$105)/H105,0))</f>
        <v>0</v>
      </c>
      <c r="I109" s="817" t="n">
        <f aca="false">IF(SUM($G109:H$109)&gt;0,0,IF(SUM($G105:I$105)&gt;0,I108-SUM($G105:I$105)/I105,0))</f>
        <v>0</v>
      </c>
      <c r="J109" s="817" t="n">
        <f aca="false">IF(SUM($G109:I$109)&gt;0,0,IF(SUM($G105:J$105)&gt;0,J108-SUM($G105:J$105)/J105,0))</f>
        <v>0</v>
      </c>
      <c r="K109" s="817" t="n">
        <f aca="false">IF(SUM($G109:J$109)&gt;0,0,IF(SUM($G105:K$105)&gt;0,K108-SUM($G105:K$105)/K105,0))</f>
        <v>0</v>
      </c>
      <c r="L109" s="817" t="n">
        <f aca="false">IF(SUM($G109:K$109)&gt;0,0,IF(SUM($G105:L$105)&gt;0,L108-SUM($G105:L$105)/L105,0))</f>
        <v>0</v>
      </c>
      <c r="M109" s="817" t="n">
        <f aca="false">IF(SUM($G109:L$109)&gt;0,0,IF(SUM($G105:M$105)&gt;0,M108-SUM($G105:M$105)/M105,0))</f>
        <v>0</v>
      </c>
      <c r="N109" s="817" t="n">
        <f aca="false">IF(SUM($G109:M$109)&gt;0,0,IF(SUM($G105:N$105)&gt;0,N108-SUM($G105:N$105)/N105,0))</f>
        <v>0</v>
      </c>
      <c r="O109" s="817" t="n">
        <f aca="false">IF(SUM($G109:N$109)&gt;0,0,IF(SUM($G105:O$105)&gt;0,O108-SUM($G105:O$105)/O105,0))</f>
        <v>0</v>
      </c>
      <c r="P109" s="817" t="n">
        <f aca="false">IF(SUM($G109:O$109)&gt;0,0,IF(SUM($G105:P$105)&gt;0,P108-SUM($G105:P$105)/P105,0))</f>
        <v>0</v>
      </c>
      <c r="Q109" s="817" t="n">
        <f aca="false">IF(SUM($G109:P$109)&gt;0,0,IF(SUM($G105:Q$105)&gt;0,Q108-SUM($G105:Q$105)/Q105,0))</f>
        <v>0</v>
      </c>
      <c r="R109" s="817" t="n">
        <f aca="false">IF(SUM($G109:Q$109)&gt;0,0,IF(SUM($G105:R$105)&gt;0,R108-SUM($G105:R$105)/R105,0))</f>
        <v>0</v>
      </c>
      <c r="S109" s="817" t="n">
        <f aca="false">IF(SUM($G109:R$109)&gt;0,0,IF(SUM($G105:S$105)&gt;0,S108-SUM($G105:S$105)/S105,0))</f>
        <v>0</v>
      </c>
      <c r="T109" s="817" t="n">
        <f aca="false">IF(SUM($G109:S$109)&gt;0,0,IF(SUM($G105:T$105)&gt;0,T108-SUM($G105:T$105)/T105,0))</f>
        <v>13.4827473187408</v>
      </c>
      <c r="U109" s="817" t="n">
        <f aca="false">IF(SUM($G109:T$109)&gt;0,0,IF(SUM($G105:U$105)&gt;0,U108-SUM($G105:U$105)/U105,0))</f>
        <v>0</v>
      </c>
      <c r="V109" s="817" t="n">
        <f aca="false">IF(SUM($G109:U$109)&gt;0,0,IF(SUM($G105:V$105)&gt;0,V108-SUM($G105:V$105)/V105,0))</f>
        <v>0</v>
      </c>
      <c r="W109" s="817" t="n">
        <f aca="false">IF(SUM($G109:V$109)&gt;0,0,IF(SUM($G105:W$105)&gt;0,W108-SUM($G105:W$105)/W105,0))</f>
        <v>0</v>
      </c>
      <c r="X109" s="817" t="n">
        <f aca="false">IF(SUM($G109:W$109)&gt;0,0,IF(SUM($G105:X$105)&gt;0,X108-SUM($G105:X$105)/X105,0))</f>
        <v>0</v>
      </c>
      <c r="Y109" s="817" t="n">
        <f aca="false">IF(SUM($G109:X$109)&gt;0,0,IF(SUM($G105:Y$105)&gt;0,Y108-SUM($G105:Y$105)/Y105,0))</f>
        <v>0</v>
      </c>
      <c r="Z109" s="817" t="n">
        <f aca="false">IF(SUM($G109:Y$109)&gt;0,0,IF(SUM($G105:Z$105)&gt;0,Z108-SUM($G105:Z$105)/Z105,0))</f>
        <v>0</v>
      </c>
      <c r="AA109" s="757"/>
      <c r="AB109" s="757"/>
      <c r="AC109" s="757"/>
      <c r="AD109" s="757"/>
      <c r="AE109" s="757"/>
      <c r="AF109" s="757"/>
      <c r="AG109" s="757"/>
      <c r="AH109" s="757"/>
      <c r="AI109" s="757"/>
      <c r="AJ109" s="757"/>
      <c r="AK109" s="757"/>
      <c r="AL109" s="757"/>
      <c r="AM109" s="757"/>
      <c r="AN109" s="757"/>
      <c r="AO109" s="757"/>
      <c r="AP109" s="757"/>
      <c r="AQ109" s="757"/>
      <c r="AR109" s="757"/>
      <c r="AS109" s="757"/>
      <c r="AT109" s="757"/>
      <c r="AU109" s="757"/>
      <c r="AV109" s="757"/>
      <c r="AW109" s="757"/>
      <c r="AX109" s="757"/>
      <c r="AY109" s="757"/>
      <c r="AZ109" s="757"/>
      <c r="BA109" s="757"/>
      <c r="BB109" s="757"/>
      <c r="BC109" s="757"/>
      <c r="BD109" s="757"/>
      <c r="BE109" s="757"/>
      <c r="BF109" s="757"/>
      <c r="BG109" s="757"/>
      <c r="BH109" s="757"/>
      <c r="BI109" s="757"/>
      <c r="BJ109" s="757"/>
      <c r="BK109" s="757"/>
      <c r="BL109" s="757"/>
      <c r="BM109" s="757"/>
      <c r="BN109" s="757"/>
      <c r="BO109" s="757"/>
      <c r="BP109" s="757"/>
      <c r="BQ109" s="757"/>
      <c r="BR109" s="757"/>
      <c r="BS109" s="757"/>
      <c r="BT109" s="757"/>
      <c r="BU109" s="757"/>
      <c r="BV109" s="757"/>
      <c r="BW109" s="757"/>
      <c r="BX109" s="757"/>
      <c r="BY109" s="757"/>
      <c r="BZ109" s="757"/>
      <c r="CA109" s="757"/>
      <c r="CB109" s="757"/>
      <c r="CC109" s="757"/>
      <c r="CD109" s="757"/>
      <c r="CE109" s="757"/>
      <c r="CF109" s="757"/>
      <c r="CG109" s="757"/>
      <c r="CH109" s="757"/>
      <c r="CI109" s="757"/>
      <c r="CJ109" s="757"/>
      <c r="CK109" s="757"/>
      <c r="CL109" s="757"/>
      <c r="CM109" s="757"/>
      <c r="CN109" s="757"/>
      <c r="CO109" s="757"/>
      <c r="CP109" s="757"/>
      <c r="CQ109" s="757"/>
      <c r="CR109" s="757"/>
      <c r="CS109" s="757"/>
      <c r="CT109" s="757"/>
      <c r="CU109" s="757"/>
      <c r="CV109" s="757"/>
      <c r="CW109" s="757"/>
      <c r="CX109" s="757"/>
      <c r="CY109" s="757"/>
      <c r="CZ109" s="757"/>
      <c r="DA109" s="757"/>
      <c r="DB109" s="757"/>
      <c r="DC109" s="757"/>
      <c r="DD109" s="757"/>
      <c r="DE109" s="757"/>
      <c r="DF109" s="757"/>
      <c r="DG109" s="757"/>
      <c r="DH109" s="757"/>
      <c r="DI109" s="757"/>
      <c r="DJ109" s="757"/>
      <c r="DK109" s="757"/>
      <c r="DL109" s="757"/>
      <c r="DM109" s="757"/>
      <c r="DN109" s="757"/>
      <c r="DO109" s="757"/>
      <c r="DP109" s="757"/>
      <c r="DQ109" s="757"/>
      <c r="DR109" s="757"/>
      <c r="DS109" s="757"/>
      <c r="DT109" s="757"/>
      <c r="DU109" s="757"/>
      <c r="DV109" s="757"/>
      <c r="DW109" s="757"/>
      <c r="DX109" s="757"/>
      <c r="DY109" s="757"/>
      <c r="DZ109" s="757"/>
      <c r="EA109" s="757"/>
      <c r="EB109" s="757"/>
      <c r="EC109" s="757"/>
      <c r="ED109" s="757"/>
      <c r="EE109" s="757"/>
      <c r="EF109" s="757"/>
      <c r="EG109" s="757"/>
      <c r="EH109" s="757"/>
      <c r="EI109" s="757"/>
      <c r="EJ109" s="757"/>
      <c r="EK109" s="757"/>
      <c r="EL109" s="757"/>
      <c r="EM109" s="757"/>
      <c r="EN109" s="757"/>
      <c r="EO109" s="757"/>
      <c r="EP109" s="757"/>
      <c r="EQ109" s="757"/>
      <c r="ER109" s="757"/>
      <c r="ES109" s="757"/>
      <c r="ET109" s="757"/>
      <c r="EU109" s="757"/>
      <c r="EV109" s="757"/>
      <c r="EW109" s="757"/>
      <c r="EX109" s="757"/>
      <c r="EY109" s="757"/>
      <c r="EZ109" s="757"/>
      <c r="FA109" s="757"/>
      <c r="FB109" s="757"/>
      <c r="FC109" s="757"/>
      <c r="FD109" s="757"/>
      <c r="FE109" s="757"/>
      <c r="FF109" s="757"/>
      <c r="FG109" s="757"/>
      <c r="FH109" s="757"/>
      <c r="FI109" s="757"/>
      <c r="FJ109" s="757"/>
      <c r="FK109" s="757"/>
      <c r="FL109" s="757"/>
      <c r="FM109" s="757"/>
      <c r="FN109" s="757"/>
      <c r="FO109" s="757"/>
      <c r="FP109" s="757"/>
      <c r="FQ109" s="757"/>
      <c r="FR109" s="757"/>
      <c r="FS109" s="757"/>
      <c r="FT109" s="757"/>
      <c r="FU109" s="757"/>
      <c r="FV109" s="757"/>
      <c r="FW109" s="757"/>
      <c r="FX109" s="757"/>
      <c r="FY109" s="757"/>
      <c r="FZ109" s="757"/>
      <c r="GA109" s="757"/>
      <c r="GB109" s="757"/>
      <c r="GC109" s="757"/>
      <c r="GD109" s="757"/>
      <c r="GE109" s="757"/>
      <c r="GF109" s="757"/>
      <c r="GG109" s="757"/>
      <c r="GH109" s="757"/>
      <c r="GI109" s="757"/>
      <c r="GJ109" s="757"/>
      <c r="GK109" s="757"/>
      <c r="GL109" s="757"/>
      <c r="GM109" s="757"/>
      <c r="GN109" s="757"/>
      <c r="GO109" s="757"/>
      <c r="GP109" s="757"/>
      <c r="GQ109" s="757"/>
      <c r="GR109" s="757"/>
      <c r="GS109" s="757"/>
      <c r="GT109" s="757"/>
      <c r="GU109" s="757"/>
      <c r="GV109" s="757"/>
      <c r="GW109" s="757"/>
      <c r="GX109" s="757"/>
      <c r="GY109" s="757"/>
      <c r="GZ109" s="757"/>
      <c r="HA109" s="757"/>
      <c r="HB109" s="757"/>
      <c r="HC109" s="757"/>
      <c r="HD109" s="757"/>
      <c r="HE109" s="757"/>
      <c r="HF109" s="757"/>
      <c r="HG109" s="757"/>
      <c r="HH109" s="757"/>
      <c r="HI109" s="757"/>
      <c r="HJ109" s="757"/>
      <c r="HK109" s="757"/>
      <c r="HL109" s="757"/>
      <c r="HM109" s="757"/>
      <c r="HN109" s="757"/>
      <c r="HO109" s="757"/>
      <c r="HP109" s="757"/>
      <c r="HQ109" s="757"/>
      <c r="HR109" s="757"/>
      <c r="HS109" s="757"/>
      <c r="HT109" s="757"/>
      <c r="HU109" s="757"/>
      <c r="HV109" s="757"/>
      <c r="HW109" s="757"/>
      <c r="HX109" s="757"/>
      <c r="HY109" s="757"/>
      <c r="HZ109" s="757"/>
      <c r="IA109" s="757"/>
      <c r="IB109" s="757"/>
      <c r="IC109" s="757"/>
      <c r="ID109" s="757"/>
      <c r="IE109" s="757"/>
      <c r="IF109" s="757"/>
      <c r="IG109" s="757"/>
      <c r="IH109" s="757"/>
      <c r="II109" s="757"/>
      <c r="IJ109" s="757"/>
      <c r="IK109" s="757"/>
      <c r="IL109" s="757"/>
      <c r="IM109" s="757"/>
      <c r="IN109" s="757"/>
      <c r="IO109" s="757"/>
      <c r="IP109" s="757"/>
      <c r="IQ109" s="757"/>
      <c r="IR109" s="757"/>
      <c r="IS109" s="757"/>
      <c r="IT109" s="757"/>
      <c r="IU109" s="757"/>
    </row>
    <row r="111" customFormat="false" ht="14.1" hidden="false" customHeight="true" outlineLevel="0" collapsed="false">
      <c r="A111" s="761" t="s">
        <v>620</v>
      </c>
      <c r="B111" s="818" t="s">
        <v>621</v>
      </c>
      <c r="C111" s="818"/>
      <c r="D111" s="746"/>
      <c r="E111" s="742"/>
      <c r="F111" s="742"/>
      <c r="G111" s="742"/>
      <c r="H111" s="742"/>
      <c r="I111" s="742"/>
      <c r="J111" s="742"/>
      <c r="K111" s="742"/>
      <c r="L111" s="742"/>
      <c r="M111" s="742"/>
      <c r="N111" s="742"/>
      <c r="O111" s="742"/>
      <c r="P111" s="742"/>
      <c r="Q111" s="742"/>
      <c r="R111" s="742"/>
      <c r="S111" s="742"/>
      <c r="T111" s="742"/>
      <c r="U111" s="742"/>
      <c r="V111" s="742"/>
      <c r="W111" s="742"/>
      <c r="X111" s="742"/>
      <c r="Y111" s="742"/>
      <c r="Z111" s="742"/>
      <c r="AA111" s="742"/>
      <c r="AB111" s="742"/>
      <c r="AC111" s="742"/>
      <c r="AD111" s="742"/>
      <c r="AE111" s="742"/>
      <c r="AF111" s="742"/>
      <c r="AG111" s="742"/>
      <c r="AH111" s="742"/>
      <c r="AI111" s="742"/>
      <c r="AJ111" s="742"/>
      <c r="AK111" s="742"/>
      <c r="AL111" s="742"/>
      <c r="AM111" s="742"/>
      <c r="AN111" s="742"/>
      <c r="AO111" s="742"/>
      <c r="AP111" s="742"/>
      <c r="AQ111" s="742"/>
      <c r="AR111" s="742"/>
      <c r="AS111" s="742"/>
      <c r="AT111" s="742"/>
      <c r="AU111" s="742"/>
      <c r="AV111" s="742"/>
      <c r="AW111" s="742"/>
      <c r="AX111" s="742"/>
      <c r="AY111" s="742"/>
      <c r="AZ111" s="742"/>
      <c r="BA111" s="742"/>
      <c r="BB111" s="742"/>
      <c r="BC111" s="742"/>
      <c r="BD111" s="742"/>
      <c r="BE111" s="742"/>
      <c r="BF111" s="742"/>
      <c r="BG111" s="742"/>
      <c r="BH111" s="742"/>
      <c r="BI111" s="742"/>
      <c r="BJ111" s="742"/>
      <c r="BK111" s="742"/>
      <c r="BL111" s="742"/>
      <c r="BM111" s="742"/>
      <c r="BN111" s="742"/>
      <c r="BO111" s="742"/>
      <c r="BP111" s="742"/>
      <c r="BQ111" s="742"/>
      <c r="BR111" s="742"/>
      <c r="BS111" s="742"/>
      <c r="BT111" s="742"/>
      <c r="BU111" s="742"/>
      <c r="BV111" s="742"/>
      <c r="BW111" s="742"/>
      <c r="BX111" s="742"/>
      <c r="BY111" s="742"/>
      <c r="BZ111" s="742"/>
      <c r="CA111" s="742"/>
      <c r="CB111" s="742"/>
      <c r="CC111" s="742"/>
      <c r="CD111" s="742"/>
      <c r="CE111" s="742"/>
      <c r="CF111" s="742"/>
      <c r="CG111" s="742"/>
      <c r="CH111" s="742"/>
      <c r="CI111" s="742"/>
      <c r="CJ111" s="742"/>
      <c r="CK111" s="742"/>
      <c r="CL111" s="742"/>
      <c r="CM111" s="742"/>
      <c r="CN111" s="742"/>
      <c r="CO111" s="742"/>
      <c r="CP111" s="742"/>
      <c r="CQ111" s="742"/>
      <c r="CR111" s="742"/>
      <c r="CS111" s="742"/>
      <c r="CT111" s="742"/>
      <c r="CU111" s="742"/>
      <c r="CV111" s="742"/>
      <c r="CW111" s="742"/>
      <c r="CX111" s="742"/>
      <c r="CY111" s="742"/>
      <c r="CZ111" s="742"/>
      <c r="DA111" s="742"/>
      <c r="DB111" s="742"/>
      <c r="DC111" s="742"/>
      <c r="DD111" s="742"/>
      <c r="DE111" s="742"/>
      <c r="DF111" s="742"/>
      <c r="DG111" s="742"/>
      <c r="DH111" s="742"/>
      <c r="DI111" s="742"/>
      <c r="DJ111" s="742"/>
      <c r="DK111" s="742"/>
      <c r="DL111" s="742"/>
      <c r="DM111" s="742"/>
      <c r="DN111" s="742"/>
      <c r="DO111" s="742"/>
      <c r="DP111" s="742"/>
      <c r="DQ111" s="742"/>
      <c r="DR111" s="742"/>
      <c r="DS111" s="742"/>
      <c r="DT111" s="742"/>
      <c r="DU111" s="742"/>
      <c r="DV111" s="742"/>
      <c r="DW111" s="742"/>
      <c r="DX111" s="742"/>
      <c r="DY111" s="742"/>
      <c r="DZ111" s="742"/>
      <c r="EA111" s="742"/>
      <c r="EB111" s="742"/>
      <c r="EC111" s="742"/>
      <c r="ED111" s="742"/>
      <c r="EE111" s="742"/>
      <c r="EF111" s="742"/>
      <c r="EG111" s="742"/>
      <c r="EH111" s="742"/>
      <c r="EI111" s="742"/>
      <c r="EJ111" s="742"/>
      <c r="EK111" s="742"/>
      <c r="EL111" s="742"/>
      <c r="EM111" s="742"/>
      <c r="EN111" s="742"/>
      <c r="EO111" s="742"/>
      <c r="EP111" s="742"/>
      <c r="EQ111" s="742"/>
      <c r="ER111" s="742"/>
      <c r="ES111" s="742"/>
      <c r="ET111" s="742"/>
      <c r="EU111" s="742"/>
      <c r="EV111" s="742"/>
      <c r="EW111" s="742"/>
      <c r="EX111" s="742"/>
      <c r="EY111" s="742"/>
      <c r="EZ111" s="742"/>
      <c r="FA111" s="742"/>
      <c r="FB111" s="742"/>
      <c r="FC111" s="742"/>
      <c r="FD111" s="742"/>
      <c r="FE111" s="742"/>
      <c r="FF111" s="742"/>
      <c r="FG111" s="742"/>
      <c r="FH111" s="742"/>
      <c r="FI111" s="742"/>
      <c r="FJ111" s="742"/>
      <c r="FK111" s="742"/>
      <c r="FL111" s="742"/>
      <c r="FM111" s="742"/>
      <c r="FN111" s="742"/>
      <c r="FO111" s="742"/>
      <c r="FP111" s="742"/>
      <c r="FQ111" s="742"/>
      <c r="FR111" s="742"/>
      <c r="FS111" s="742"/>
      <c r="FT111" s="742"/>
      <c r="FU111" s="742"/>
      <c r="FV111" s="742"/>
      <c r="FW111" s="742"/>
      <c r="FX111" s="742"/>
      <c r="FY111" s="742"/>
      <c r="FZ111" s="742"/>
      <c r="GA111" s="742"/>
      <c r="GB111" s="742"/>
      <c r="GC111" s="742"/>
      <c r="GD111" s="742"/>
      <c r="GE111" s="742"/>
      <c r="GF111" s="742"/>
      <c r="GG111" s="742"/>
      <c r="GH111" s="742"/>
      <c r="GI111" s="742"/>
      <c r="GJ111" s="742"/>
      <c r="GK111" s="742"/>
      <c r="GL111" s="742"/>
      <c r="GM111" s="742"/>
      <c r="GN111" s="742"/>
      <c r="GO111" s="742"/>
      <c r="GP111" s="742"/>
      <c r="GQ111" s="742"/>
      <c r="GR111" s="742"/>
      <c r="GS111" s="742"/>
      <c r="GT111" s="742"/>
      <c r="GU111" s="742"/>
      <c r="GV111" s="742"/>
      <c r="GW111" s="742"/>
      <c r="GX111" s="742"/>
      <c r="GY111" s="742"/>
      <c r="GZ111" s="742"/>
      <c r="HA111" s="742"/>
      <c r="HB111" s="742"/>
      <c r="HC111" s="742"/>
      <c r="HD111" s="742"/>
      <c r="HE111" s="742"/>
      <c r="HF111" s="742"/>
      <c r="HG111" s="742"/>
      <c r="HH111" s="742"/>
      <c r="HI111" s="742"/>
      <c r="HJ111" s="742"/>
      <c r="HK111" s="742"/>
      <c r="HL111" s="742"/>
      <c r="HM111" s="742"/>
      <c r="HN111" s="742"/>
      <c r="HO111" s="742"/>
      <c r="HP111" s="742"/>
      <c r="HQ111" s="742"/>
      <c r="HR111" s="742"/>
      <c r="HS111" s="742"/>
      <c r="HT111" s="742"/>
      <c r="HU111" s="742"/>
      <c r="HV111" s="742"/>
      <c r="HW111" s="742"/>
      <c r="HX111" s="742"/>
      <c r="HY111" s="742"/>
      <c r="HZ111" s="742"/>
      <c r="IA111" s="742"/>
      <c r="IB111" s="742"/>
      <c r="IC111" s="742"/>
      <c r="ID111" s="742"/>
      <c r="IE111" s="742"/>
      <c r="IF111" s="742"/>
      <c r="IG111" s="742"/>
      <c r="IH111" s="742"/>
      <c r="II111" s="742"/>
      <c r="IJ111" s="742"/>
      <c r="IK111" s="742"/>
      <c r="IL111" s="742"/>
      <c r="IM111" s="742"/>
      <c r="IN111" s="742"/>
      <c r="IO111" s="742"/>
      <c r="IP111" s="742"/>
      <c r="IQ111" s="742"/>
      <c r="IR111" s="742"/>
      <c r="IS111" s="742"/>
      <c r="IT111" s="742"/>
      <c r="IU111" s="742"/>
    </row>
    <row r="112" customFormat="false" ht="14.1" hidden="false" customHeight="true" outlineLevel="0" collapsed="false">
      <c r="A112" s="756" t="s">
        <v>622</v>
      </c>
      <c r="B112" s="819" t="s">
        <v>623</v>
      </c>
      <c r="C112" s="820" t="n">
        <f aca="false">NPV(C114,G105:Z105)</f>
        <v>758395.408900214</v>
      </c>
      <c r="D112" s="821"/>
      <c r="E112" s="757"/>
      <c r="F112" s="822"/>
      <c r="L112" s="823"/>
    </row>
    <row r="113" customFormat="false" ht="14.1" hidden="false" customHeight="true" outlineLevel="0" collapsed="false">
      <c r="A113" s="756" t="s">
        <v>624</v>
      </c>
      <c r="B113" s="824" t="s">
        <v>625</v>
      </c>
      <c r="C113" s="825" t="n">
        <f aca="false">IRR(G105:Z105)</f>
        <v>0.0863985552679059</v>
      </c>
      <c r="D113" s="826"/>
      <c r="E113" s="757"/>
      <c r="F113" s="827"/>
      <c r="L113" s="823"/>
    </row>
    <row r="114" customFormat="false" ht="14.1" hidden="false" customHeight="true" outlineLevel="0" collapsed="false">
      <c r="A114" s="756" t="s">
        <v>626</v>
      </c>
      <c r="B114" s="824" t="s">
        <v>627</v>
      </c>
      <c r="C114" s="825" t="n">
        <f aca="false">'(15)WACC'!G47</f>
        <v>0.0759193291445768</v>
      </c>
      <c r="D114" s="826"/>
      <c r="E114" s="757"/>
      <c r="F114" s="828"/>
    </row>
    <row r="115" customFormat="false" ht="14.1" hidden="false" customHeight="true" outlineLevel="0" collapsed="false">
      <c r="A115" s="756" t="s">
        <v>628</v>
      </c>
      <c r="B115" s="829" t="s">
        <v>629</v>
      </c>
      <c r="C115" s="830" t="n">
        <f aca="false">SUM(G109:Z109)</f>
        <v>13.4827473187408</v>
      </c>
      <c r="D115" s="831"/>
      <c r="E115" s="757"/>
      <c r="F115" s="828"/>
    </row>
    <row r="116" customFormat="false" ht="14.1" hidden="false" customHeight="true" outlineLevel="0" collapsed="false">
      <c r="A116" s="799" t="s">
        <v>630</v>
      </c>
      <c r="B116" s="832" t="s">
        <v>631</v>
      </c>
      <c r="C116" s="833" t="n">
        <f aca="false">G89</f>
        <v>5161447.07</v>
      </c>
      <c r="D116" s="834"/>
      <c r="E116" s="757"/>
      <c r="F116" s="828"/>
    </row>
    <row r="117" customFormat="false" ht="14.1" hidden="false" customHeight="true" outlineLevel="0" collapsed="false">
      <c r="A117" s="799" t="s">
        <v>632</v>
      </c>
      <c r="B117" s="835" t="s">
        <v>633</v>
      </c>
      <c r="C117" s="836" t="s">
        <v>634</v>
      </c>
      <c r="D117" s="837"/>
      <c r="E117" s="757"/>
      <c r="F117" s="828"/>
    </row>
    <row r="118" customFormat="false" ht="14.1" hidden="false" customHeight="true" outlineLevel="0" collapsed="false">
      <c r="A118" s="799" t="s">
        <v>635</v>
      </c>
      <c r="B118" s="835" t="s">
        <v>636</v>
      </c>
      <c r="C118" s="836" t="n">
        <f aca="false">C114</f>
        <v>0.0759193291445768</v>
      </c>
      <c r="D118" s="837"/>
      <c r="E118" s="757"/>
      <c r="F118" s="828"/>
    </row>
    <row r="119" customFormat="false" ht="14.1" hidden="false" customHeight="true" outlineLevel="0" collapsed="false">
      <c r="A119" s="799" t="s">
        <v>637</v>
      </c>
      <c r="B119" s="835" t="s">
        <v>638</v>
      </c>
      <c r="C119" s="838" t="n">
        <v>0.47</v>
      </c>
      <c r="D119" s="839"/>
      <c r="E119" s="757"/>
    </row>
    <row r="120" customFormat="false" ht="14.1" hidden="false" customHeight="true" outlineLevel="0" collapsed="false">
      <c r="A120" s="799" t="s">
        <v>639</v>
      </c>
      <c r="B120" s="835" t="s">
        <v>640</v>
      </c>
      <c r="C120" s="838" t="n">
        <v>0.37</v>
      </c>
      <c r="D120" s="828"/>
      <c r="E120" s="757"/>
      <c r="F120" s="828"/>
    </row>
    <row r="121" s="840" customFormat="true" ht="14.1" hidden="false" customHeight="true" outlineLevel="0" collapsed="false">
      <c r="A121" s="799" t="s">
        <v>641</v>
      </c>
      <c r="B121" s="835" t="s">
        <v>642</v>
      </c>
      <c r="C121" s="838" t="n">
        <v>0.95</v>
      </c>
      <c r="D121" s="828"/>
      <c r="E121" s="757"/>
      <c r="F121" s="828"/>
    </row>
    <row r="122" s="840" customFormat="true" ht="14.1" hidden="false" customHeight="true" outlineLevel="0" collapsed="false">
      <c r="A122" s="799" t="s">
        <v>643</v>
      </c>
      <c r="B122" s="835" t="s">
        <v>644</v>
      </c>
      <c r="C122" s="838" t="n">
        <v>0.03</v>
      </c>
      <c r="D122" s="828"/>
      <c r="E122" s="757"/>
      <c r="F122" s="828"/>
    </row>
    <row r="123" s="840" customFormat="true" ht="14.1" hidden="false" customHeight="true" outlineLevel="0" collapsed="false">
      <c r="A123" s="799" t="s">
        <v>645</v>
      </c>
      <c r="B123" s="835" t="s">
        <v>556</v>
      </c>
      <c r="C123" s="838" t="n">
        <v>0.02</v>
      </c>
      <c r="D123" s="828"/>
      <c r="E123" s="757"/>
      <c r="F123" s="828"/>
    </row>
    <row r="124" s="840" customFormat="true" ht="14.1" hidden="false" customHeight="true" outlineLevel="0" collapsed="false">
      <c r="A124" s="799" t="s">
        <v>646</v>
      </c>
      <c r="B124" s="835" t="s">
        <v>647</v>
      </c>
      <c r="C124" s="841" t="n">
        <v>0.014</v>
      </c>
      <c r="D124" s="828"/>
      <c r="E124" s="757"/>
      <c r="F124" s="828"/>
    </row>
    <row r="125" s="840" customFormat="true" ht="14.1" hidden="false" customHeight="true" outlineLevel="0" collapsed="false">
      <c r="A125" s="799" t="s">
        <v>648</v>
      </c>
      <c r="B125" s="842" t="s">
        <v>649</v>
      </c>
      <c r="C125" s="843" t="n">
        <v>3.5</v>
      </c>
      <c r="D125" s="828"/>
      <c r="E125" s="757"/>
      <c r="F125" s="828"/>
    </row>
    <row r="1048576" customFormat="false" ht="14.1" hidden="false" customHeight="true" outlineLevel="0" collapsed="false"/>
  </sheetData>
  <sheetProtection sheet="true" password="a861" objects="true" scenarios="true" selectLockedCells="true"/>
  <mergeCells count="24">
    <mergeCell ref="A1:Z1"/>
    <mergeCell ref="A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78:F78"/>
    <mergeCell ref="G78:H78"/>
    <mergeCell ref="I78:J78"/>
    <mergeCell ref="K78:L78"/>
    <mergeCell ref="M78:N78"/>
    <mergeCell ref="O78:P78"/>
    <mergeCell ref="Q78:R78"/>
    <mergeCell ref="S78:T78"/>
    <mergeCell ref="U78:V78"/>
    <mergeCell ref="W78:X78"/>
    <mergeCell ref="Y78:Z78"/>
    <mergeCell ref="B111:C111"/>
  </mergeCells>
  <printOptions headings="false" gridLines="false" gridLinesSet="true" horizontalCentered="true" verticalCentered="false"/>
  <pageMargins left="0.25" right="0.25" top="0.75" bottom="0.75" header="0.3" footer="0.3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&amp;L&amp;"Calibri,Regular"&amp;9Estado de Santa Catarina
Município de Joinville
Edital de Concorrência N° 002/2017
Concessão do Serviço de Estacionamento Rotativo Público</oddHeader>
    <oddFooter>&amp;L&amp;"Calibri,Regular"&amp;9Planilha 14 - Fluxo de Caixa Projetado&amp;R&amp;"Calibri,Regular"&amp;9Pág.: &amp;P de &amp;N</oddFooter>
  </headerFooter>
  <rowBreaks count="1" manualBreakCount="1">
    <brk id="77" man="true" max="16383" min="0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73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G13" activeCellId="0" sqref="G13"/>
    </sheetView>
  </sheetViews>
  <sheetFormatPr defaultRowHeight="12" outlineLevelRow="0" outlineLevelCol="0"/>
  <cols>
    <col collapsed="false" customWidth="true" hidden="false" outlineLevel="0" max="1" min="1" style="844" width="9.58"/>
    <col collapsed="false" customWidth="true" hidden="false" outlineLevel="0" max="2" min="2" style="844" width="9.85"/>
    <col collapsed="false" customWidth="true" hidden="false" outlineLevel="0" max="3" min="3" style="845" width="17"/>
    <col collapsed="false" customWidth="true" hidden="false" outlineLevel="0" max="4" min="4" style="844" width="16.29"/>
    <col collapsed="false" customWidth="true" hidden="false" outlineLevel="0" max="5" min="5" style="844" width="42.57"/>
    <col collapsed="false" customWidth="true" hidden="false" outlineLevel="0" max="6" min="6" style="844" width="49.29"/>
    <col collapsed="false" customWidth="true" hidden="false" outlineLevel="0" max="7" min="7" style="845" width="8.29"/>
    <col collapsed="false" customWidth="true" hidden="false" outlineLevel="0" max="8" min="8" style="846" width="5.01"/>
    <col collapsed="false" customWidth="true" hidden="false" outlineLevel="0" max="256" min="9" style="844" width="9.14"/>
    <col collapsed="false" customWidth="true" hidden="false" outlineLevel="0" max="257" min="257" style="844" width="9.58"/>
    <col collapsed="false" customWidth="true" hidden="false" outlineLevel="0" max="258" min="258" style="844" width="9.85"/>
    <col collapsed="false" customWidth="true" hidden="false" outlineLevel="0" max="259" min="259" style="844" width="13.14"/>
    <col collapsed="false" customWidth="true" hidden="false" outlineLevel="0" max="260" min="260" style="844" width="14.01"/>
    <col collapsed="false" customWidth="true" hidden="false" outlineLevel="0" max="261" min="261" style="844" width="42.57"/>
    <col collapsed="false" customWidth="true" hidden="false" outlineLevel="0" max="262" min="262" style="844" width="49.29"/>
    <col collapsed="false" customWidth="true" hidden="false" outlineLevel="0" max="263" min="263" style="844" width="8.29"/>
    <col collapsed="false" customWidth="true" hidden="false" outlineLevel="0" max="264" min="264" style="844" width="5.01"/>
    <col collapsed="false" customWidth="true" hidden="false" outlineLevel="0" max="512" min="265" style="844" width="9.14"/>
    <col collapsed="false" customWidth="true" hidden="false" outlineLevel="0" max="513" min="513" style="844" width="9.58"/>
    <col collapsed="false" customWidth="true" hidden="false" outlineLevel="0" max="514" min="514" style="844" width="9.85"/>
    <col collapsed="false" customWidth="true" hidden="false" outlineLevel="0" max="515" min="515" style="844" width="13.14"/>
    <col collapsed="false" customWidth="true" hidden="false" outlineLevel="0" max="516" min="516" style="844" width="14.01"/>
    <col collapsed="false" customWidth="true" hidden="false" outlineLevel="0" max="517" min="517" style="844" width="42.57"/>
    <col collapsed="false" customWidth="true" hidden="false" outlineLevel="0" max="518" min="518" style="844" width="49.29"/>
    <col collapsed="false" customWidth="true" hidden="false" outlineLevel="0" max="519" min="519" style="844" width="8.29"/>
    <col collapsed="false" customWidth="true" hidden="false" outlineLevel="0" max="520" min="520" style="844" width="5.01"/>
    <col collapsed="false" customWidth="true" hidden="false" outlineLevel="0" max="768" min="521" style="844" width="9.14"/>
    <col collapsed="false" customWidth="true" hidden="false" outlineLevel="0" max="769" min="769" style="844" width="9.58"/>
    <col collapsed="false" customWidth="true" hidden="false" outlineLevel="0" max="770" min="770" style="844" width="9.85"/>
    <col collapsed="false" customWidth="true" hidden="false" outlineLevel="0" max="771" min="771" style="844" width="13.14"/>
    <col collapsed="false" customWidth="true" hidden="false" outlineLevel="0" max="772" min="772" style="844" width="14.01"/>
    <col collapsed="false" customWidth="true" hidden="false" outlineLevel="0" max="773" min="773" style="844" width="42.57"/>
    <col collapsed="false" customWidth="true" hidden="false" outlineLevel="0" max="774" min="774" style="844" width="49.29"/>
    <col collapsed="false" customWidth="true" hidden="false" outlineLevel="0" max="775" min="775" style="844" width="8.29"/>
    <col collapsed="false" customWidth="true" hidden="false" outlineLevel="0" max="776" min="776" style="844" width="5.01"/>
    <col collapsed="false" customWidth="true" hidden="false" outlineLevel="0" max="1025" min="777" style="844" width="9.14"/>
  </cols>
  <sheetData>
    <row r="1" s="849" customFormat="true" ht="30.75" hidden="false" customHeight="true" outlineLevel="0" collapsed="false">
      <c r="A1" s="847" t="s">
        <v>650</v>
      </c>
      <c r="B1" s="847"/>
      <c r="C1" s="847"/>
      <c r="D1" s="847"/>
      <c r="E1" s="847"/>
      <c r="F1" s="847"/>
      <c r="G1" s="847"/>
      <c r="H1" s="847"/>
      <c r="I1" s="848"/>
    </row>
    <row r="2" s="848" customFormat="true" ht="14.1" hidden="false" customHeight="true" outlineLevel="0" collapsed="false">
      <c r="A2" s="850"/>
      <c r="B2" s="850"/>
      <c r="C2" s="850"/>
      <c r="D2" s="850"/>
      <c r="E2" s="850"/>
      <c r="F2" s="850"/>
      <c r="H2" s="851"/>
    </row>
    <row r="3" customFormat="false" ht="14.1" hidden="false" customHeight="true" outlineLevel="0" collapsed="false">
      <c r="A3" s="852" t="s">
        <v>651</v>
      </c>
      <c r="B3" s="853"/>
      <c r="C3" s="853"/>
      <c r="D3" s="853"/>
      <c r="E3" s="853"/>
      <c r="F3" s="853"/>
      <c r="G3" s="853"/>
      <c r="H3" s="854"/>
    </row>
    <row r="4" s="848" customFormat="true" ht="5.1" hidden="false" customHeight="true" outlineLevel="0" collapsed="false">
      <c r="A4" s="855"/>
      <c r="B4" s="856"/>
      <c r="C4" s="856"/>
      <c r="D4" s="856"/>
      <c r="E4" s="856"/>
      <c r="F4" s="856"/>
      <c r="G4" s="856"/>
      <c r="H4" s="857"/>
    </row>
    <row r="5" s="864" customFormat="true" ht="14.1" hidden="false" customHeight="true" outlineLevel="0" collapsed="false">
      <c r="A5" s="858" t="s">
        <v>652</v>
      </c>
      <c r="B5" s="859"/>
      <c r="C5" s="859"/>
      <c r="D5" s="860" t="n">
        <v>239</v>
      </c>
      <c r="E5" s="861" t="s">
        <v>653</v>
      </c>
      <c r="F5" s="859"/>
      <c r="G5" s="862" t="n">
        <f aca="false">D5/10000</f>
        <v>0.0239</v>
      </c>
      <c r="H5" s="863" t="s">
        <v>654</v>
      </c>
    </row>
    <row r="6" customFormat="false" ht="14.1" hidden="false" customHeight="true" outlineLevel="0" collapsed="false">
      <c r="A6" s="858" t="s">
        <v>655</v>
      </c>
      <c r="B6" s="859"/>
      <c r="C6" s="861"/>
      <c r="D6" s="861"/>
      <c r="E6" s="859"/>
      <c r="F6" s="859"/>
      <c r="G6" s="865" t="n">
        <v>0.0815</v>
      </c>
      <c r="H6" s="863" t="s">
        <v>654</v>
      </c>
    </row>
    <row r="7" s="848" customFormat="true" ht="14.1" hidden="false" customHeight="true" outlineLevel="0" collapsed="false">
      <c r="A7" s="858" t="s">
        <v>656</v>
      </c>
      <c r="B7" s="859"/>
      <c r="C7" s="859"/>
      <c r="D7" s="859"/>
      <c r="E7" s="866"/>
      <c r="F7" s="866"/>
      <c r="G7" s="865" t="n">
        <v>0.075</v>
      </c>
      <c r="H7" s="863" t="s">
        <v>654</v>
      </c>
    </row>
    <row r="8" customFormat="false" ht="14.1" hidden="false" customHeight="true" outlineLevel="0" collapsed="false">
      <c r="A8" s="858" t="s">
        <v>657</v>
      </c>
      <c r="B8" s="859"/>
      <c r="C8" s="859"/>
      <c r="D8" s="859"/>
      <c r="E8" s="866"/>
      <c r="F8" s="866"/>
      <c r="G8" s="865" t="n">
        <v>0.0995</v>
      </c>
      <c r="H8" s="863" t="s">
        <v>654</v>
      </c>
    </row>
    <row r="9" customFormat="false" ht="14.1" hidden="false" customHeight="true" outlineLevel="0" collapsed="false">
      <c r="A9" s="858" t="s">
        <v>658</v>
      </c>
      <c r="B9" s="859"/>
      <c r="C9" s="859"/>
      <c r="D9" s="859"/>
      <c r="E9" s="866"/>
      <c r="F9" s="866"/>
      <c r="G9" s="865" t="n">
        <v>0.02347</v>
      </c>
      <c r="H9" s="863" t="s">
        <v>654</v>
      </c>
    </row>
    <row r="10" customFormat="false" ht="14.1" hidden="false" customHeight="true" outlineLevel="0" collapsed="false">
      <c r="A10" s="858" t="s">
        <v>659</v>
      </c>
      <c r="B10" s="859"/>
      <c r="C10" s="859"/>
      <c r="D10" s="859"/>
      <c r="E10" s="866"/>
      <c r="F10" s="866"/>
      <c r="G10" s="865" t="n">
        <v>0.0125</v>
      </c>
      <c r="H10" s="863" t="s">
        <v>654</v>
      </c>
    </row>
    <row r="11" customFormat="false" ht="14.1" hidden="false" customHeight="true" outlineLevel="0" collapsed="false">
      <c r="A11" s="858" t="s">
        <v>660</v>
      </c>
      <c r="B11" s="859"/>
      <c r="C11" s="859"/>
      <c r="D11" s="859"/>
      <c r="E11" s="866"/>
      <c r="F11" s="866"/>
      <c r="G11" s="865" t="n">
        <v>0.0247</v>
      </c>
      <c r="H11" s="863" t="s">
        <v>654</v>
      </c>
    </row>
    <row r="12" customFormat="false" ht="14.1" hidden="false" customHeight="true" outlineLevel="0" collapsed="false">
      <c r="A12" s="858" t="s">
        <v>661</v>
      </c>
      <c r="B12" s="859"/>
      <c r="C12" s="859"/>
      <c r="D12" s="859"/>
      <c r="E12" s="866"/>
      <c r="F12" s="866"/>
      <c r="G12" s="865" t="n">
        <v>0.041</v>
      </c>
      <c r="H12" s="863" t="s">
        <v>654</v>
      </c>
    </row>
    <row r="13" customFormat="false" ht="14.1" hidden="false" customHeight="true" outlineLevel="0" collapsed="false">
      <c r="A13" s="867" t="s">
        <v>662</v>
      </c>
      <c r="B13" s="868"/>
      <c r="C13" s="868"/>
      <c r="D13" s="868"/>
      <c r="E13" s="869"/>
      <c r="F13" s="869"/>
      <c r="G13" s="870" t="n">
        <v>0.07</v>
      </c>
      <c r="H13" s="871" t="s">
        <v>654</v>
      </c>
    </row>
    <row r="14" customFormat="false" ht="14.1" hidden="false" customHeight="true" outlineLevel="0" collapsed="false">
      <c r="A14" s="866"/>
      <c r="B14" s="866"/>
      <c r="C14" s="866"/>
      <c r="D14" s="866"/>
      <c r="E14" s="866"/>
      <c r="F14" s="866"/>
    </row>
    <row r="15" customFormat="false" ht="14.1" hidden="false" customHeight="true" outlineLevel="0" collapsed="false">
      <c r="A15" s="872" t="s">
        <v>663</v>
      </c>
      <c r="B15" s="866"/>
      <c r="C15" s="866"/>
      <c r="D15" s="866"/>
      <c r="E15" s="866"/>
      <c r="F15" s="866"/>
    </row>
    <row r="16" customFormat="false" ht="14.1" hidden="false" customHeight="true" outlineLevel="0" collapsed="false">
      <c r="A16" s="873" t="s">
        <v>664</v>
      </c>
      <c r="B16" s="874" t="s">
        <v>665</v>
      </c>
      <c r="C16" s="874" t="s">
        <v>666</v>
      </c>
      <c r="D16" s="874" t="s">
        <v>158</v>
      </c>
      <c r="E16" s="874" t="s">
        <v>8</v>
      </c>
      <c r="F16" s="874" t="s">
        <v>667</v>
      </c>
      <c r="G16" s="874" t="s">
        <v>668</v>
      </c>
      <c r="H16" s="875"/>
    </row>
    <row r="17" customFormat="false" ht="144" hidden="false" customHeight="false" outlineLevel="0" collapsed="false">
      <c r="A17" s="876" t="s">
        <v>669</v>
      </c>
      <c r="B17" s="877"/>
      <c r="C17" s="878" t="s">
        <v>670</v>
      </c>
      <c r="D17" s="879" t="s">
        <v>671</v>
      </c>
      <c r="E17" s="880" t="s">
        <v>672</v>
      </c>
      <c r="F17" s="880" t="s">
        <v>673</v>
      </c>
      <c r="G17" s="881" t="n">
        <f aca="false">G9</f>
        <v>0.02347</v>
      </c>
      <c r="H17" s="882" t="s">
        <v>674</v>
      </c>
    </row>
    <row r="18" customFormat="false" ht="12" hidden="false" customHeight="false" outlineLevel="0" collapsed="false">
      <c r="A18" s="876"/>
      <c r="B18" s="877"/>
      <c r="C18" s="878" t="s">
        <v>675</v>
      </c>
      <c r="D18" s="879" t="s">
        <v>676</v>
      </c>
      <c r="E18" s="880"/>
      <c r="F18" s="880" t="s">
        <v>677</v>
      </c>
      <c r="G18" s="881" t="n">
        <f aca="false">G6</f>
        <v>0.0815</v>
      </c>
      <c r="H18" s="882" t="s">
        <v>674</v>
      </c>
    </row>
    <row r="19" customFormat="false" ht="72" hidden="false" customHeight="false" outlineLevel="0" collapsed="false">
      <c r="A19" s="876" t="s">
        <v>678</v>
      </c>
      <c r="B19" s="877"/>
      <c r="C19" s="878" t="s">
        <v>679</v>
      </c>
      <c r="D19" s="879" t="s">
        <v>680</v>
      </c>
      <c r="E19" s="880" t="s">
        <v>681</v>
      </c>
      <c r="F19" s="880" t="s">
        <v>682</v>
      </c>
      <c r="G19" s="883" t="n">
        <f aca="false">G18-G17</f>
        <v>0.05803</v>
      </c>
      <c r="H19" s="884" t="s">
        <v>674</v>
      </c>
    </row>
    <row r="20" customFormat="false" ht="72" hidden="false" customHeight="true" outlineLevel="0" collapsed="false">
      <c r="A20" s="885" t="s">
        <v>683</v>
      </c>
      <c r="B20" s="885"/>
      <c r="C20" s="878" t="s">
        <v>684</v>
      </c>
      <c r="D20" s="879" t="s">
        <v>685</v>
      </c>
      <c r="E20" s="880" t="s">
        <v>686</v>
      </c>
      <c r="F20" s="880" t="s">
        <v>687</v>
      </c>
      <c r="G20" s="883" t="n">
        <v>0.86</v>
      </c>
      <c r="H20" s="886"/>
    </row>
    <row r="21" customFormat="false" ht="28.5" hidden="false" customHeight="true" outlineLevel="0" collapsed="false">
      <c r="A21" s="887" t="s">
        <v>688</v>
      </c>
      <c r="B21" s="888" t="n">
        <v>2017</v>
      </c>
      <c r="C21" s="889" t="s">
        <v>689</v>
      </c>
      <c r="D21" s="879" t="s">
        <v>690</v>
      </c>
      <c r="E21" s="880" t="s">
        <v>691</v>
      </c>
      <c r="F21" s="890"/>
      <c r="G21" s="883" t="n">
        <v>0.5</v>
      </c>
      <c r="H21" s="884"/>
    </row>
    <row r="22" customFormat="false" ht="28.5" hidden="false" customHeight="true" outlineLevel="0" collapsed="false">
      <c r="A22" s="887"/>
      <c r="B22" s="888"/>
      <c r="C22" s="889" t="s">
        <v>692</v>
      </c>
      <c r="D22" s="891" t="s">
        <v>693</v>
      </c>
      <c r="E22" s="880"/>
      <c r="F22" s="890" t="s">
        <v>694</v>
      </c>
      <c r="G22" s="883" t="n">
        <f aca="false">(1-G21)</f>
        <v>0.5</v>
      </c>
      <c r="H22" s="884"/>
    </row>
    <row r="23" customFormat="false" ht="28.5" hidden="false" customHeight="true" outlineLevel="0" collapsed="false">
      <c r="A23" s="887"/>
      <c r="B23" s="888"/>
      <c r="C23" s="889" t="s">
        <v>695</v>
      </c>
      <c r="D23" s="892" t="s">
        <v>696</v>
      </c>
      <c r="E23" s="880"/>
      <c r="F23" s="893"/>
      <c r="G23" s="894" t="n">
        <f aca="false">G22/G21</f>
        <v>1</v>
      </c>
      <c r="H23" s="884"/>
    </row>
    <row r="24" customFormat="false" ht="55.5" hidden="false" customHeight="true" outlineLevel="0" collapsed="false">
      <c r="A24" s="885" t="s">
        <v>697</v>
      </c>
      <c r="B24" s="885"/>
      <c r="C24" s="878" t="s">
        <v>698</v>
      </c>
      <c r="D24" s="877" t="s">
        <v>699</v>
      </c>
      <c r="E24" s="890"/>
      <c r="F24" s="880" t="s">
        <v>700</v>
      </c>
      <c r="G24" s="883" t="n">
        <v>0.34</v>
      </c>
      <c r="H24" s="895"/>
    </row>
    <row r="25" customFormat="false" ht="84" hidden="false" customHeight="false" outlineLevel="0" collapsed="false">
      <c r="A25" s="885" t="s">
        <v>701</v>
      </c>
      <c r="B25" s="896" t="n">
        <v>43009</v>
      </c>
      <c r="C25" s="878" t="s">
        <v>702</v>
      </c>
      <c r="D25" s="877" t="s">
        <v>703</v>
      </c>
      <c r="E25" s="880" t="s">
        <v>704</v>
      </c>
      <c r="F25" s="897" t="s">
        <v>705</v>
      </c>
      <c r="G25" s="883" t="n">
        <f aca="false">G5</f>
        <v>0.0239</v>
      </c>
      <c r="H25" s="898" t="s">
        <v>674</v>
      </c>
    </row>
    <row r="26" customFormat="false" ht="14.1" hidden="false" customHeight="true" outlineLevel="0" collapsed="false">
      <c r="B26" s="899"/>
      <c r="G26" s="900"/>
      <c r="H26" s="901"/>
    </row>
    <row r="27" customFormat="false" ht="14.1" hidden="false" customHeight="true" outlineLevel="0" collapsed="false">
      <c r="A27" s="902"/>
      <c r="B27" s="903"/>
      <c r="C27" s="878" t="s">
        <v>706</v>
      </c>
      <c r="D27" s="904" t="s">
        <v>707</v>
      </c>
      <c r="E27" s="905"/>
      <c r="F27" s="906"/>
      <c r="G27" s="907" t="n">
        <f aca="false">G20*(1+((1-G24)*G23))</f>
        <v>1.4276</v>
      </c>
      <c r="H27" s="898"/>
    </row>
    <row r="28" customFormat="false" ht="14.1" hidden="false" customHeight="true" outlineLevel="0" collapsed="false">
      <c r="A28" s="908" t="s">
        <v>708</v>
      </c>
      <c r="B28" s="908"/>
      <c r="C28" s="908"/>
      <c r="D28" s="908"/>
      <c r="E28" s="908"/>
      <c r="F28" s="908"/>
      <c r="G28" s="908"/>
      <c r="H28" s="908"/>
    </row>
    <row r="29" customFormat="false" ht="14.1" hidden="false" customHeight="true" outlineLevel="0" collapsed="false">
      <c r="G29" s="900"/>
      <c r="H29" s="901"/>
    </row>
    <row r="30" customFormat="false" ht="27" hidden="false" customHeight="true" outlineLevel="0" collapsed="false">
      <c r="A30" s="909"/>
      <c r="B30" s="910"/>
      <c r="C30" s="911" t="s">
        <v>709</v>
      </c>
      <c r="D30" s="912" t="s">
        <v>710</v>
      </c>
      <c r="E30" s="913"/>
      <c r="F30" s="913"/>
      <c r="G30" s="914" t="n">
        <f aca="false">G17+(G27*G19)+G25</f>
        <v>0.130213628</v>
      </c>
      <c r="H30" s="915" t="s">
        <v>674</v>
      </c>
    </row>
    <row r="31" customFormat="false" ht="14.1" hidden="false" customHeight="true" outlineLevel="0" collapsed="false">
      <c r="A31" s="916" t="s">
        <v>711</v>
      </c>
      <c r="B31" s="916"/>
      <c r="C31" s="916"/>
      <c r="D31" s="916"/>
      <c r="E31" s="916"/>
      <c r="F31" s="916"/>
      <c r="G31" s="916"/>
      <c r="H31" s="916"/>
    </row>
    <row r="32" customFormat="false" ht="20.25" hidden="false" customHeight="true" outlineLevel="0" collapsed="false">
      <c r="A32" s="917" t="s">
        <v>712</v>
      </c>
      <c r="B32" s="918"/>
      <c r="C32" s="918"/>
      <c r="D32" s="919" t="s">
        <v>713</v>
      </c>
      <c r="E32" s="880" t="s">
        <v>714</v>
      </c>
      <c r="F32" s="880"/>
      <c r="G32" s="920" t="n">
        <f aca="false">G11</f>
        <v>0.0247</v>
      </c>
      <c r="H32" s="921" t="s">
        <v>674</v>
      </c>
    </row>
    <row r="33" customFormat="false" ht="20.25" hidden="false" customHeight="true" outlineLevel="0" collapsed="false">
      <c r="A33" s="922" t="s">
        <v>715</v>
      </c>
      <c r="B33" s="923"/>
      <c r="C33" s="923"/>
      <c r="D33" s="924" t="s">
        <v>716</v>
      </c>
      <c r="E33" s="880"/>
      <c r="F33" s="880"/>
      <c r="G33" s="925" t="n">
        <f aca="false">G12</f>
        <v>0.041</v>
      </c>
      <c r="H33" s="926" t="s">
        <v>674</v>
      </c>
    </row>
    <row r="34" customFormat="false" ht="14.1" hidden="false" customHeight="true" outlineLevel="0" collapsed="false">
      <c r="D34" s="927" t="s">
        <v>717</v>
      </c>
      <c r="E34" s="928"/>
      <c r="F34" s="928"/>
      <c r="G34" s="929" t="n">
        <f aca="false">(1+G30)*(1+G33)/(1+G32)-1</f>
        <v>0.148192043279008</v>
      </c>
      <c r="H34" s="930" t="str">
        <f aca="false">H33</f>
        <v>a.a</v>
      </c>
    </row>
    <row r="35" customFormat="false" ht="14.1" hidden="false" customHeight="true" outlineLevel="0" collapsed="false">
      <c r="D35" s="931"/>
      <c r="E35" s="931"/>
      <c r="F35" s="931"/>
      <c r="G35" s="932"/>
      <c r="H35" s="933"/>
    </row>
    <row r="36" customFormat="false" ht="14.1" hidden="false" customHeight="true" outlineLevel="0" collapsed="false">
      <c r="A36" s="934"/>
      <c r="B36" s="935"/>
      <c r="C36" s="918" t="s">
        <v>718</v>
      </c>
      <c r="D36" s="936" t="s">
        <v>719</v>
      </c>
      <c r="E36" s="937"/>
      <c r="F36" s="937"/>
      <c r="G36" s="938"/>
      <c r="H36" s="939"/>
    </row>
    <row r="37" customFormat="false" ht="14.1" hidden="false" customHeight="true" outlineLevel="0" collapsed="false">
      <c r="A37" s="940" t="s">
        <v>662</v>
      </c>
      <c r="B37" s="941" t="n">
        <f aca="false">B25</f>
        <v>43009</v>
      </c>
      <c r="C37" s="942"/>
      <c r="D37" s="943" t="s">
        <v>720</v>
      </c>
      <c r="E37" s="943" t="s">
        <v>721</v>
      </c>
      <c r="F37" s="944" t="s">
        <v>722</v>
      </c>
      <c r="G37" s="900" t="n">
        <f aca="false">G13*0.7+0.3*(G13+0.01)</f>
        <v>0.073</v>
      </c>
      <c r="H37" s="945" t="s">
        <v>674</v>
      </c>
    </row>
    <row r="38" customFormat="false" ht="14.1" hidden="false" customHeight="true" outlineLevel="0" collapsed="false">
      <c r="A38" s="940" t="s">
        <v>662</v>
      </c>
      <c r="B38" s="942"/>
      <c r="C38" s="942"/>
      <c r="D38" s="943" t="s">
        <v>723</v>
      </c>
      <c r="E38" s="943"/>
      <c r="F38" s="943" t="s">
        <v>724</v>
      </c>
      <c r="G38" s="900" t="n">
        <v>0.03</v>
      </c>
      <c r="H38" s="945" t="s">
        <v>674</v>
      </c>
    </row>
    <row r="39" customFormat="false" ht="14.1" hidden="false" customHeight="true" outlineLevel="0" collapsed="false">
      <c r="A39" s="940"/>
      <c r="B39" s="942"/>
      <c r="C39" s="942"/>
      <c r="D39" s="943" t="s">
        <v>725</v>
      </c>
      <c r="E39" s="943"/>
      <c r="F39" s="943"/>
      <c r="G39" s="900" t="n">
        <v>0.0023</v>
      </c>
      <c r="H39" s="945" t="s">
        <v>674</v>
      </c>
      <c r="J39" s="946"/>
    </row>
    <row r="40" customFormat="false" ht="14.1" hidden="false" customHeight="true" outlineLevel="0" collapsed="false">
      <c r="A40" s="940" t="s">
        <v>662</v>
      </c>
      <c r="B40" s="942"/>
      <c r="C40" s="942"/>
      <c r="D40" s="947" t="s">
        <v>726</v>
      </c>
      <c r="E40" s="947"/>
      <c r="F40" s="947"/>
      <c r="G40" s="948" t="n">
        <f aca="false">G5</f>
        <v>0.0239</v>
      </c>
      <c r="H40" s="949" t="s">
        <v>674</v>
      </c>
      <c r="I40" s="950"/>
      <c r="J40" s="946"/>
    </row>
    <row r="41" customFormat="false" ht="14.1" hidden="false" customHeight="true" outlineLevel="0" collapsed="false">
      <c r="A41" s="951"/>
      <c r="B41" s="952"/>
      <c r="C41" s="942"/>
      <c r="D41" s="947" t="s">
        <v>727</v>
      </c>
      <c r="E41" s="947"/>
      <c r="F41" s="947"/>
      <c r="G41" s="948" t="n">
        <v>0.01</v>
      </c>
      <c r="H41" s="949" t="s">
        <v>674</v>
      </c>
      <c r="J41" s="946"/>
    </row>
    <row r="42" customFormat="false" ht="14.1" hidden="false" customHeight="true" outlineLevel="0" collapsed="false">
      <c r="A42" s="951"/>
      <c r="B42" s="952"/>
      <c r="C42" s="942"/>
      <c r="D42" s="947" t="s">
        <v>728</v>
      </c>
      <c r="E42" s="947"/>
      <c r="F42" s="947"/>
      <c r="G42" s="948" t="n">
        <f aca="false">SUM(G37:G41)</f>
        <v>0.1392</v>
      </c>
      <c r="H42" s="953" t="s">
        <v>674</v>
      </c>
      <c r="J42" s="946"/>
    </row>
    <row r="43" customFormat="false" ht="14.1" hidden="false" customHeight="true" outlineLevel="0" collapsed="false">
      <c r="A43" s="951"/>
      <c r="B43" s="952"/>
      <c r="C43" s="942"/>
      <c r="D43" s="947" t="s">
        <v>729</v>
      </c>
      <c r="E43" s="947"/>
      <c r="F43" s="947"/>
      <c r="G43" s="948" t="n">
        <v>0</v>
      </c>
      <c r="H43" s="949" t="s">
        <v>674</v>
      </c>
      <c r="J43" s="946"/>
    </row>
    <row r="44" customFormat="false" ht="14.1" hidden="false" customHeight="true" outlineLevel="0" collapsed="false">
      <c r="A44" s="951"/>
      <c r="B44" s="952"/>
      <c r="C44" s="942"/>
      <c r="D44" s="947" t="s">
        <v>730</v>
      </c>
      <c r="E44" s="947"/>
      <c r="F44" s="947"/>
      <c r="G44" s="948" t="n">
        <f aca="false">SUM(G42:G43)</f>
        <v>0.1392</v>
      </c>
      <c r="H44" s="949" t="s">
        <v>674</v>
      </c>
      <c r="J44" s="946"/>
    </row>
    <row r="45" customFormat="false" ht="14.1" hidden="false" customHeight="true" outlineLevel="0" collapsed="false">
      <c r="A45" s="951"/>
      <c r="B45" s="952"/>
      <c r="C45" s="942"/>
      <c r="D45" s="947" t="s">
        <v>731</v>
      </c>
      <c r="E45" s="947"/>
      <c r="F45" s="947"/>
      <c r="G45" s="954"/>
      <c r="H45" s="953"/>
      <c r="J45" s="946"/>
    </row>
    <row r="46" customFormat="false" ht="14.1" hidden="false" customHeight="true" outlineLevel="0" collapsed="false">
      <c r="A46" s="955"/>
      <c r="B46" s="956"/>
      <c r="C46" s="923"/>
      <c r="D46" s="957" t="s">
        <v>732</v>
      </c>
      <c r="E46" s="957"/>
      <c r="F46" s="957"/>
      <c r="G46" s="958" t="n">
        <f aca="false">G34*G21+(G42*(1-G24)*G22)</f>
        <v>0.120032021639504</v>
      </c>
      <c r="H46" s="959" t="s">
        <v>674</v>
      </c>
      <c r="J46" s="946"/>
    </row>
    <row r="47" customFormat="false" ht="14.1" hidden="false" customHeight="true" outlineLevel="0" collapsed="false">
      <c r="A47" s="935"/>
      <c r="B47" s="935"/>
      <c r="C47" s="918"/>
      <c r="D47" s="960" t="s">
        <v>733</v>
      </c>
      <c r="E47" s="960"/>
      <c r="F47" s="960"/>
      <c r="G47" s="961" t="n">
        <f aca="false">((1+G46)/(1+G33))-1</f>
        <v>0.0759193291445768</v>
      </c>
      <c r="H47" s="962" t="s">
        <v>674</v>
      </c>
      <c r="J47" s="946"/>
    </row>
    <row r="48" customFormat="false" ht="14.1" hidden="false" customHeight="true" outlineLevel="0" collapsed="false">
      <c r="A48" s="952"/>
      <c r="B48" s="952"/>
      <c r="C48" s="942"/>
      <c r="D48" s="963"/>
      <c r="E48" s="963"/>
      <c r="F48" s="963"/>
      <c r="G48" s="964"/>
      <c r="H48" s="965"/>
      <c r="J48" s="946"/>
    </row>
    <row r="49" customFormat="false" ht="14.1" hidden="false" customHeight="true" outlineLevel="0" collapsed="false">
      <c r="A49" s="952"/>
      <c r="B49" s="952"/>
      <c r="C49" s="966" t="s">
        <v>734</v>
      </c>
      <c r="D49" s="966"/>
      <c r="E49" s="963"/>
      <c r="F49" s="963"/>
      <c r="G49" s="964"/>
      <c r="H49" s="965"/>
      <c r="J49" s="946"/>
    </row>
    <row r="50" customFormat="false" ht="14.1" hidden="false" customHeight="true" outlineLevel="0" collapsed="false">
      <c r="C50" s="967" t="s">
        <v>735</v>
      </c>
      <c r="D50" s="968"/>
      <c r="J50" s="946"/>
    </row>
    <row r="51" customFormat="false" ht="14.1" hidden="false" customHeight="true" outlineLevel="0" collapsed="false">
      <c r="C51" s="940" t="s">
        <v>736</v>
      </c>
      <c r="D51" s="969" t="n">
        <f aca="false">G17</f>
        <v>0.02347</v>
      </c>
      <c r="J51" s="946"/>
    </row>
    <row r="52" customFormat="false" ht="14.1" hidden="false" customHeight="true" outlineLevel="0" collapsed="false">
      <c r="C52" s="940" t="s">
        <v>737</v>
      </c>
      <c r="D52" s="970" t="n">
        <f aca="false">G27</f>
        <v>1.4276</v>
      </c>
    </row>
    <row r="53" customFormat="false" ht="14.1" hidden="false" customHeight="true" outlineLevel="0" collapsed="false">
      <c r="C53" s="940" t="s">
        <v>738</v>
      </c>
      <c r="D53" s="969" t="n">
        <f aca="false">G18</f>
        <v>0.0815</v>
      </c>
    </row>
    <row r="54" customFormat="false" ht="14.1" hidden="false" customHeight="true" outlineLevel="0" collapsed="false">
      <c r="C54" s="940" t="s">
        <v>736</v>
      </c>
      <c r="D54" s="969" t="n">
        <f aca="false">D51</f>
        <v>0.02347</v>
      </c>
    </row>
    <row r="55" customFormat="false" ht="14.1" hidden="false" customHeight="true" outlineLevel="0" collapsed="false">
      <c r="C55" s="940" t="s">
        <v>739</v>
      </c>
      <c r="D55" s="969" t="n">
        <f aca="false">G25</f>
        <v>0.0239</v>
      </c>
    </row>
    <row r="56" customFormat="false" ht="14.1" hidden="false" customHeight="true" outlineLevel="0" collapsed="false">
      <c r="C56" s="971" t="s">
        <v>740</v>
      </c>
      <c r="D56" s="972" t="n">
        <f aca="false">D51+D52*(D53-D54)+D55</f>
        <v>0.130213628</v>
      </c>
    </row>
    <row r="57" customFormat="false" ht="14.1" hidden="false" customHeight="true" outlineLevel="0" collapsed="false">
      <c r="C57" s="971" t="s">
        <v>741</v>
      </c>
      <c r="D57" s="972" t="n">
        <f aca="false">(1+D56)*(1+G33)/(1+G32)-1</f>
        <v>0.148192043279008</v>
      </c>
    </row>
    <row r="58" customFormat="false" ht="14.1" hidden="false" customHeight="true" outlineLevel="0" collapsed="false">
      <c r="C58" s="940" t="s">
        <v>689</v>
      </c>
      <c r="D58" s="969" t="n">
        <f aca="false">G21</f>
        <v>0.5</v>
      </c>
    </row>
    <row r="59" customFormat="false" ht="14.1" hidden="false" customHeight="true" outlineLevel="0" collapsed="false">
      <c r="C59" s="940" t="s">
        <v>692</v>
      </c>
      <c r="D59" s="969" t="n">
        <f aca="false">G22</f>
        <v>0.5</v>
      </c>
    </row>
    <row r="60" customFormat="false" ht="14.1" hidden="false" customHeight="true" outlineLevel="0" collapsed="false">
      <c r="C60" s="940" t="s">
        <v>742</v>
      </c>
      <c r="D60" s="969" t="n">
        <f aca="false">D57</f>
        <v>0.148192043279008</v>
      </c>
    </row>
    <row r="61" customFormat="false" ht="14.1" hidden="false" customHeight="true" outlineLevel="0" collapsed="false">
      <c r="C61" s="940" t="s">
        <v>743</v>
      </c>
      <c r="D61" s="969" t="n">
        <f aca="false">G44</f>
        <v>0.1392</v>
      </c>
    </row>
    <row r="62" customFormat="false" ht="14.1" hidden="false" customHeight="true" outlineLevel="0" collapsed="false">
      <c r="C62" s="940" t="s">
        <v>698</v>
      </c>
      <c r="D62" s="969" t="n">
        <f aca="false">G24</f>
        <v>0.34</v>
      </c>
    </row>
    <row r="63" customFormat="false" ht="14.1" hidden="false" customHeight="true" outlineLevel="0" collapsed="false">
      <c r="C63" s="940" t="s">
        <v>744</v>
      </c>
      <c r="D63" s="973" t="n">
        <f aca="false">(D58/(D58+D59))*D60+((D59/(D58+D59))*D61*(1-D62))</f>
        <v>0.120032021639504</v>
      </c>
    </row>
    <row r="64" customFormat="false" ht="14.1" hidden="false" customHeight="true" outlineLevel="0" collapsed="false">
      <c r="C64" s="974" t="s">
        <v>745</v>
      </c>
      <c r="D64" s="975" t="n">
        <f aca="false">(1+D63)/(1+G33)-1</f>
        <v>0.0759193291445768</v>
      </c>
    </row>
    <row r="66" customFormat="false" ht="12" hidden="false" customHeight="false" outlineLevel="0" collapsed="false">
      <c r="A66" s="976"/>
      <c r="B66" s="927" t="s">
        <v>746</v>
      </c>
    </row>
    <row r="67" customFormat="false" ht="12" hidden="false" customHeight="false" outlineLevel="0" collapsed="false">
      <c r="A67" s="977" t="s">
        <v>747</v>
      </c>
    </row>
    <row r="68" customFormat="false" ht="5.1" hidden="false" customHeight="true" outlineLevel="0" collapsed="false">
      <c r="A68" s="976"/>
    </row>
    <row r="69" customFormat="false" ht="12" hidden="false" customHeight="false" outlineLevel="0" collapsed="false">
      <c r="A69" s="977" t="s">
        <v>748</v>
      </c>
    </row>
    <row r="70" customFormat="false" ht="5.1" hidden="false" customHeight="true" outlineLevel="0" collapsed="false">
      <c r="A70" s="976"/>
    </row>
    <row r="71" customFormat="false" ht="12" hidden="false" customHeight="false" outlineLevel="0" collapsed="false">
      <c r="A71" s="977" t="s">
        <v>749</v>
      </c>
    </row>
    <row r="72" customFormat="false" ht="5.1" hidden="false" customHeight="true" outlineLevel="0" collapsed="false">
      <c r="A72" s="976"/>
    </row>
    <row r="73" customFormat="false" ht="12" hidden="false" customHeight="false" outlineLevel="0" collapsed="false">
      <c r="A73" s="977" t="s">
        <v>750</v>
      </c>
    </row>
  </sheetData>
  <sheetProtection sheet="true" objects="true" scenarios="true" selectLockedCells="true"/>
  <mergeCells count="11">
    <mergeCell ref="A1:H1"/>
    <mergeCell ref="A2:F2"/>
    <mergeCell ref="A20:B20"/>
    <mergeCell ref="A21:A23"/>
    <mergeCell ref="B21:B23"/>
    <mergeCell ref="E21:E23"/>
    <mergeCell ref="A24:B24"/>
    <mergeCell ref="A28:H28"/>
    <mergeCell ref="A31:H31"/>
    <mergeCell ref="E32:F33"/>
    <mergeCell ref="C49:D49"/>
  </mergeCells>
  <hyperlinks>
    <hyperlink ref="A67" r:id="rId1" display="https://www.bndes.gov.br/wps/portal/site/home/financiamento/guia/custos-financeiros/taxa-de-juros-de-longo-prazo-tjlp"/>
    <hyperlink ref="A69" r:id="rId2" display="http://idg.receita.fazenda.gov.br/orientacao/tributaria/pagamentos-e-parcelamentos/taxa-de-juros-de-longo-prazo-tjlp"/>
    <hyperlink ref="A71" r:id="rId3" display="https://www.bndes.gov.br/wps/portal/site/home/financiamento/guia/taxa-de-juros"/>
    <hyperlink ref="A73" r:id="rId4" display="http://appweb2.antt.gov.br/acpublicas/cpublica2011-001/Anexo2_Estudo_Tecnico_WACC_e_BR.pdf"/>
  </hyperlinks>
  <printOptions headings="false" gridLines="false" gridLinesSet="true" horizontalCentered="true" verticalCentered="false"/>
  <pageMargins left="0.25" right="0.25" top="0.75" bottom="0.75" header="0.3" footer="0.3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&amp;L&amp;"Calibri,Regular"&amp;9Estado de Santa Catarina
Município de Joinville
Edital de Concorrência N° 002/2017
Concessão do Serviço de Estacionamento Rotativo Público</oddHeader>
    <oddFooter>&amp;L&amp;"Calibri,Regular"&amp;9Planilha 15 - Demonstrativo de Cálculo do Custo Médio Ponderado de Capital (WACC)&amp;R&amp;"Calibri,Regular"&amp;9Pág.: &amp;P de &amp;N</oddFooter>
  </headerFooter>
  <rowBreaks count="2" manualBreakCount="2">
    <brk id="20" man="true" max="16383" min="0"/>
    <brk id="48" man="true" max="16383" min="0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6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9" activeCellId="0" sqref="M9"/>
    </sheetView>
  </sheetViews>
  <sheetFormatPr defaultRowHeight="14.1" outlineLevelRow="0" outlineLevelCol="0"/>
  <cols>
    <col collapsed="false" customWidth="true" hidden="false" outlineLevel="0" max="1" min="1" style="240" width="12.42"/>
    <col collapsed="false" customWidth="true" hidden="false" outlineLevel="0" max="21" min="2" style="240" width="9"/>
    <col collapsed="false" customWidth="true" hidden="false" outlineLevel="0" max="22" min="22" style="240" width="11.99"/>
    <col collapsed="false" customWidth="true" hidden="false" outlineLevel="0" max="1025" min="23" style="240" width="9.14"/>
  </cols>
  <sheetData>
    <row r="1" s="849" customFormat="true" ht="21.95" hidden="false" customHeight="true" outlineLevel="0" collapsed="false">
      <c r="A1" s="102" t="s">
        <v>751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="848" customFormat="true" ht="14.1" hidden="false" customHeight="true" outlineLevel="0" collapsed="false">
      <c r="A2" s="850"/>
      <c r="B2" s="850"/>
      <c r="C2" s="850"/>
      <c r="D2" s="850"/>
      <c r="E2" s="850"/>
      <c r="F2" s="850"/>
    </row>
    <row r="3" customFormat="false" ht="14.1" hidden="false" customHeight="true" outlineLevel="0" collapsed="false">
      <c r="A3" s="978" t="s">
        <v>163</v>
      </c>
      <c r="B3" s="978"/>
      <c r="C3" s="978"/>
      <c r="D3" s="978"/>
      <c r="E3" s="978"/>
      <c r="F3" s="978"/>
      <c r="G3" s="978"/>
      <c r="H3" s="978"/>
      <c r="I3" s="978"/>
      <c r="J3" s="978"/>
      <c r="K3" s="978"/>
      <c r="L3" s="978"/>
      <c r="M3" s="978"/>
      <c r="N3" s="978"/>
      <c r="O3" s="978"/>
      <c r="P3" s="978"/>
      <c r="Q3" s="978"/>
      <c r="R3" s="978"/>
      <c r="S3" s="978"/>
      <c r="T3" s="978"/>
      <c r="U3" s="978"/>
    </row>
    <row r="4" customFormat="false" ht="14.1" hidden="false" customHeight="true" outlineLevel="0" collapsed="false">
      <c r="A4" s="485" t="s">
        <v>197</v>
      </c>
      <c r="B4" s="485" t="n">
        <v>1</v>
      </c>
      <c r="C4" s="485" t="n">
        <v>2</v>
      </c>
      <c r="D4" s="485" t="n">
        <v>3</v>
      </c>
      <c r="E4" s="485" t="n">
        <v>4</v>
      </c>
      <c r="F4" s="485" t="n">
        <v>5</v>
      </c>
      <c r="G4" s="485" t="n">
        <v>6</v>
      </c>
      <c r="H4" s="485" t="n">
        <v>7</v>
      </c>
      <c r="I4" s="485" t="n">
        <v>8</v>
      </c>
      <c r="J4" s="485" t="n">
        <v>9</v>
      </c>
      <c r="K4" s="485" t="n">
        <v>10</v>
      </c>
      <c r="L4" s="485" t="n">
        <v>11</v>
      </c>
      <c r="M4" s="485" t="n">
        <v>12</v>
      </c>
      <c r="N4" s="485" t="n">
        <v>13</v>
      </c>
      <c r="O4" s="485" t="n">
        <v>14</v>
      </c>
      <c r="P4" s="979" t="n">
        <v>15</v>
      </c>
      <c r="Q4" s="485" t="n">
        <v>16</v>
      </c>
      <c r="R4" s="485" t="n">
        <v>17</v>
      </c>
      <c r="S4" s="485" t="n">
        <v>18</v>
      </c>
      <c r="T4" s="485" t="n">
        <v>19</v>
      </c>
      <c r="U4" s="485" t="n">
        <v>20</v>
      </c>
    </row>
    <row r="5" customFormat="false" ht="14.1" hidden="false" customHeight="true" outlineLevel="0" collapsed="false">
      <c r="A5" s="980" t="n">
        <v>1</v>
      </c>
      <c r="B5" s="981" t="n">
        <f aca="false">'(10)Comp.Deprec.'!J31</f>
        <v>2100</v>
      </c>
      <c r="C5" s="981"/>
      <c r="D5" s="981"/>
      <c r="E5" s="981"/>
      <c r="F5" s="981"/>
      <c r="G5" s="981"/>
      <c r="H5" s="981"/>
      <c r="I5" s="981"/>
      <c r="J5" s="981"/>
      <c r="K5" s="981"/>
      <c r="L5" s="982"/>
      <c r="M5" s="982"/>
      <c r="N5" s="982"/>
      <c r="O5" s="982"/>
      <c r="P5" s="983"/>
      <c r="Q5" s="982" t="n">
        <f aca="false">P19</f>
        <v>2100</v>
      </c>
      <c r="R5" s="982"/>
      <c r="S5" s="982"/>
      <c r="T5" s="982"/>
      <c r="U5" s="982"/>
    </row>
    <row r="6" customFormat="false" ht="14.1" hidden="false" customHeight="true" outlineLevel="0" collapsed="false">
      <c r="A6" s="984" t="n">
        <v>2</v>
      </c>
      <c r="B6" s="985"/>
      <c r="C6" s="985" t="n">
        <f aca="false">B5</f>
        <v>2100</v>
      </c>
      <c r="D6" s="985"/>
      <c r="E6" s="985"/>
      <c r="F6" s="985"/>
      <c r="G6" s="985"/>
      <c r="H6" s="985"/>
      <c r="I6" s="985"/>
      <c r="J6" s="985"/>
      <c r="K6" s="985"/>
      <c r="L6" s="986"/>
      <c r="M6" s="986"/>
      <c r="N6" s="986"/>
      <c r="O6" s="986"/>
      <c r="P6" s="987"/>
      <c r="Q6" s="986"/>
      <c r="R6" s="986" t="n">
        <f aca="false">Q5</f>
        <v>2100</v>
      </c>
      <c r="S6" s="986"/>
      <c r="T6" s="986"/>
      <c r="U6" s="986"/>
    </row>
    <row r="7" customFormat="false" ht="14.1" hidden="false" customHeight="true" outlineLevel="0" collapsed="false">
      <c r="A7" s="984" t="n">
        <v>3</v>
      </c>
      <c r="B7" s="985"/>
      <c r="C7" s="985"/>
      <c r="D7" s="985" t="n">
        <f aca="false">B5</f>
        <v>2100</v>
      </c>
      <c r="E7" s="985"/>
      <c r="F7" s="985"/>
      <c r="G7" s="985"/>
      <c r="H7" s="985"/>
      <c r="I7" s="985"/>
      <c r="J7" s="985"/>
      <c r="K7" s="985"/>
      <c r="L7" s="986"/>
      <c r="M7" s="986"/>
      <c r="N7" s="986"/>
      <c r="O7" s="986"/>
      <c r="P7" s="987"/>
      <c r="Q7" s="986"/>
      <c r="R7" s="986"/>
      <c r="S7" s="986" t="n">
        <f aca="false">R6</f>
        <v>2100</v>
      </c>
      <c r="T7" s="986"/>
      <c r="U7" s="986"/>
    </row>
    <row r="8" customFormat="false" ht="14.1" hidden="false" customHeight="true" outlineLevel="0" collapsed="false">
      <c r="A8" s="984" t="n">
        <v>4</v>
      </c>
      <c r="B8" s="985"/>
      <c r="C8" s="985"/>
      <c r="D8" s="985"/>
      <c r="E8" s="988" t="n">
        <f aca="false">D7</f>
        <v>2100</v>
      </c>
      <c r="F8" s="985"/>
      <c r="G8" s="985"/>
      <c r="H8" s="985"/>
      <c r="I8" s="985"/>
      <c r="J8" s="985"/>
      <c r="K8" s="985"/>
      <c r="L8" s="986"/>
      <c r="M8" s="986"/>
      <c r="N8" s="986"/>
      <c r="O8" s="986"/>
      <c r="P8" s="987"/>
      <c r="Q8" s="986"/>
      <c r="R8" s="986"/>
      <c r="S8" s="986"/>
      <c r="T8" s="986" t="n">
        <f aca="false">S7</f>
        <v>2100</v>
      </c>
      <c r="U8" s="986"/>
    </row>
    <row r="9" customFormat="false" ht="14.1" hidden="false" customHeight="true" outlineLevel="0" collapsed="false">
      <c r="A9" s="984" t="n">
        <v>5</v>
      </c>
      <c r="B9" s="985"/>
      <c r="C9" s="985"/>
      <c r="D9" s="985"/>
      <c r="E9" s="985"/>
      <c r="F9" s="988" t="n">
        <f aca="false">E8</f>
        <v>2100</v>
      </c>
      <c r="G9" s="985"/>
      <c r="H9" s="985"/>
      <c r="I9" s="985"/>
      <c r="J9" s="985"/>
      <c r="K9" s="985"/>
      <c r="L9" s="986"/>
      <c r="M9" s="986"/>
      <c r="N9" s="986"/>
      <c r="O9" s="986"/>
      <c r="P9" s="987"/>
      <c r="Q9" s="986"/>
      <c r="R9" s="986"/>
      <c r="S9" s="986"/>
      <c r="T9" s="986"/>
      <c r="U9" s="986" t="n">
        <f aca="false">T8</f>
        <v>2100</v>
      </c>
      <c r="V9" s="989"/>
    </row>
    <row r="10" customFormat="false" ht="14.1" hidden="false" customHeight="true" outlineLevel="0" collapsed="false">
      <c r="A10" s="984" t="n">
        <v>6</v>
      </c>
      <c r="B10" s="985"/>
      <c r="C10" s="985"/>
      <c r="D10" s="985"/>
      <c r="E10" s="985"/>
      <c r="F10" s="985"/>
      <c r="G10" s="988" t="n">
        <f aca="false">F9</f>
        <v>2100</v>
      </c>
      <c r="H10" s="985"/>
      <c r="I10" s="985"/>
      <c r="J10" s="985"/>
      <c r="K10" s="985"/>
      <c r="L10" s="986"/>
      <c r="M10" s="986"/>
      <c r="N10" s="986"/>
      <c r="O10" s="986"/>
      <c r="P10" s="987"/>
      <c r="Q10" s="986"/>
      <c r="R10" s="986"/>
      <c r="S10" s="986"/>
      <c r="T10" s="986"/>
      <c r="U10" s="986"/>
    </row>
    <row r="11" customFormat="false" ht="14.1" hidden="false" customHeight="true" outlineLevel="0" collapsed="false">
      <c r="A11" s="984" t="n">
        <v>7</v>
      </c>
      <c r="B11" s="985"/>
      <c r="C11" s="985"/>
      <c r="D11" s="985"/>
      <c r="E11" s="985"/>
      <c r="F11" s="985"/>
      <c r="G11" s="985"/>
      <c r="H11" s="985" t="n">
        <f aca="false">G10</f>
        <v>2100</v>
      </c>
      <c r="I11" s="985"/>
      <c r="J11" s="985"/>
      <c r="K11" s="985"/>
      <c r="L11" s="986"/>
      <c r="M11" s="986"/>
      <c r="N11" s="986"/>
      <c r="O11" s="986"/>
      <c r="P11" s="987"/>
      <c r="Q11" s="986"/>
      <c r="R11" s="986"/>
      <c r="S11" s="986"/>
      <c r="T11" s="986"/>
      <c r="U11" s="986"/>
    </row>
    <row r="12" customFormat="false" ht="14.1" hidden="false" customHeight="true" outlineLevel="0" collapsed="false">
      <c r="A12" s="984" t="n">
        <v>8</v>
      </c>
      <c r="B12" s="985"/>
      <c r="C12" s="985"/>
      <c r="D12" s="985"/>
      <c r="E12" s="985"/>
      <c r="F12" s="985"/>
      <c r="G12" s="985"/>
      <c r="H12" s="985"/>
      <c r="I12" s="985" t="n">
        <f aca="false">H11</f>
        <v>2100</v>
      </c>
      <c r="J12" s="985"/>
      <c r="K12" s="985"/>
      <c r="L12" s="986"/>
      <c r="M12" s="986"/>
      <c r="N12" s="986"/>
      <c r="O12" s="986"/>
      <c r="P12" s="987"/>
      <c r="Q12" s="986"/>
      <c r="R12" s="986"/>
      <c r="S12" s="986"/>
      <c r="T12" s="986"/>
      <c r="U12" s="986"/>
    </row>
    <row r="13" customFormat="false" ht="14.1" hidden="false" customHeight="true" outlineLevel="0" collapsed="false">
      <c r="A13" s="984" t="n">
        <v>9</v>
      </c>
      <c r="B13" s="985"/>
      <c r="C13" s="985"/>
      <c r="D13" s="985"/>
      <c r="E13" s="985"/>
      <c r="F13" s="985"/>
      <c r="G13" s="985"/>
      <c r="H13" s="985"/>
      <c r="I13" s="985"/>
      <c r="J13" s="985" t="n">
        <f aca="false">I12</f>
        <v>2100</v>
      </c>
      <c r="K13" s="985"/>
      <c r="L13" s="986"/>
      <c r="M13" s="986"/>
      <c r="N13" s="986"/>
      <c r="O13" s="986"/>
      <c r="P13" s="987"/>
      <c r="Q13" s="986"/>
      <c r="R13" s="986"/>
      <c r="S13" s="986"/>
      <c r="T13" s="986"/>
      <c r="U13" s="986"/>
    </row>
    <row r="14" customFormat="false" ht="14.1" hidden="false" customHeight="true" outlineLevel="0" collapsed="false">
      <c r="A14" s="984" t="n">
        <v>10</v>
      </c>
      <c r="B14" s="985"/>
      <c r="C14" s="985"/>
      <c r="D14" s="985"/>
      <c r="E14" s="985"/>
      <c r="F14" s="985"/>
      <c r="G14" s="985"/>
      <c r="H14" s="985"/>
      <c r="I14" s="985"/>
      <c r="J14" s="985"/>
      <c r="K14" s="985" t="n">
        <f aca="false">J13</f>
        <v>2100</v>
      </c>
      <c r="L14" s="986"/>
      <c r="M14" s="986"/>
      <c r="N14" s="986"/>
      <c r="O14" s="986"/>
      <c r="P14" s="987"/>
      <c r="Q14" s="986"/>
      <c r="R14" s="986"/>
      <c r="S14" s="986"/>
      <c r="T14" s="986"/>
      <c r="U14" s="986"/>
    </row>
    <row r="15" customFormat="false" ht="14.1" hidden="false" customHeight="true" outlineLevel="0" collapsed="false">
      <c r="A15" s="984" t="n">
        <v>11</v>
      </c>
      <c r="B15" s="990"/>
      <c r="C15" s="990"/>
      <c r="D15" s="990"/>
      <c r="E15" s="990"/>
      <c r="F15" s="990"/>
      <c r="G15" s="990"/>
      <c r="H15" s="990"/>
      <c r="I15" s="990"/>
      <c r="J15" s="990"/>
      <c r="K15" s="990"/>
      <c r="L15" s="986" t="n">
        <f aca="false">K14</f>
        <v>2100</v>
      </c>
      <c r="M15" s="986"/>
      <c r="N15" s="986"/>
      <c r="O15" s="986"/>
      <c r="P15" s="987"/>
      <c r="Q15" s="986"/>
      <c r="R15" s="986"/>
      <c r="S15" s="986"/>
      <c r="T15" s="986"/>
      <c r="U15" s="986"/>
    </row>
    <row r="16" customFormat="false" ht="14.1" hidden="false" customHeight="true" outlineLevel="0" collapsed="false">
      <c r="A16" s="984" t="n">
        <v>12</v>
      </c>
      <c r="B16" s="986"/>
      <c r="C16" s="986"/>
      <c r="D16" s="986"/>
      <c r="E16" s="986"/>
      <c r="F16" s="986"/>
      <c r="G16" s="986"/>
      <c r="H16" s="986"/>
      <c r="I16" s="986"/>
      <c r="J16" s="986"/>
      <c r="K16" s="986"/>
      <c r="L16" s="986"/>
      <c r="M16" s="986" t="n">
        <f aca="false">L15</f>
        <v>2100</v>
      </c>
      <c r="N16" s="986"/>
      <c r="O16" s="986"/>
      <c r="P16" s="987"/>
      <c r="Q16" s="986"/>
      <c r="R16" s="986"/>
      <c r="S16" s="986"/>
      <c r="T16" s="986"/>
      <c r="U16" s="986"/>
    </row>
    <row r="17" customFormat="false" ht="14.1" hidden="false" customHeight="true" outlineLevel="0" collapsed="false">
      <c r="A17" s="984" t="n">
        <v>13</v>
      </c>
      <c r="B17" s="986"/>
      <c r="C17" s="986"/>
      <c r="D17" s="986"/>
      <c r="E17" s="986"/>
      <c r="F17" s="986"/>
      <c r="G17" s="986"/>
      <c r="H17" s="986"/>
      <c r="I17" s="986"/>
      <c r="J17" s="986"/>
      <c r="K17" s="986"/>
      <c r="L17" s="986"/>
      <c r="M17" s="986"/>
      <c r="N17" s="986" t="n">
        <f aca="false">M16</f>
        <v>2100</v>
      </c>
      <c r="O17" s="986"/>
      <c r="P17" s="987"/>
      <c r="Q17" s="986"/>
      <c r="R17" s="986"/>
      <c r="S17" s="986"/>
      <c r="T17" s="986"/>
      <c r="U17" s="986"/>
    </row>
    <row r="18" customFormat="false" ht="14.1" hidden="false" customHeight="true" outlineLevel="0" collapsed="false">
      <c r="A18" s="984" t="n">
        <v>14</v>
      </c>
      <c r="B18" s="986"/>
      <c r="C18" s="986"/>
      <c r="D18" s="986"/>
      <c r="E18" s="986"/>
      <c r="F18" s="986"/>
      <c r="G18" s="986"/>
      <c r="H18" s="986"/>
      <c r="I18" s="986"/>
      <c r="J18" s="986"/>
      <c r="K18" s="986"/>
      <c r="L18" s="986"/>
      <c r="M18" s="986"/>
      <c r="N18" s="986"/>
      <c r="O18" s="986" t="n">
        <f aca="false">N17</f>
        <v>2100</v>
      </c>
      <c r="P18" s="987"/>
      <c r="Q18" s="986"/>
      <c r="R18" s="986"/>
      <c r="S18" s="986"/>
      <c r="T18" s="986"/>
      <c r="U18" s="986"/>
    </row>
    <row r="19" customFormat="false" ht="14.1" hidden="false" customHeight="true" outlineLevel="0" collapsed="false">
      <c r="A19" s="991" t="n">
        <v>15</v>
      </c>
      <c r="B19" s="992"/>
      <c r="C19" s="992"/>
      <c r="D19" s="992"/>
      <c r="E19" s="992"/>
      <c r="F19" s="992"/>
      <c r="G19" s="992"/>
      <c r="H19" s="992"/>
      <c r="I19" s="992"/>
      <c r="J19" s="992"/>
      <c r="K19" s="992"/>
      <c r="L19" s="992"/>
      <c r="M19" s="992"/>
      <c r="N19" s="992"/>
      <c r="O19" s="992"/>
      <c r="P19" s="993" t="n">
        <f aca="false">O18</f>
        <v>2100</v>
      </c>
      <c r="Q19" s="994"/>
      <c r="R19" s="994"/>
      <c r="S19" s="994"/>
      <c r="T19" s="994"/>
      <c r="U19" s="994"/>
    </row>
    <row r="20" customFormat="false" ht="14.1" hidden="false" customHeight="true" outlineLevel="0" collapsed="false">
      <c r="A20" s="485" t="s">
        <v>169</v>
      </c>
      <c r="B20" s="995" t="n">
        <f aca="false">SUM(B5:B19)</f>
        <v>2100</v>
      </c>
      <c r="C20" s="995" t="n">
        <f aca="false">SUM(C5:C19)</f>
        <v>2100</v>
      </c>
      <c r="D20" s="995" t="n">
        <f aca="false">SUM(D5:D19)</f>
        <v>2100</v>
      </c>
      <c r="E20" s="995" t="n">
        <f aca="false">SUM(E5:E19)</f>
        <v>2100</v>
      </c>
      <c r="F20" s="995" t="n">
        <f aca="false">SUM(F5:F19)</f>
        <v>2100</v>
      </c>
      <c r="G20" s="995" t="n">
        <f aca="false">SUM(G5:G19)</f>
        <v>2100</v>
      </c>
      <c r="H20" s="995" t="n">
        <f aca="false">SUM(H5:H19)</f>
        <v>2100</v>
      </c>
      <c r="I20" s="995" t="n">
        <f aca="false">SUM(I5:I19)</f>
        <v>2100</v>
      </c>
      <c r="J20" s="995" t="n">
        <f aca="false">SUM(J5:J19)</f>
        <v>2100</v>
      </c>
      <c r="K20" s="995" t="n">
        <f aca="false">SUM(K5:K19)</f>
        <v>2100</v>
      </c>
      <c r="L20" s="995" t="n">
        <f aca="false">SUM(L5:L19)</f>
        <v>2100</v>
      </c>
      <c r="M20" s="995" t="n">
        <f aca="false">SUM(M5:M19)</f>
        <v>2100</v>
      </c>
      <c r="N20" s="995" t="n">
        <f aca="false">SUM(N5:N19)</f>
        <v>2100</v>
      </c>
      <c r="O20" s="995" t="n">
        <f aca="false">SUM(O5:O19)</f>
        <v>2100</v>
      </c>
      <c r="P20" s="996" t="n">
        <f aca="false">SUM(P5:P19)</f>
        <v>2100</v>
      </c>
      <c r="Q20" s="997" t="n">
        <f aca="false">SUM(Q5:Q19)</f>
        <v>2100</v>
      </c>
      <c r="R20" s="997" t="n">
        <f aca="false">SUM(R5:R19)</f>
        <v>2100</v>
      </c>
      <c r="S20" s="997" t="n">
        <f aca="false">SUM(S5:S19)</f>
        <v>2100</v>
      </c>
      <c r="T20" s="997" t="n">
        <f aca="false">SUM(T5:T19)</f>
        <v>2100</v>
      </c>
      <c r="U20" s="996" t="n">
        <f aca="false">SUM(U5:U19)</f>
        <v>2100</v>
      </c>
    </row>
    <row r="21" customFormat="false" ht="14.1" hidden="false" customHeight="true" outlineLevel="0" collapsed="false">
      <c r="B21" s="998"/>
      <c r="C21" s="998"/>
      <c r="D21" s="998"/>
      <c r="E21" s="998"/>
      <c r="F21" s="998"/>
      <c r="G21" s="998"/>
      <c r="H21" s="998"/>
      <c r="I21" s="998"/>
      <c r="J21" s="998"/>
      <c r="K21" s="998"/>
      <c r="L21" s="998"/>
      <c r="M21" s="998"/>
      <c r="N21" s="998"/>
      <c r="O21" s="998"/>
      <c r="P21" s="999" t="n">
        <f aca="false">SUM(B20:P20)</f>
        <v>31500</v>
      </c>
      <c r="Q21" s="998"/>
      <c r="R21" s="998"/>
      <c r="S21" s="998"/>
      <c r="T21" s="998"/>
      <c r="U21" s="999" t="n">
        <f aca="false">SUM(Q20:U20)</f>
        <v>10500</v>
      </c>
    </row>
    <row r="22" customFormat="false" ht="14.1" hidden="false" customHeight="true" outlineLevel="0" collapsed="false">
      <c r="A22" s="1000" t="s">
        <v>752</v>
      </c>
      <c r="B22" s="998"/>
      <c r="C22" s="998"/>
      <c r="D22" s="998"/>
      <c r="E22" s="998"/>
      <c r="F22" s="998"/>
      <c r="G22" s="998"/>
      <c r="H22" s="998"/>
      <c r="I22" s="998"/>
      <c r="J22" s="998"/>
      <c r="K22" s="998"/>
      <c r="L22" s="998"/>
      <c r="M22" s="998"/>
      <c r="N22" s="998"/>
      <c r="O22" s="1001"/>
      <c r="P22" s="1002" t="n">
        <f aca="false">'(3)Invest.'!F7*'(10)Comp.Deprec.'!J30</f>
        <v>35000</v>
      </c>
      <c r="R22" s="998"/>
      <c r="S22" s="998"/>
      <c r="T22" s="1001"/>
      <c r="U22" s="1002" t="n">
        <f aca="false">P22</f>
        <v>35000</v>
      </c>
      <c r="V22" s="1003"/>
    </row>
    <row r="23" customFormat="false" ht="14.1" hidden="false" customHeight="true" outlineLevel="0" collapsed="false">
      <c r="A23" s="1000" t="s">
        <v>753</v>
      </c>
      <c r="B23" s="998"/>
      <c r="C23" s="998"/>
      <c r="D23" s="998"/>
      <c r="E23" s="998"/>
      <c r="F23" s="998"/>
      <c r="G23" s="998"/>
      <c r="H23" s="998"/>
      <c r="I23" s="998"/>
      <c r="J23" s="998"/>
      <c r="K23" s="998"/>
      <c r="L23" s="998"/>
      <c r="M23" s="998"/>
      <c r="N23" s="998"/>
      <c r="O23" s="1001"/>
      <c r="P23" s="1002" t="n">
        <f aca="false">P22-P21</f>
        <v>3500</v>
      </c>
      <c r="R23" s="998"/>
      <c r="S23" s="998"/>
      <c r="T23" s="1001"/>
      <c r="U23" s="1002" t="n">
        <f aca="false">U22-U21</f>
        <v>24500</v>
      </c>
      <c r="V23" s="1003"/>
    </row>
    <row r="24" customFormat="false" ht="14.1" hidden="false" customHeight="true" outlineLevel="0" collapsed="false">
      <c r="U24" s="1004"/>
    </row>
    <row r="25" customFormat="false" ht="14.1" hidden="false" customHeight="true" outlineLevel="0" collapsed="false">
      <c r="A25" s="978" t="s">
        <v>166</v>
      </c>
      <c r="B25" s="978"/>
      <c r="C25" s="978"/>
      <c r="D25" s="978"/>
      <c r="E25" s="978"/>
      <c r="F25" s="978"/>
      <c r="G25" s="978"/>
      <c r="H25" s="978"/>
      <c r="I25" s="978"/>
      <c r="J25" s="978"/>
      <c r="K25" s="978"/>
      <c r="L25" s="978"/>
      <c r="M25" s="978"/>
      <c r="N25" s="978"/>
      <c r="O25" s="978"/>
      <c r="P25" s="978"/>
      <c r="Q25" s="978"/>
      <c r="R25" s="978"/>
      <c r="S25" s="978"/>
      <c r="T25" s="978"/>
      <c r="U25" s="978"/>
    </row>
    <row r="26" customFormat="false" ht="14.1" hidden="false" customHeight="true" outlineLevel="0" collapsed="false">
      <c r="A26" s="485" t="s">
        <v>197</v>
      </c>
      <c r="B26" s="485" t="n">
        <v>1</v>
      </c>
      <c r="C26" s="485" t="n">
        <v>2</v>
      </c>
      <c r="D26" s="485" t="n">
        <v>3</v>
      </c>
      <c r="E26" s="485" t="n">
        <v>4</v>
      </c>
      <c r="F26" s="485" t="n">
        <v>5</v>
      </c>
      <c r="G26" s="485" t="n">
        <v>6</v>
      </c>
      <c r="H26" s="485" t="n">
        <v>7</v>
      </c>
      <c r="I26" s="485" t="n">
        <v>8</v>
      </c>
      <c r="J26" s="485" t="n">
        <v>9</v>
      </c>
      <c r="K26" s="485" t="n">
        <v>10</v>
      </c>
      <c r="L26" s="485" t="n">
        <v>11</v>
      </c>
      <c r="M26" s="485" t="n">
        <v>12</v>
      </c>
      <c r="N26" s="485" t="n">
        <v>13</v>
      </c>
      <c r="O26" s="485" t="n">
        <v>14</v>
      </c>
      <c r="P26" s="979" t="n">
        <v>15</v>
      </c>
      <c r="Q26" s="485" t="n">
        <v>16</v>
      </c>
      <c r="R26" s="485" t="n">
        <v>17</v>
      </c>
      <c r="S26" s="485" t="n">
        <v>18</v>
      </c>
      <c r="T26" s="485" t="n">
        <v>19</v>
      </c>
      <c r="U26" s="485" t="n">
        <v>20</v>
      </c>
    </row>
    <row r="27" customFormat="false" ht="14.1" hidden="false" customHeight="true" outlineLevel="0" collapsed="false">
      <c r="A27" s="980" t="n">
        <v>1</v>
      </c>
      <c r="B27" s="981" t="n">
        <f aca="false">'(10)Comp.Deprec.'!J41</f>
        <v>4200</v>
      </c>
      <c r="C27" s="981"/>
      <c r="D27" s="981"/>
      <c r="E27" s="981"/>
      <c r="F27" s="981"/>
      <c r="G27" s="981"/>
      <c r="H27" s="981"/>
      <c r="I27" s="981"/>
      <c r="J27" s="981"/>
      <c r="K27" s="981"/>
      <c r="L27" s="982"/>
      <c r="M27" s="982"/>
      <c r="N27" s="982"/>
      <c r="O27" s="982"/>
      <c r="P27" s="983"/>
      <c r="Q27" s="982" t="n">
        <f aca="false">P41</f>
        <v>4200</v>
      </c>
      <c r="R27" s="982"/>
      <c r="S27" s="982"/>
      <c r="T27" s="982"/>
      <c r="U27" s="982"/>
    </row>
    <row r="28" customFormat="false" ht="14.1" hidden="false" customHeight="true" outlineLevel="0" collapsed="false">
      <c r="A28" s="984" t="n">
        <v>2</v>
      </c>
      <c r="B28" s="985"/>
      <c r="C28" s="985" t="n">
        <f aca="false">B27</f>
        <v>4200</v>
      </c>
      <c r="D28" s="985"/>
      <c r="E28" s="985"/>
      <c r="F28" s="985"/>
      <c r="G28" s="985"/>
      <c r="H28" s="985"/>
      <c r="I28" s="985"/>
      <c r="J28" s="985"/>
      <c r="K28" s="985"/>
      <c r="L28" s="986"/>
      <c r="M28" s="986"/>
      <c r="N28" s="986"/>
      <c r="O28" s="986"/>
      <c r="P28" s="987"/>
      <c r="Q28" s="986"/>
      <c r="R28" s="986" t="n">
        <f aca="false">Q27</f>
        <v>4200</v>
      </c>
      <c r="S28" s="986"/>
      <c r="T28" s="986"/>
      <c r="U28" s="986"/>
    </row>
    <row r="29" customFormat="false" ht="14.1" hidden="false" customHeight="true" outlineLevel="0" collapsed="false">
      <c r="A29" s="984" t="n">
        <v>3</v>
      </c>
      <c r="B29" s="985"/>
      <c r="C29" s="985"/>
      <c r="D29" s="985" t="n">
        <f aca="false">B27</f>
        <v>4200</v>
      </c>
      <c r="E29" s="985"/>
      <c r="F29" s="985"/>
      <c r="G29" s="985"/>
      <c r="H29" s="985"/>
      <c r="I29" s="985"/>
      <c r="J29" s="985"/>
      <c r="K29" s="985"/>
      <c r="L29" s="986"/>
      <c r="M29" s="986"/>
      <c r="N29" s="986"/>
      <c r="O29" s="986"/>
      <c r="P29" s="987"/>
      <c r="Q29" s="986"/>
      <c r="R29" s="986"/>
      <c r="S29" s="986" t="n">
        <f aca="false">R28</f>
        <v>4200</v>
      </c>
      <c r="T29" s="986"/>
      <c r="U29" s="986"/>
    </row>
    <row r="30" customFormat="false" ht="14.1" hidden="false" customHeight="true" outlineLevel="0" collapsed="false">
      <c r="A30" s="984" t="n">
        <v>4</v>
      </c>
      <c r="B30" s="985"/>
      <c r="C30" s="985"/>
      <c r="D30" s="985"/>
      <c r="E30" s="988" t="n">
        <f aca="false">D29</f>
        <v>4200</v>
      </c>
      <c r="F30" s="985"/>
      <c r="G30" s="985"/>
      <c r="H30" s="985"/>
      <c r="I30" s="985"/>
      <c r="J30" s="985"/>
      <c r="K30" s="985"/>
      <c r="L30" s="986"/>
      <c r="M30" s="986"/>
      <c r="N30" s="986"/>
      <c r="O30" s="986"/>
      <c r="P30" s="987"/>
      <c r="Q30" s="986"/>
      <c r="R30" s="986"/>
      <c r="S30" s="986"/>
      <c r="T30" s="986" t="n">
        <f aca="false">S29</f>
        <v>4200</v>
      </c>
      <c r="U30" s="986"/>
    </row>
    <row r="31" customFormat="false" ht="14.1" hidden="false" customHeight="true" outlineLevel="0" collapsed="false">
      <c r="A31" s="984" t="n">
        <v>5</v>
      </c>
      <c r="B31" s="985"/>
      <c r="C31" s="985"/>
      <c r="D31" s="985"/>
      <c r="E31" s="985"/>
      <c r="F31" s="988" t="n">
        <f aca="false">E30</f>
        <v>4200</v>
      </c>
      <c r="G31" s="985"/>
      <c r="H31" s="985"/>
      <c r="I31" s="985"/>
      <c r="J31" s="985"/>
      <c r="K31" s="985"/>
      <c r="L31" s="986"/>
      <c r="M31" s="986"/>
      <c r="N31" s="986"/>
      <c r="O31" s="986"/>
      <c r="P31" s="987"/>
      <c r="Q31" s="986"/>
      <c r="R31" s="986"/>
      <c r="S31" s="986"/>
      <c r="T31" s="986"/>
      <c r="U31" s="986" t="n">
        <f aca="false">T30</f>
        <v>4200</v>
      </c>
      <c r="V31" s="989"/>
    </row>
    <row r="32" customFormat="false" ht="14.1" hidden="false" customHeight="true" outlineLevel="0" collapsed="false">
      <c r="A32" s="984" t="n">
        <v>6</v>
      </c>
      <c r="B32" s="985"/>
      <c r="C32" s="985"/>
      <c r="D32" s="985"/>
      <c r="E32" s="985"/>
      <c r="F32" s="985"/>
      <c r="G32" s="988" t="n">
        <f aca="false">F31</f>
        <v>4200</v>
      </c>
      <c r="H32" s="985"/>
      <c r="I32" s="985"/>
      <c r="J32" s="985"/>
      <c r="K32" s="985"/>
      <c r="L32" s="986"/>
      <c r="M32" s="986"/>
      <c r="N32" s="986"/>
      <c r="O32" s="986"/>
      <c r="P32" s="987"/>
      <c r="Q32" s="986"/>
      <c r="R32" s="986"/>
      <c r="S32" s="986"/>
      <c r="T32" s="986"/>
      <c r="U32" s="986"/>
    </row>
    <row r="33" customFormat="false" ht="14.1" hidden="false" customHeight="true" outlineLevel="0" collapsed="false">
      <c r="A33" s="984" t="n">
        <v>7</v>
      </c>
      <c r="B33" s="985"/>
      <c r="C33" s="985"/>
      <c r="D33" s="985"/>
      <c r="E33" s="985"/>
      <c r="F33" s="985"/>
      <c r="G33" s="985"/>
      <c r="H33" s="985" t="n">
        <f aca="false">G32</f>
        <v>4200</v>
      </c>
      <c r="I33" s="985"/>
      <c r="J33" s="985"/>
      <c r="K33" s="985"/>
      <c r="L33" s="986"/>
      <c r="M33" s="986"/>
      <c r="N33" s="986"/>
      <c r="O33" s="986"/>
      <c r="P33" s="987"/>
      <c r="Q33" s="986"/>
      <c r="R33" s="986"/>
      <c r="S33" s="986"/>
      <c r="T33" s="986"/>
      <c r="U33" s="986"/>
    </row>
    <row r="34" customFormat="false" ht="14.1" hidden="false" customHeight="true" outlineLevel="0" collapsed="false">
      <c r="A34" s="984" t="n">
        <v>8</v>
      </c>
      <c r="B34" s="985"/>
      <c r="C34" s="985"/>
      <c r="D34" s="985"/>
      <c r="E34" s="985"/>
      <c r="F34" s="985"/>
      <c r="G34" s="985"/>
      <c r="H34" s="985"/>
      <c r="I34" s="985" t="n">
        <f aca="false">H33</f>
        <v>4200</v>
      </c>
      <c r="J34" s="985"/>
      <c r="K34" s="985"/>
      <c r="L34" s="986"/>
      <c r="M34" s="986"/>
      <c r="N34" s="986"/>
      <c r="O34" s="986"/>
      <c r="P34" s="987"/>
      <c r="Q34" s="986"/>
      <c r="R34" s="986"/>
      <c r="S34" s="986"/>
      <c r="T34" s="986"/>
      <c r="U34" s="986"/>
    </row>
    <row r="35" customFormat="false" ht="14.1" hidden="false" customHeight="true" outlineLevel="0" collapsed="false">
      <c r="A35" s="984" t="n">
        <v>9</v>
      </c>
      <c r="B35" s="985"/>
      <c r="C35" s="985"/>
      <c r="D35" s="985"/>
      <c r="E35" s="985"/>
      <c r="F35" s="985"/>
      <c r="G35" s="985"/>
      <c r="H35" s="985"/>
      <c r="I35" s="985"/>
      <c r="J35" s="985" t="n">
        <f aca="false">I34</f>
        <v>4200</v>
      </c>
      <c r="K35" s="985"/>
      <c r="L35" s="986"/>
      <c r="M35" s="986"/>
      <c r="N35" s="986"/>
      <c r="O35" s="986"/>
      <c r="P35" s="987"/>
      <c r="Q35" s="986"/>
      <c r="R35" s="986"/>
      <c r="S35" s="986"/>
      <c r="T35" s="986"/>
      <c r="U35" s="986"/>
    </row>
    <row r="36" customFormat="false" ht="14.1" hidden="false" customHeight="true" outlineLevel="0" collapsed="false">
      <c r="A36" s="984" t="n">
        <v>10</v>
      </c>
      <c r="B36" s="985"/>
      <c r="C36" s="985"/>
      <c r="D36" s="985"/>
      <c r="E36" s="985"/>
      <c r="F36" s="985"/>
      <c r="G36" s="985"/>
      <c r="H36" s="985"/>
      <c r="I36" s="985"/>
      <c r="J36" s="985"/>
      <c r="K36" s="985" t="n">
        <f aca="false">J35</f>
        <v>4200</v>
      </c>
      <c r="L36" s="986"/>
      <c r="M36" s="986"/>
      <c r="N36" s="986"/>
      <c r="O36" s="986"/>
      <c r="P36" s="987"/>
      <c r="Q36" s="986"/>
      <c r="R36" s="986"/>
      <c r="S36" s="986"/>
      <c r="T36" s="986"/>
      <c r="U36" s="986"/>
    </row>
    <row r="37" customFormat="false" ht="14.1" hidden="false" customHeight="true" outlineLevel="0" collapsed="false">
      <c r="A37" s="984" t="n">
        <v>11</v>
      </c>
      <c r="B37" s="990"/>
      <c r="C37" s="990"/>
      <c r="D37" s="990"/>
      <c r="E37" s="990"/>
      <c r="F37" s="990"/>
      <c r="G37" s="990"/>
      <c r="H37" s="990"/>
      <c r="I37" s="990"/>
      <c r="J37" s="990"/>
      <c r="K37" s="990"/>
      <c r="L37" s="986" t="n">
        <f aca="false">K36</f>
        <v>4200</v>
      </c>
      <c r="M37" s="986"/>
      <c r="N37" s="986"/>
      <c r="O37" s="986"/>
      <c r="P37" s="987"/>
      <c r="Q37" s="986"/>
      <c r="R37" s="986"/>
      <c r="S37" s="986"/>
      <c r="T37" s="986"/>
      <c r="U37" s="986"/>
    </row>
    <row r="38" customFormat="false" ht="14.1" hidden="false" customHeight="true" outlineLevel="0" collapsed="false">
      <c r="A38" s="984" t="n">
        <v>12</v>
      </c>
      <c r="B38" s="986"/>
      <c r="C38" s="986"/>
      <c r="D38" s="986"/>
      <c r="E38" s="986"/>
      <c r="F38" s="986"/>
      <c r="G38" s="986"/>
      <c r="H38" s="986"/>
      <c r="I38" s="986"/>
      <c r="J38" s="986"/>
      <c r="K38" s="986"/>
      <c r="L38" s="986"/>
      <c r="M38" s="986" t="n">
        <f aca="false">L37</f>
        <v>4200</v>
      </c>
      <c r="N38" s="986"/>
      <c r="O38" s="986"/>
      <c r="P38" s="987"/>
      <c r="Q38" s="986"/>
      <c r="R38" s="986"/>
      <c r="S38" s="986"/>
      <c r="T38" s="986"/>
      <c r="U38" s="986"/>
    </row>
    <row r="39" customFormat="false" ht="14.1" hidden="false" customHeight="true" outlineLevel="0" collapsed="false">
      <c r="A39" s="984" t="n">
        <v>13</v>
      </c>
      <c r="B39" s="986"/>
      <c r="C39" s="986"/>
      <c r="D39" s="986"/>
      <c r="E39" s="986"/>
      <c r="F39" s="986"/>
      <c r="G39" s="986"/>
      <c r="H39" s="986"/>
      <c r="I39" s="986"/>
      <c r="J39" s="986"/>
      <c r="K39" s="986"/>
      <c r="L39" s="986"/>
      <c r="M39" s="986"/>
      <c r="N39" s="986" t="n">
        <f aca="false">M38</f>
        <v>4200</v>
      </c>
      <c r="O39" s="986"/>
      <c r="P39" s="987"/>
      <c r="Q39" s="986"/>
      <c r="R39" s="986"/>
      <c r="S39" s="986"/>
      <c r="T39" s="986"/>
      <c r="U39" s="986"/>
    </row>
    <row r="40" customFormat="false" ht="14.1" hidden="false" customHeight="true" outlineLevel="0" collapsed="false">
      <c r="A40" s="984" t="n">
        <v>14</v>
      </c>
      <c r="B40" s="986"/>
      <c r="C40" s="986"/>
      <c r="D40" s="986"/>
      <c r="E40" s="986"/>
      <c r="F40" s="986"/>
      <c r="G40" s="986"/>
      <c r="H40" s="986"/>
      <c r="I40" s="986"/>
      <c r="J40" s="986"/>
      <c r="K40" s="986"/>
      <c r="L40" s="986"/>
      <c r="M40" s="986"/>
      <c r="N40" s="986"/>
      <c r="O40" s="986" t="n">
        <f aca="false">N39</f>
        <v>4200</v>
      </c>
      <c r="P40" s="987"/>
      <c r="Q40" s="986"/>
      <c r="R40" s="986"/>
      <c r="S40" s="986"/>
      <c r="T40" s="986"/>
      <c r="U40" s="986"/>
    </row>
    <row r="41" customFormat="false" ht="14.1" hidden="false" customHeight="true" outlineLevel="0" collapsed="false">
      <c r="A41" s="991" t="n">
        <v>15</v>
      </c>
      <c r="B41" s="992"/>
      <c r="C41" s="992"/>
      <c r="D41" s="992"/>
      <c r="E41" s="992"/>
      <c r="F41" s="992"/>
      <c r="G41" s="992"/>
      <c r="H41" s="992"/>
      <c r="I41" s="992"/>
      <c r="J41" s="992"/>
      <c r="K41" s="992"/>
      <c r="L41" s="992"/>
      <c r="M41" s="992"/>
      <c r="N41" s="992"/>
      <c r="O41" s="992"/>
      <c r="P41" s="993" t="n">
        <f aca="false">O40</f>
        <v>4200</v>
      </c>
      <c r="Q41" s="994"/>
      <c r="R41" s="994"/>
      <c r="S41" s="994"/>
      <c r="T41" s="994"/>
      <c r="U41" s="994"/>
    </row>
    <row r="42" customFormat="false" ht="14.1" hidden="false" customHeight="true" outlineLevel="0" collapsed="false">
      <c r="A42" s="485" t="s">
        <v>169</v>
      </c>
      <c r="B42" s="995" t="n">
        <f aca="false">SUM(B27:B41)</f>
        <v>4200</v>
      </c>
      <c r="C42" s="995" t="n">
        <f aca="false">SUM(C27:C41)</f>
        <v>4200</v>
      </c>
      <c r="D42" s="995" t="n">
        <f aca="false">SUM(D27:D41)</f>
        <v>4200</v>
      </c>
      <c r="E42" s="995" t="n">
        <f aca="false">SUM(E27:E41)</f>
        <v>4200</v>
      </c>
      <c r="F42" s="995" t="n">
        <f aca="false">SUM(F27:F41)</f>
        <v>4200</v>
      </c>
      <c r="G42" s="995" t="n">
        <f aca="false">SUM(G27:G41)</f>
        <v>4200</v>
      </c>
      <c r="H42" s="995" t="n">
        <f aca="false">SUM(H27:H41)</f>
        <v>4200</v>
      </c>
      <c r="I42" s="995" t="n">
        <f aca="false">SUM(I27:I41)</f>
        <v>4200</v>
      </c>
      <c r="J42" s="995" t="n">
        <f aca="false">SUM(J27:J41)</f>
        <v>4200</v>
      </c>
      <c r="K42" s="995" t="n">
        <f aca="false">SUM(K27:K41)</f>
        <v>4200</v>
      </c>
      <c r="L42" s="995" t="n">
        <f aca="false">SUM(L27:L41)</f>
        <v>4200</v>
      </c>
      <c r="M42" s="995" t="n">
        <f aca="false">SUM(M27:M41)</f>
        <v>4200</v>
      </c>
      <c r="N42" s="995" t="n">
        <f aca="false">SUM(N27:N41)</f>
        <v>4200</v>
      </c>
      <c r="O42" s="995" t="n">
        <f aca="false">SUM(O27:O41)</f>
        <v>4200</v>
      </c>
      <c r="P42" s="996" t="n">
        <f aca="false">SUM(P27:P41)</f>
        <v>4200</v>
      </c>
      <c r="Q42" s="997" t="n">
        <f aca="false">SUM(Q27:Q41)</f>
        <v>4200</v>
      </c>
      <c r="R42" s="997" t="n">
        <f aca="false">SUM(R27:R41)</f>
        <v>4200</v>
      </c>
      <c r="S42" s="997" t="n">
        <f aca="false">SUM(S27:S41)</f>
        <v>4200</v>
      </c>
      <c r="T42" s="997" t="n">
        <f aca="false">SUM(T27:T41)</f>
        <v>4200</v>
      </c>
      <c r="U42" s="996" t="n">
        <f aca="false">SUM(U27:U41)</f>
        <v>4200</v>
      </c>
    </row>
    <row r="43" customFormat="false" ht="14.1" hidden="false" customHeight="true" outlineLevel="0" collapsed="false">
      <c r="B43" s="998"/>
      <c r="C43" s="998"/>
      <c r="D43" s="998"/>
      <c r="E43" s="998"/>
      <c r="F43" s="998"/>
      <c r="G43" s="998"/>
      <c r="H43" s="998"/>
      <c r="I43" s="998"/>
      <c r="J43" s="998"/>
      <c r="K43" s="998"/>
      <c r="L43" s="998"/>
      <c r="M43" s="998"/>
      <c r="N43" s="998"/>
      <c r="O43" s="998"/>
      <c r="P43" s="1005" t="n">
        <f aca="false">SUM(B42:P42)</f>
        <v>63000</v>
      </c>
      <c r="Q43" s="1006"/>
      <c r="R43" s="1006"/>
      <c r="S43" s="1006"/>
      <c r="T43" s="1006"/>
      <c r="U43" s="1005" t="n">
        <f aca="false">SUM(Q42:U42)</f>
        <v>21000</v>
      </c>
    </row>
    <row r="44" customFormat="false" ht="14.1" hidden="false" customHeight="true" outlineLevel="0" collapsed="false">
      <c r="A44" s="1000" t="s">
        <v>752</v>
      </c>
      <c r="B44" s="998"/>
      <c r="C44" s="998"/>
      <c r="D44" s="998"/>
      <c r="E44" s="998"/>
      <c r="F44" s="998"/>
      <c r="G44" s="998"/>
      <c r="H44" s="998"/>
      <c r="I44" s="998"/>
      <c r="J44" s="998"/>
      <c r="K44" s="998"/>
      <c r="L44" s="998"/>
      <c r="M44" s="998"/>
      <c r="N44" s="998"/>
      <c r="O44" s="1001"/>
      <c r="P44" s="1007" t="n">
        <f aca="false">'(3)Invest.'!F8*'(10)Comp.Deprec.'!J40</f>
        <v>70000</v>
      </c>
      <c r="Q44" s="1008"/>
      <c r="R44" s="1006"/>
      <c r="S44" s="1006"/>
      <c r="T44" s="1001"/>
      <c r="U44" s="1007" t="n">
        <f aca="false">P44</f>
        <v>70000</v>
      </c>
      <c r="V44" s="1003"/>
    </row>
    <row r="45" customFormat="false" ht="14.1" hidden="false" customHeight="true" outlineLevel="0" collapsed="false">
      <c r="A45" s="1000" t="s">
        <v>753</v>
      </c>
      <c r="B45" s="998"/>
      <c r="C45" s="998"/>
      <c r="D45" s="998"/>
      <c r="E45" s="998"/>
      <c r="F45" s="998"/>
      <c r="G45" s="998"/>
      <c r="H45" s="998"/>
      <c r="I45" s="998"/>
      <c r="J45" s="998"/>
      <c r="K45" s="998"/>
      <c r="L45" s="998"/>
      <c r="M45" s="998"/>
      <c r="N45" s="998"/>
      <c r="O45" s="1001"/>
      <c r="P45" s="1007" t="n">
        <f aca="false">P44-P43</f>
        <v>7000.00000000001</v>
      </c>
      <c r="Q45" s="1008"/>
      <c r="R45" s="1006"/>
      <c r="S45" s="1006"/>
      <c r="T45" s="1001"/>
      <c r="U45" s="1007" t="n">
        <f aca="false">U44-U43</f>
        <v>49000</v>
      </c>
      <c r="V45" s="1003"/>
    </row>
    <row r="46" customFormat="false" ht="14.1" hidden="false" customHeight="true" outlineLevel="0" collapsed="false">
      <c r="U46" s="1004"/>
    </row>
    <row r="47" customFormat="false" ht="14.1" hidden="false" customHeight="true" outlineLevel="0" collapsed="false">
      <c r="A47" s="978" t="s">
        <v>168</v>
      </c>
      <c r="B47" s="978"/>
      <c r="C47" s="978"/>
      <c r="D47" s="978"/>
      <c r="E47" s="978"/>
      <c r="F47" s="978"/>
      <c r="G47" s="978"/>
      <c r="H47" s="978"/>
      <c r="I47" s="978"/>
      <c r="J47" s="978"/>
      <c r="K47" s="978"/>
      <c r="L47" s="978"/>
      <c r="M47" s="978"/>
      <c r="N47" s="978"/>
      <c r="O47" s="978"/>
      <c r="P47" s="978"/>
      <c r="Q47" s="978"/>
      <c r="R47" s="978"/>
      <c r="S47" s="978"/>
      <c r="T47" s="978"/>
      <c r="U47" s="978"/>
    </row>
    <row r="48" customFormat="false" ht="14.1" hidden="false" customHeight="true" outlineLevel="0" collapsed="false">
      <c r="A48" s="485" t="s">
        <v>197</v>
      </c>
      <c r="B48" s="485" t="n">
        <v>1</v>
      </c>
      <c r="C48" s="485" t="n">
        <v>2</v>
      </c>
      <c r="D48" s="485" t="n">
        <v>3</v>
      </c>
      <c r="E48" s="485" t="n">
        <v>4</v>
      </c>
      <c r="F48" s="485" t="n">
        <v>5</v>
      </c>
      <c r="G48" s="485" t="n">
        <v>6</v>
      </c>
      <c r="H48" s="485" t="n">
        <v>7</v>
      </c>
      <c r="I48" s="485" t="n">
        <v>8</v>
      </c>
      <c r="J48" s="485" t="n">
        <v>9</v>
      </c>
      <c r="K48" s="485" t="n">
        <v>10</v>
      </c>
      <c r="L48" s="485" t="n">
        <v>11</v>
      </c>
      <c r="M48" s="485" t="n">
        <v>12</v>
      </c>
      <c r="N48" s="485" t="n">
        <v>13</v>
      </c>
      <c r="O48" s="485" t="n">
        <v>14</v>
      </c>
      <c r="P48" s="979" t="n">
        <v>15</v>
      </c>
      <c r="Q48" s="485" t="n">
        <v>16</v>
      </c>
      <c r="R48" s="485" t="n">
        <v>17</v>
      </c>
      <c r="S48" s="485" t="n">
        <v>18</v>
      </c>
      <c r="T48" s="485" t="n">
        <v>19</v>
      </c>
      <c r="U48" s="485" t="n">
        <v>20</v>
      </c>
    </row>
    <row r="49" customFormat="false" ht="14.1" hidden="false" customHeight="true" outlineLevel="0" collapsed="false">
      <c r="A49" s="980" t="n">
        <v>1</v>
      </c>
      <c r="B49" s="981" t="n">
        <f aca="false">'(10)Comp.Deprec.'!J51</f>
        <v>360</v>
      </c>
      <c r="C49" s="981"/>
      <c r="D49" s="981"/>
      <c r="E49" s="981"/>
      <c r="F49" s="981"/>
      <c r="G49" s="981"/>
      <c r="H49" s="981"/>
      <c r="I49" s="981"/>
      <c r="J49" s="981"/>
      <c r="K49" s="981"/>
      <c r="L49" s="982"/>
      <c r="M49" s="982"/>
      <c r="N49" s="982"/>
      <c r="O49" s="982"/>
      <c r="P49" s="983"/>
      <c r="Q49" s="982" t="n">
        <f aca="false">P63</f>
        <v>360</v>
      </c>
      <c r="R49" s="982"/>
      <c r="S49" s="982"/>
      <c r="T49" s="982"/>
      <c r="U49" s="982"/>
    </row>
    <row r="50" customFormat="false" ht="14.1" hidden="false" customHeight="true" outlineLevel="0" collapsed="false">
      <c r="A50" s="984" t="n">
        <v>2</v>
      </c>
      <c r="B50" s="985"/>
      <c r="C50" s="985" t="n">
        <f aca="false">B49</f>
        <v>360</v>
      </c>
      <c r="D50" s="985"/>
      <c r="E50" s="985"/>
      <c r="F50" s="985"/>
      <c r="G50" s="985"/>
      <c r="H50" s="985"/>
      <c r="I50" s="985"/>
      <c r="J50" s="985"/>
      <c r="K50" s="985"/>
      <c r="L50" s="986"/>
      <c r="M50" s="986"/>
      <c r="N50" s="986"/>
      <c r="O50" s="986"/>
      <c r="P50" s="987"/>
      <c r="Q50" s="986"/>
      <c r="R50" s="986" t="n">
        <f aca="false">Q49</f>
        <v>360</v>
      </c>
      <c r="S50" s="986"/>
      <c r="T50" s="986"/>
      <c r="U50" s="986"/>
    </row>
    <row r="51" customFormat="false" ht="14.1" hidden="false" customHeight="true" outlineLevel="0" collapsed="false">
      <c r="A51" s="984" t="n">
        <v>3</v>
      </c>
      <c r="B51" s="985"/>
      <c r="C51" s="985"/>
      <c r="D51" s="985" t="n">
        <f aca="false">B49</f>
        <v>360</v>
      </c>
      <c r="E51" s="985"/>
      <c r="F51" s="985"/>
      <c r="G51" s="985"/>
      <c r="H51" s="985"/>
      <c r="I51" s="985"/>
      <c r="J51" s="985"/>
      <c r="K51" s="985"/>
      <c r="L51" s="986"/>
      <c r="M51" s="986"/>
      <c r="N51" s="986"/>
      <c r="O51" s="986"/>
      <c r="P51" s="987"/>
      <c r="Q51" s="986"/>
      <c r="R51" s="986"/>
      <c r="S51" s="986" t="n">
        <f aca="false">R50</f>
        <v>360</v>
      </c>
      <c r="T51" s="986"/>
      <c r="U51" s="986"/>
    </row>
    <row r="52" customFormat="false" ht="14.1" hidden="false" customHeight="true" outlineLevel="0" collapsed="false">
      <c r="A52" s="984" t="n">
        <v>4</v>
      </c>
      <c r="B52" s="985"/>
      <c r="C52" s="985"/>
      <c r="D52" s="985"/>
      <c r="E52" s="988" t="n">
        <f aca="false">D51</f>
        <v>360</v>
      </c>
      <c r="F52" s="985"/>
      <c r="G52" s="985"/>
      <c r="H52" s="985"/>
      <c r="I52" s="985"/>
      <c r="J52" s="985"/>
      <c r="K52" s="985"/>
      <c r="L52" s="986"/>
      <c r="M52" s="986"/>
      <c r="N52" s="986"/>
      <c r="O52" s="986"/>
      <c r="P52" s="987"/>
      <c r="Q52" s="986"/>
      <c r="R52" s="986"/>
      <c r="S52" s="986"/>
      <c r="T52" s="986" t="n">
        <f aca="false">S51</f>
        <v>360</v>
      </c>
      <c r="U52" s="986"/>
    </row>
    <row r="53" customFormat="false" ht="14.1" hidden="false" customHeight="true" outlineLevel="0" collapsed="false">
      <c r="A53" s="984" t="n">
        <v>5</v>
      </c>
      <c r="B53" s="985"/>
      <c r="C53" s="985"/>
      <c r="D53" s="985"/>
      <c r="E53" s="985"/>
      <c r="F53" s="988" t="n">
        <f aca="false">E52</f>
        <v>360</v>
      </c>
      <c r="G53" s="985"/>
      <c r="H53" s="985"/>
      <c r="I53" s="985"/>
      <c r="J53" s="985"/>
      <c r="K53" s="985"/>
      <c r="L53" s="986"/>
      <c r="M53" s="986"/>
      <c r="N53" s="986"/>
      <c r="O53" s="986"/>
      <c r="P53" s="987"/>
      <c r="Q53" s="986"/>
      <c r="R53" s="986"/>
      <c r="S53" s="986"/>
      <c r="T53" s="986"/>
      <c r="U53" s="986" t="n">
        <f aca="false">T52</f>
        <v>360</v>
      </c>
      <c r="V53" s="989"/>
    </row>
    <row r="54" customFormat="false" ht="14.1" hidden="false" customHeight="true" outlineLevel="0" collapsed="false">
      <c r="A54" s="984" t="n">
        <v>6</v>
      </c>
      <c r="B54" s="985"/>
      <c r="C54" s="985"/>
      <c r="D54" s="985"/>
      <c r="E54" s="985"/>
      <c r="F54" s="985"/>
      <c r="G54" s="988" t="n">
        <f aca="false">F53</f>
        <v>360</v>
      </c>
      <c r="H54" s="985"/>
      <c r="I54" s="985"/>
      <c r="J54" s="985"/>
      <c r="K54" s="985"/>
      <c r="L54" s="986"/>
      <c r="M54" s="986"/>
      <c r="N54" s="986"/>
      <c r="O54" s="986"/>
      <c r="P54" s="987"/>
      <c r="Q54" s="986"/>
      <c r="R54" s="986"/>
      <c r="S54" s="986"/>
      <c r="T54" s="986"/>
      <c r="U54" s="986"/>
    </row>
    <row r="55" customFormat="false" ht="14.1" hidden="false" customHeight="true" outlineLevel="0" collapsed="false">
      <c r="A55" s="984" t="n">
        <v>7</v>
      </c>
      <c r="B55" s="985"/>
      <c r="C55" s="985"/>
      <c r="D55" s="985"/>
      <c r="E55" s="985"/>
      <c r="F55" s="985"/>
      <c r="G55" s="985"/>
      <c r="H55" s="985" t="n">
        <f aca="false">G54</f>
        <v>360</v>
      </c>
      <c r="I55" s="985"/>
      <c r="J55" s="985"/>
      <c r="K55" s="985"/>
      <c r="L55" s="986"/>
      <c r="M55" s="986"/>
      <c r="N55" s="986"/>
      <c r="O55" s="986"/>
      <c r="P55" s="987"/>
      <c r="Q55" s="986"/>
      <c r="R55" s="986"/>
      <c r="S55" s="986"/>
      <c r="T55" s="986"/>
      <c r="U55" s="986"/>
    </row>
    <row r="56" customFormat="false" ht="14.1" hidden="false" customHeight="true" outlineLevel="0" collapsed="false">
      <c r="A56" s="984" t="n">
        <v>8</v>
      </c>
      <c r="B56" s="985"/>
      <c r="C56" s="985"/>
      <c r="D56" s="985"/>
      <c r="E56" s="985"/>
      <c r="F56" s="985"/>
      <c r="G56" s="985"/>
      <c r="H56" s="985"/>
      <c r="I56" s="985" t="n">
        <f aca="false">H55</f>
        <v>360</v>
      </c>
      <c r="J56" s="985"/>
      <c r="K56" s="985"/>
      <c r="L56" s="986"/>
      <c r="M56" s="986"/>
      <c r="N56" s="986"/>
      <c r="O56" s="986"/>
      <c r="P56" s="987"/>
      <c r="Q56" s="986"/>
      <c r="R56" s="986"/>
      <c r="S56" s="986"/>
      <c r="T56" s="986"/>
      <c r="U56" s="986"/>
    </row>
    <row r="57" customFormat="false" ht="14.1" hidden="false" customHeight="true" outlineLevel="0" collapsed="false">
      <c r="A57" s="984" t="n">
        <v>9</v>
      </c>
      <c r="B57" s="985"/>
      <c r="C57" s="985"/>
      <c r="D57" s="985"/>
      <c r="E57" s="985"/>
      <c r="F57" s="985"/>
      <c r="G57" s="985"/>
      <c r="H57" s="985"/>
      <c r="I57" s="985"/>
      <c r="J57" s="985" t="n">
        <f aca="false">I56</f>
        <v>360</v>
      </c>
      <c r="K57" s="985"/>
      <c r="L57" s="986"/>
      <c r="M57" s="986"/>
      <c r="N57" s="986"/>
      <c r="O57" s="986"/>
      <c r="P57" s="987"/>
      <c r="Q57" s="986"/>
      <c r="R57" s="986"/>
      <c r="S57" s="986"/>
      <c r="T57" s="986"/>
      <c r="U57" s="986"/>
    </row>
    <row r="58" customFormat="false" ht="14.1" hidden="false" customHeight="true" outlineLevel="0" collapsed="false">
      <c r="A58" s="984" t="n">
        <v>10</v>
      </c>
      <c r="B58" s="985"/>
      <c r="C58" s="985"/>
      <c r="D58" s="985"/>
      <c r="E58" s="985"/>
      <c r="F58" s="985"/>
      <c r="G58" s="985"/>
      <c r="H58" s="985"/>
      <c r="I58" s="985"/>
      <c r="J58" s="985"/>
      <c r="K58" s="985" t="n">
        <f aca="false">J57</f>
        <v>360</v>
      </c>
      <c r="L58" s="986"/>
      <c r="M58" s="986"/>
      <c r="N58" s="986"/>
      <c r="O58" s="986"/>
      <c r="P58" s="987"/>
      <c r="Q58" s="986"/>
      <c r="R58" s="986"/>
      <c r="S58" s="986"/>
      <c r="T58" s="986"/>
      <c r="U58" s="986"/>
    </row>
    <row r="59" customFormat="false" ht="14.1" hidden="false" customHeight="true" outlineLevel="0" collapsed="false">
      <c r="A59" s="984" t="n">
        <v>11</v>
      </c>
      <c r="B59" s="990"/>
      <c r="C59" s="990"/>
      <c r="D59" s="990"/>
      <c r="E59" s="990"/>
      <c r="F59" s="990"/>
      <c r="G59" s="990"/>
      <c r="H59" s="990"/>
      <c r="I59" s="990"/>
      <c r="J59" s="990"/>
      <c r="K59" s="990"/>
      <c r="L59" s="986" t="n">
        <f aca="false">K58</f>
        <v>360</v>
      </c>
      <c r="M59" s="986"/>
      <c r="N59" s="986"/>
      <c r="O59" s="986"/>
      <c r="P59" s="987"/>
      <c r="Q59" s="986"/>
      <c r="R59" s="986"/>
      <c r="S59" s="986"/>
      <c r="T59" s="986"/>
      <c r="U59" s="986"/>
    </row>
    <row r="60" customFormat="false" ht="14.1" hidden="false" customHeight="true" outlineLevel="0" collapsed="false">
      <c r="A60" s="984" t="n">
        <v>12</v>
      </c>
      <c r="B60" s="986"/>
      <c r="C60" s="986"/>
      <c r="D60" s="986"/>
      <c r="E60" s="986"/>
      <c r="F60" s="986"/>
      <c r="G60" s="986"/>
      <c r="H60" s="986"/>
      <c r="I60" s="986"/>
      <c r="J60" s="986"/>
      <c r="K60" s="986"/>
      <c r="L60" s="986"/>
      <c r="M60" s="986" t="n">
        <f aca="false">L59</f>
        <v>360</v>
      </c>
      <c r="N60" s="986"/>
      <c r="O60" s="986"/>
      <c r="P60" s="987"/>
      <c r="Q60" s="986"/>
      <c r="R60" s="986"/>
      <c r="S60" s="986"/>
      <c r="T60" s="986"/>
      <c r="U60" s="986"/>
    </row>
    <row r="61" customFormat="false" ht="14.1" hidden="false" customHeight="true" outlineLevel="0" collapsed="false">
      <c r="A61" s="984" t="n">
        <v>13</v>
      </c>
      <c r="B61" s="986"/>
      <c r="C61" s="986"/>
      <c r="D61" s="986"/>
      <c r="E61" s="986"/>
      <c r="F61" s="986"/>
      <c r="G61" s="986"/>
      <c r="H61" s="986"/>
      <c r="I61" s="986"/>
      <c r="J61" s="986"/>
      <c r="K61" s="986"/>
      <c r="L61" s="986"/>
      <c r="M61" s="986"/>
      <c r="N61" s="986" t="n">
        <f aca="false">M60</f>
        <v>360</v>
      </c>
      <c r="O61" s="986"/>
      <c r="P61" s="987"/>
      <c r="Q61" s="986"/>
      <c r="R61" s="986"/>
      <c r="S61" s="986"/>
      <c r="T61" s="986"/>
      <c r="U61" s="986"/>
    </row>
    <row r="62" customFormat="false" ht="14.1" hidden="false" customHeight="true" outlineLevel="0" collapsed="false">
      <c r="A62" s="984" t="n">
        <v>14</v>
      </c>
      <c r="B62" s="986"/>
      <c r="C62" s="986"/>
      <c r="D62" s="986"/>
      <c r="E62" s="986"/>
      <c r="F62" s="986"/>
      <c r="G62" s="986"/>
      <c r="H62" s="986"/>
      <c r="I62" s="986"/>
      <c r="J62" s="986"/>
      <c r="K62" s="986"/>
      <c r="L62" s="986"/>
      <c r="M62" s="986"/>
      <c r="N62" s="986"/>
      <c r="O62" s="986" t="n">
        <f aca="false">N61</f>
        <v>360</v>
      </c>
      <c r="P62" s="987"/>
      <c r="Q62" s="986"/>
      <c r="R62" s="986"/>
      <c r="S62" s="986"/>
      <c r="T62" s="986"/>
      <c r="U62" s="986"/>
    </row>
    <row r="63" customFormat="false" ht="14.1" hidden="false" customHeight="true" outlineLevel="0" collapsed="false">
      <c r="A63" s="991" t="n">
        <v>15</v>
      </c>
      <c r="B63" s="992"/>
      <c r="C63" s="992"/>
      <c r="D63" s="992"/>
      <c r="E63" s="992"/>
      <c r="F63" s="992"/>
      <c r="G63" s="992"/>
      <c r="H63" s="992"/>
      <c r="I63" s="992"/>
      <c r="J63" s="992"/>
      <c r="K63" s="992"/>
      <c r="L63" s="992"/>
      <c r="M63" s="992"/>
      <c r="N63" s="992"/>
      <c r="O63" s="992"/>
      <c r="P63" s="993" t="n">
        <f aca="false">O62</f>
        <v>360</v>
      </c>
      <c r="Q63" s="994"/>
      <c r="R63" s="994"/>
      <c r="S63" s="994"/>
      <c r="T63" s="994"/>
      <c r="U63" s="994"/>
    </row>
    <row r="64" customFormat="false" ht="14.1" hidden="false" customHeight="true" outlineLevel="0" collapsed="false">
      <c r="A64" s="485" t="s">
        <v>169</v>
      </c>
      <c r="B64" s="995" t="n">
        <f aca="false">SUM(B49:B63)</f>
        <v>360</v>
      </c>
      <c r="C64" s="995" t="n">
        <f aca="false">SUM(C49:C63)</f>
        <v>360</v>
      </c>
      <c r="D64" s="995" t="n">
        <f aca="false">SUM(D49:D63)</f>
        <v>360</v>
      </c>
      <c r="E64" s="995" t="n">
        <f aca="false">SUM(E49:E63)</f>
        <v>360</v>
      </c>
      <c r="F64" s="995" t="n">
        <f aca="false">SUM(F49:F63)</f>
        <v>360</v>
      </c>
      <c r="G64" s="995" t="n">
        <f aca="false">SUM(G49:G63)</f>
        <v>360</v>
      </c>
      <c r="H64" s="995" t="n">
        <f aca="false">SUM(H49:H63)</f>
        <v>360</v>
      </c>
      <c r="I64" s="995" t="n">
        <f aca="false">SUM(I49:I63)</f>
        <v>360</v>
      </c>
      <c r="J64" s="995" t="n">
        <f aca="false">SUM(J49:J63)</f>
        <v>360</v>
      </c>
      <c r="K64" s="995" t="n">
        <f aca="false">SUM(K49:K63)</f>
        <v>360</v>
      </c>
      <c r="L64" s="995" t="n">
        <f aca="false">SUM(L49:L63)</f>
        <v>360</v>
      </c>
      <c r="M64" s="995" t="n">
        <f aca="false">SUM(M49:M63)</f>
        <v>360</v>
      </c>
      <c r="N64" s="995" t="n">
        <f aca="false">SUM(N49:N63)</f>
        <v>360</v>
      </c>
      <c r="O64" s="995" t="n">
        <f aca="false">SUM(O49:O63)</f>
        <v>360</v>
      </c>
      <c r="P64" s="996" t="n">
        <f aca="false">SUM(P49:P63)</f>
        <v>360</v>
      </c>
      <c r="Q64" s="997" t="n">
        <f aca="false">SUM(Q49:Q63)</f>
        <v>360</v>
      </c>
      <c r="R64" s="997" t="n">
        <f aca="false">SUM(R49:R63)</f>
        <v>360</v>
      </c>
      <c r="S64" s="997" t="n">
        <f aca="false">SUM(S49:S63)</f>
        <v>360</v>
      </c>
      <c r="T64" s="997" t="n">
        <f aca="false">SUM(T49:T63)</f>
        <v>360</v>
      </c>
      <c r="U64" s="996" t="n">
        <f aca="false">SUM(U49:U63)</f>
        <v>360</v>
      </c>
    </row>
    <row r="65" customFormat="false" ht="14.1" hidden="false" customHeight="true" outlineLevel="0" collapsed="false">
      <c r="B65" s="998"/>
      <c r="C65" s="998"/>
      <c r="D65" s="998"/>
      <c r="E65" s="998"/>
      <c r="F65" s="998"/>
      <c r="G65" s="998"/>
      <c r="H65" s="998"/>
      <c r="I65" s="998"/>
      <c r="J65" s="998"/>
      <c r="K65" s="998"/>
      <c r="L65" s="998"/>
      <c r="M65" s="998"/>
      <c r="N65" s="998"/>
      <c r="O65" s="998"/>
      <c r="P65" s="1005" t="n">
        <f aca="false">SUM(B64:P64)</f>
        <v>5400</v>
      </c>
      <c r="Q65" s="1006"/>
      <c r="R65" s="1006"/>
      <c r="S65" s="1006"/>
      <c r="T65" s="1006"/>
      <c r="U65" s="1005" t="n">
        <f aca="false">SUM(Q64:U64)</f>
        <v>1800</v>
      </c>
    </row>
    <row r="66" customFormat="false" ht="14.1" hidden="false" customHeight="true" outlineLevel="0" collapsed="false">
      <c r="A66" s="1000" t="s">
        <v>752</v>
      </c>
      <c r="B66" s="998"/>
      <c r="C66" s="998"/>
      <c r="D66" s="998"/>
      <c r="E66" s="998"/>
      <c r="F66" s="998"/>
      <c r="G66" s="998"/>
      <c r="H66" s="998"/>
      <c r="I66" s="998"/>
      <c r="J66" s="998"/>
      <c r="K66" s="998"/>
      <c r="L66" s="998"/>
      <c r="M66" s="998"/>
      <c r="N66" s="998"/>
      <c r="O66" s="1001"/>
      <c r="P66" s="1007" t="n">
        <f aca="false">'(3)Invest.'!F9*'(10)Comp.Deprec.'!J50</f>
        <v>6000</v>
      </c>
      <c r="Q66" s="1008"/>
      <c r="R66" s="1006"/>
      <c r="S66" s="1006"/>
      <c r="T66" s="1001"/>
      <c r="U66" s="1007" t="n">
        <f aca="false">P66</f>
        <v>6000</v>
      </c>
      <c r="V66" s="1003"/>
    </row>
    <row r="67" customFormat="false" ht="14.1" hidden="false" customHeight="true" outlineLevel="0" collapsed="false">
      <c r="A67" s="1000" t="s">
        <v>753</v>
      </c>
      <c r="B67" s="998"/>
      <c r="C67" s="998"/>
      <c r="D67" s="998"/>
      <c r="E67" s="998"/>
      <c r="F67" s="998"/>
      <c r="G67" s="998"/>
      <c r="H67" s="998"/>
      <c r="I67" s="998"/>
      <c r="J67" s="998"/>
      <c r="K67" s="998"/>
      <c r="L67" s="998"/>
      <c r="M67" s="998"/>
      <c r="N67" s="998"/>
      <c r="O67" s="1001"/>
      <c r="P67" s="1007" t="n">
        <f aca="false">P66-P65</f>
        <v>600</v>
      </c>
      <c r="Q67" s="1008"/>
      <c r="R67" s="1006"/>
      <c r="S67" s="1006"/>
      <c r="T67" s="1001"/>
      <c r="U67" s="1007" t="n">
        <f aca="false">U66-U65</f>
        <v>4200</v>
      </c>
      <c r="V67" s="1003"/>
    </row>
  </sheetData>
  <sheetProtection sheet="true" objects="true" scenarios="true" selectLockedCells="true"/>
  <mergeCells count="5">
    <mergeCell ref="A1:U1"/>
    <mergeCell ref="A2:F2"/>
    <mergeCell ref="A3:U3"/>
    <mergeCell ref="A25:U25"/>
    <mergeCell ref="A47:U47"/>
  </mergeCells>
  <printOptions headings="false" gridLines="false" gridLinesSet="true" horizontalCentered="true" verticalCentered="false"/>
  <pageMargins left="0.25" right="0.25" top="0.75" bottom="0.75" header="0.3" footer="0.3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&amp;L&amp;"Calibri,Regular"&amp;9Estado de Santa Catarina
Município de Joinville
Edital de Concorrência N° 002/2017
Concessão do Serviço de Estacionamento Rotativo Público</oddHeader>
    <oddFooter>&amp;L&amp;"Calibri,Regular"&amp;9Planilha 16 - Projeção da Depreciação do Veículo&amp;R&amp;"Calibri,Regular"&amp;9Pág.: &amp;P de &amp;N</oddFooter>
  </headerFooter>
  <rowBreaks count="1" manualBreakCount="1">
    <brk id="46" man="true" max="16383" min="0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1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9" activeCellId="0" sqref="M9"/>
    </sheetView>
  </sheetViews>
  <sheetFormatPr defaultRowHeight="14.1" outlineLevelRow="0" outlineLevelCol="0"/>
  <cols>
    <col collapsed="false" customWidth="true" hidden="false" outlineLevel="0" max="1" min="1" style="1009" width="6.42"/>
    <col collapsed="false" customWidth="true" hidden="false" outlineLevel="0" max="2" min="2" style="1009" width="28.99"/>
    <col collapsed="false" customWidth="true" hidden="false" outlineLevel="0" max="5" min="3" style="1009" width="10.14"/>
    <col collapsed="false" customWidth="true" hidden="false" outlineLevel="0" max="6" min="6" style="1009" width="10.99"/>
    <col collapsed="false" customWidth="true" hidden="false" outlineLevel="0" max="11" min="7" style="1009" width="10.14"/>
    <col collapsed="false" customWidth="true" hidden="false" outlineLevel="0" max="19" min="12" style="1009" width="8.86"/>
    <col collapsed="false" customWidth="true" hidden="false" outlineLevel="0" max="20" min="20" style="1009" width="6.42"/>
    <col collapsed="false" customWidth="true" hidden="false" outlineLevel="0" max="21" min="21" style="1009" width="19.14"/>
    <col collapsed="false" customWidth="true" hidden="false" outlineLevel="0" max="29" min="22" style="1009" width="9"/>
    <col collapsed="false" customWidth="true" hidden="false" outlineLevel="0" max="1025" min="30" style="1009" width="17.29"/>
  </cols>
  <sheetData>
    <row r="1" s="1010" customFormat="true" ht="21.95" hidden="false" customHeight="true" outlineLevel="0" collapsed="false">
      <c r="A1" s="102" t="s">
        <v>754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</row>
    <row r="2" customFormat="false" ht="14.1" hidden="false" customHeight="true" outlineLevel="0" collapsed="false">
      <c r="A2" s="1011"/>
      <c r="B2" s="1012"/>
      <c r="C2" s="1012"/>
      <c r="D2" s="1012"/>
      <c r="E2" s="1012"/>
      <c r="F2" s="1012"/>
      <c r="G2" s="1012"/>
      <c r="H2" s="1012"/>
      <c r="I2" s="1012"/>
      <c r="J2" s="1012"/>
      <c r="K2" s="1012"/>
      <c r="L2" s="1012"/>
      <c r="M2" s="1012"/>
      <c r="N2" s="1012"/>
      <c r="O2" s="1012"/>
      <c r="P2" s="1012"/>
      <c r="Q2" s="1012"/>
      <c r="R2" s="1012"/>
      <c r="S2" s="1012"/>
      <c r="T2" s="1012"/>
      <c r="U2" s="1012"/>
      <c r="V2" s="1012"/>
      <c r="W2" s="1012"/>
      <c r="X2" s="1012"/>
      <c r="Y2" s="1012"/>
      <c r="Z2" s="1012"/>
      <c r="AA2" s="1012"/>
      <c r="AB2" s="1012"/>
      <c r="AC2" s="1012"/>
    </row>
    <row r="3" customFormat="false" ht="14.1" hidden="false" customHeight="true" outlineLevel="0" collapsed="false">
      <c r="A3" s="1013" t="s">
        <v>35</v>
      </c>
      <c r="B3" s="1013"/>
      <c r="C3" s="1013"/>
      <c r="D3" s="1013"/>
      <c r="E3" s="1013"/>
      <c r="F3" s="1013"/>
      <c r="G3" s="1013"/>
      <c r="H3" s="1013"/>
      <c r="I3" s="1013"/>
      <c r="J3" s="1013"/>
      <c r="K3" s="1013"/>
      <c r="L3" s="1013"/>
      <c r="M3" s="1013"/>
      <c r="N3" s="1013"/>
      <c r="O3" s="1013"/>
      <c r="P3" s="1013"/>
      <c r="Q3" s="1013"/>
      <c r="R3" s="1013"/>
      <c r="S3" s="1013"/>
      <c r="T3" s="1013"/>
      <c r="U3" s="1013"/>
      <c r="V3" s="1013"/>
      <c r="W3" s="1013"/>
      <c r="X3" s="1013"/>
      <c r="Y3" s="1013"/>
      <c r="Z3" s="1013"/>
      <c r="AA3" s="1013"/>
      <c r="AB3" s="1013"/>
      <c r="AC3" s="1013"/>
    </row>
    <row r="4" s="1018" customFormat="true" ht="21.95" hidden="false" customHeight="true" outlineLevel="0" collapsed="false">
      <c r="A4" s="1014" t="s">
        <v>6</v>
      </c>
      <c r="B4" s="1014" t="s">
        <v>755</v>
      </c>
      <c r="C4" s="1014" t="s">
        <v>756</v>
      </c>
      <c r="D4" s="1014" t="s">
        <v>757</v>
      </c>
      <c r="E4" s="1014" t="s">
        <v>758</v>
      </c>
      <c r="F4" s="1014" t="s">
        <v>759</v>
      </c>
      <c r="G4" s="1014" t="s">
        <v>760</v>
      </c>
      <c r="H4" s="1014" t="s">
        <v>761</v>
      </c>
      <c r="I4" s="1014" t="s">
        <v>762</v>
      </c>
      <c r="J4" s="1014" t="s">
        <v>763</v>
      </c>
      <c r="K4" s="1014" t="s">
        <v>764</v>
      </c>
      <c r="L4" s="1015" t="s">
        <v>765</v>
      </c>
      <c r="M4" s="1015"/>
      <c r="N4" s="1015"/>
      <c r="O4" s="1015"/>
      <c r="P4" s="1015"/>
      <c r="Q4" s="1015"/>
      <c r="R4" s="1015"/>
      <c r="S4" s="1015"/>
      <c r="T4" s="1016" t="s">
        <v>766</v>
      </c>
      <c r="U4" s="1016"/>
      <c r="V4" s="1017" t="s">
        <v>767</v>
      </c>
      <c r="W4" s="1017"/>
      <c r="X4" s="1017"/>
      <c r="Y4" s="1017"/>
      <c r="Z4" s="1017"/>
      <c r="AA4" s="1017"/>
      <c r="AB4" s="1017"/>
      <c r="AC4" s="1017"/>
    </row>
    <row r="5" customFormat="false" ht="21.95" hidden="false" customHeight="true" outlineLevel="0" collapsed="false">
      <c r="A5" s="1014"/>
      <c r="B5" s="1014"/>
      <c r="C5" s="1014"/>
      <c r="D5" s="1014"/>
      <c r="E5" s="1014"/>
      <c r="F5" s="1014"/>
      <c r="G5" s="1014"/>
      <c r="H5" s="1014"/>
      <c r="I5" s="1014"/>
      <c r="J5" s="1014"/>
      <c r="K5" s="1014"/>
      <c r="L5" s="1019" t="s">
        <v>768</v>
      </c>
      <c r="M5" s="1020" t="s">
        <v>769</v>
      </c>
      <c r="N5" s="1021" t="s">
        <v>770</v>
      </c>
      <c r="O5" s="1022" t="s">
        <v>771</v>
      </c>
      <c r="P5" s="1023" t="s">
        <v>772</v>
      </c>
      <c r="Q5" s="1024" t="s">
        <v>773</v>
      </c>
      <c r="R5" s="1025" t="s">
        <v>774</v>
      </c>
      <c r="S5" s="1026" t="s">
        <v>169</v>
      </c>
      <c r="T5" s="1026" t="s">
        <v>401</v>
      </c>
      <c r="U5" s="1026" t="s">
        <v>775</v>
      </c>
      <c r="V5" s="1027" t="s">
        <v>776</v>
      </c>
      <c r="W5" s="1019" t="s">
        <v>768</v>
      </c>
      <c r="X5" s="1020" t="s">
        <v>769</v>
      </c>
      <c r="Y5" s="1021" t="s">
        <v>770</v>
      </c>
      <c r="Z5" s="1022" t="s">
        <v>771</v>
      </c>
      <c r="AA5" s="1023" t="s">
        <v>772</v>
      </c>
      <c r="AB5" s="1024" t="s">
        <v>773</v>
      </c>
      <c r="AC5" s="1025" t="s">
        <v>774</v>
      </c>
    </row>
    <row r="6" customFormat="false" ht="14.1" hidden="false" customHeight="true" outlineLevel="0" collapsed="false">
      <c r="A6" s="1028" t="n">
        <v>1</v>
      </c>
      <c r="B6" s="1029" t="s">
        <v>777</v>
      </c>
      <c r="C6" s="1030" t="n">
        <v>0</v>
      </c>
      <c r="D6" s="1030" t="n">
        <v>0</v>
      </c>
      <c r="E6" s="1030" t="n">
        <v>0</v>
      </c>
      <c r="F6" s="1030" t="n">
        <v>0</v>
      </c>
      <c r="G6" s="1030" t="n">
        <v>0</v>
      </c>
      <c r="H6" s="1031" t="n">
        <v>0</v>
      </c>
      <c r="I6" s="1031" t="n">
        <v>0</v>
      </c>
      <c r="J6" s="1031" t="n">
        <v>0</v>
      </c>
      <c r="K6" s="1030" t="n">
        <v>0</v>
      </c>
      <c r="L6" s="1030" t="n">
        <v>0</v>
      </c>
      <c r="M6" s="1030" t="n">
        <v>0</v>
      </c>
      <c r="N6" s="1030" t="n">
        <v>0</v>
      </c>
      <c r="O6" s="1030" t="n">
        <v>0</v>
      </c>
      <c r="P6" s="1030" t="n">
        <v>0</v>
      </c>
      <c r="Q6" s="1030" t="n">
        <v>0</v>
      </c>
      <c r="R6" s="1030" t="n">
        <v>0</v>
      </c>
      <c r="S6" s="1032" t="n">
        <f aca="false">SUM(L6:R6)</f>
        <v>0</v>
      </c>
      <c r="T6" s="1033"/>
      <c r="U6" s="1034"/>
      <c r="V6" s="1035" t="n">
        <f aca="false">T6*I6</f>
        <v>0</v>
      </c>
      <c r="W6" s="1035" t="n">
        <f aca="false">L6*T6</f>
        <v>0</v>
      </c>
      <c r="X6" s="1035" t="n">
        <f aca="false">M6*T6</f>
        <v>0</v>
      </c>
      <c r="Y6" s="1035" t="n">
        <f aca="false">N6*T6</f>
        <v>0</v>
      </c>
      <c r="Z6" s="1035" t="n">
        <f aca="false">O6*T6</f>
        <v>0</v>
      </c>
      <c r="AA6" s="1035" t="n">
        <f aca="false">T6*P6</f>
        <v>0</v>
      </c>
      <c r="AB6" s="1035" t="n">
        <f aca="false">T6*Q6</f>
        <v>0</v>
      </c>
      <c r="AC6" s="1035" t="n">
        <f aca="false">T6*R6</f>
        <v>0</v>
      </c>
    </row>
    <row r="7" customFormat="false" ht="14.1" hidden="false" customHeight="true" outlineLevel="0" collapsed="false">
      <c r="A7" s="1036" t="n">
        <v>2</v>
      </c>
      <c r="B7" s="1037" t="s">
        <v>778</v>
      </c>
      <c r="C7" s="1036" t="n">
        <v>0</v>
      </c>
      <c r="D7" s="1036" t="n">
        <v>0</v>
      </c>
      <c r="E7" s="1036" t="n">
        <v>0</v>
      </c>
      <c r="F7" s="1036" t="n">
        <v>0</v>
      </c>
      <c r="G7" s="1036" t="n">
        <v>0</v>
      </c>
      <c r="H7" s="1036" t="n">
        <v>0</v>
      </c>
      <c r="I7" s="1036" t="n">
        <v>0</v>
      </c>
      <c r="J7" s="1036" t="n">
        <v>0</v>
      </c>
      <c r="K7" s="1036" t="n">
        <v>0</v>
      </c>
      <c r="L7" s="1036" t="n">
        <v>0</v>
      </c>
      <c r="M7" s="1036" t="n">
        <v>0</v>
      </c>
      <c r="N7" s="1036" t="n">
        <v>0</v>
      </c>
      <c r="O7" s="1036" t="n">
        <v>0</v>
      </c>
      <c r="P7" s="1036" t="n">
        <v>0</v>
      </c>
      <c r="Q7" s="1036" t="n">
        <v>0</v>
      </c>
      <c r="R7" s="1036" t="n">
        <v>0</v>
      </c>
      <c r="S7" s="1038" t="n">
        <f aca="false">SUM(L7:R7)</f>
        <v>0</v>
      </c>
      <c r="T7" s="1039"/>
      <c r="U7" s="1040"/>
      <c r="V7" s="1041" t="n">
        <f aca="false">T7*I7</f>
        <v>0</v>
      </c>
      <c r="W7" s="1041" t="n">
        <f aca="false">L7*T7</f>
        <v>0</v>
      </c>
      <c r="X7" s="1041" t="n">
        <f aca="false">M7*T7</f>
        <v>0</v>
      </c>
      <c r="Y7" s="1041" t="n">
        <f aca="false">N7*T7</f>
        <v>0</v>
      </c>
      <c r="Z7" s="1041" t="n">
        <f aca="false">O7*T7</f>
        <v>0</v>
      </c>
      <c r="AA7" s="1041" t="n">
        <f aca="false">T7*P7</f>
        <v>0</v>
      </c>
      <c r="AB7" s="1041" t="n">
        <f aca="false">T7*Q7</f>
        <v>0</v>
      </c>
      <c r="AC7" s="1041" t="n">
        <f aca="false">T7*R7</f>
        <v>0</v>
      </c>
    </row>
    <row r="8" customFormat="false" ht="14.1" hidden="false" customHeight="true" outlineLevel="0" collapsed="false">
      <c r="A8" s="1042" t="n">
        <v>3</v>
      </c>
      <c r="B8" s="1043" t="s">
        <v>779</v>
      </c>
      <c r="C8" s="1042" t="n">
        <v>0</v>
      </c>
      <c r="D8" s="1042" t="n">
        <v>0</v>
      </c>
      <c r="E8" s="1042" t="n">
        <v>0</v>
      </c>
      <c r="F8" s="1042" t="n">
        <v>0</v>
      </c>
      <c r="G8" s="1042" t="n">
        <v>0</v>
      </c>
      <c r="H8" s="1042" t="n">
        <v>0</v>
      </c>
      <c r="I8" s="1042" t="n">
        <v>0</v>
      </c>
      <c r="J8" s="1042" t="n">
        <v>0</v>
      </c>
      <c r="K8" s="1042" t="n">
        <v>0</v>
      </c>
      <c r="L8" s="1042" t="n">
        <v>0</v>
      </c>
      <c r="M8" s="1042" t="n">
        <v>0</v>
      </c>
      <c r="N8" s="1042" t="n">
        <v>0</v>
      </c>
      <c r="O8" s="1042" t="n">
        <v>0</v>
      </c>
      <c r="P8" s="1042" t="n">
        <v>0</v>
      </c>
      <c r="Q8" s="1042" t="n">
        <v>0</v>
      </c>
      <c r="R8" s="1042" t="n">
        <v>0</v>
      </c>
      <c r="S8" s="1044" t="n">
        <f aca="false">SUM(L8:R8)</f>
        <v>0</v>
      </c>
      <c r="T8" s="1045"/>
      <c r="U8" s="1046"/>
      <c r="V8" s="1047" t="n">
        <f aca="false">T8*I8</f>
        <v>0</v>
      </c>
      <c r="W8" s="1047" t="n">
        <f aca="false">L8*T8</f>
        <v>0</v>
      </c>
      <c r="X8" s="1047" t="n">
        <f aca="false">M8*T8</f>
        <v>0</v>
      </c>
      <c r="Y8" s="1047" t="n">
        <f aca="false">N8*T8</f>
        <v>0</v>
      </c>
      <c r="Z8" s="1047" t="n">
        <f aca="false">O8*T8</f>
        <v>0</v>
      </c>
      <c r="AA8" s="1047" t="n">
        <f aca="false">T8*P8</f>
        <v>0</v>
      </c>
      <c r="AB8" s="1047" t="n">
        <f aca="false">T8*Q8</f>
        <v>0</v>
      </c>
      <c r="AC8" s="1047" t="n">
        <f aca="false">T8*R8</f>
        <v>0</v>
      </c>
    </row>
    <row r="9" customFormat="false" ht="14.1" hidden="false" customHeight="true" outlineLevel="0" collapsed="false">
      <c r="A9" s="1036" t="n">
        <v>4</v>
      </c>
      <c r="B9" s="1037" t="s">
        <v>780</v>
      </c>
      <c r="C9" s="1036" t="n">
        <v>0</v>
      </c>
      <c r="D9" s="1036" t="n">
        <v>0</v>
      </c>
      <c r="E9" s="1036" t="n">
        <v>6</v>
      </c>
      <c r="F9" s="1036" t="n">
        <v>0</v>
      </c>
      <c r="G9" s="1036" t="n">
        <v>0</v>
      </c>
      <c r="H9" s="1036" t="n">
        <v>6</v>
      </c>
      <c r="I9" s="1036" t="n">
        <v>0</v>
      </c>
      <c r="J9" s="1036" t="n">
        <v>0</v>
      </c>
      <c r="K9" s="1036" t="n">
        <v>0</v>
      </c>
      <c r="L9" s="1036" t="n">
        <v>0</v>
      </c>
      <c r="M9" s="1036" t="n">
        <v>0</v>
      </c>
      <c r="N9" s="1036" t="n">
        <v>0</v>
      </c>
      <c r="O9" s="1036" t="n">
        <v>0</v>
      </c>
      <c r="P9" s="1036" t="n">
        <v>0</v>
      </c>
      <c r="Q9" s="1036" t="n">
        <v>0</v>
      </c>
      <c r="R9" s="1036" t="n">
        <v>0</v>
      </c>
      <c r="S9" s="1038" t="n">
        <f aca="false">SUM(L9:R9)</f>
        <v>0</v>
      </c>
      <c r="T9" s="1039"/>
      <c r="U9" s="1040"/>
      <c r="V9" s="1041" t="n">
        <f aca="false">T9*I9</f>
        <v>0</v>
      </c>
      <c r="W9" s="1041" t="n">
        <f aca="false">L9*T9</f>
        <v>0</v>
      </c>
      <c r="X9" s="1041" t="n">
        <f aca="false">M9*T9</f>
        <v>0</v>
      </c>
      <c r="Y9" s="1041" t="n">
        <f aca="false">N9*T9</f>
        <v>0</v>
      </c>
      <c r="Z9" s="1041" t="n">
        <f aca="false">O9*T9</f>
        <v>0</v>
      </c>
      <c r="AA9" s="1041" t="n">
        <f aca="false">T9*P9</f>
        <v>0</v>
      </c>
      <c r="AB9" s="1041" t="n">
        <f aca="false">T9*Q9</f>
        <v>0</v>
      </c>
      <c r="AC9" s="1041" t="n">
        <f aca="false">T9*R9</f>
        <v>0</v>
      </c>
    </row>
    <row r="10" customFormat="false" ht="14.1" hidden="false" customHeight="true" outlineLevel="0" collapsed="false">
      <c r="A10" s="1042" t="n">
        <v>5</v>
      </c>
      <c r="B10" s="1043" t="s">
        <v>781</v>
      </c>
      <c r="C10" s="1042" t="n">
        <v>0</v>
      </c>
      <c r="D10" s="1042" t="n">
        <v>0</v>
      </c>
      <c r="E10" s="1042" t="n">
        <v>0</v>
      </c>
      <c r="F10" s="1042" t="n">
        <v>0</v>
      </c>
      <c r="G10" s="1042" t="n">
        <v>0</v>
      </c>
      <c r="H10" s="1042" t="n">
        <v>0</v>
      </c>
      <c r="I10" s="1042" t="n">
        <v>0</v>
      </c>
      <c r="J10" s="1042" t="n">
        <v>0</v>
      </c>
      <c r="K10" s="1042" t="n">
        <v>0</v>
      </c>
      <c r="L10" s="1042" t="n">
        <v>0</v>
      </c>
      <c r="M10" s="1042" t="n">
        <v>0</v>
      </c>
      <c r="N10" s="1042" t="n">
        <v>0</v>
      </c>
      <c r="O10" s="1042" t="n">
        <v>0</v>
      </c>
      <c r="P10" s="1042" t="n">
        <v>0</v>
      </c>
      <c r="Q10" s="1042" t="n">
        <v>0</v>
      </c>
      <c r="R10" s="1042" t="n">
        <v>0</v>
      </c>
      <c r="S10" s="1044" t="n">
        <f aca="false">SUM(L10:R10)</f>
        <v>0</v>
      </c>
      <c r="T10" s="1045"/>
      <c r="U10" s="1046"/>
      <c r="V10" s="1047" t="n">
        <f aca="false">T10*I10</f>
        <v>0</v>
      </c>
      <c r="W10" s="1047" t="n">
        <f aca="false">L10*T10</f>
        <v>0</v>
      </c>
      <c r="X10" s="1047" t="n">
        <f aca="false">M10*T10</f>
        <v>0</v>
      </c>
      <c r="Y10" s="1047" t="n">
        <f aca="false">N10*T10</f>
        <v>0</v>
      </c>
      <c r="Z10" s="1047" t="n">
        <f aca="false">O10*T10</f>
        <v>0</v>
      </c>
      <c r="AA10" s="1047" t="n">
        <f aca="false">T10*P10</f>
        <v>0</v>
      </c>
      <c r="AB10" s="1047" t="n">
        <f aca="false">T10*Q10</f>
        <v>0</v>
      </c>
      <c r="AC10" s="1047" t="n">
        <f aca="false">T10*R10</f>
        <v>0</v>
      </c>
    </row>
    <row r="11" customFormat="false" ht="14.1" hidden="false" customHeight="true" outlineLevel="0" collapsed="false">
      <c r="A11" s="1036" t="n">
        <v>6</v>
      </c>
      <c r="B11" s="1037" t="s">
        <v>782</v>
      </c>
      <c r="C11" s="1036" t="n">
        <v>0</v>
      </c>
      <c r="D11" s="1036" t="n">
        <v>0</v>
      </c>
      <c r="E11" s="1036" t="n">
        <v>0</v>
      </c>
      <c r="F11" s="1036" t="n">
        <v>0</v>
      </c>
      <c r="G11" s="1036" t="n">
        <v>0</v>
      </c>
      <c r="H11" s="1036" t="n">
        <v>0</v>
      </c>
      <c r="I11" s="1036" t="n">
        <v>0</v>
      </c>
      <c r="J11" s="1036" t="n">
        <v>0</v>
      </c>
      <c r="K11" s="1036" t="n">
        <v>0</v>
      </c>
      <c r="L11" s="1036" t="n">
        <v>0</v>
      </c>
      <c r="M11" s="1036" t="n">
        <v>0</v>
      </c>
      <c r="N11" s="1036" t="n">
        <v>0</v>
      </c>
      <c r="O11" s="1036" t="n">
        <v>0</v>
      </c>
      <c r="P11" s="1036" t="n">
        <v>0</v>
      </c>
      <c r="Q11" s="1036" t="n">
        <v>0</v>
      </c>
      <c r="R11" s="1036" t="n">
        <v>0</v>
      </c>
      <c r="S11" s="1038" t="n">
        <f aca="false">SUM(L11:R11)</f>
        <v>0</v>
      </c>
      <c r="T11" s="1039"/>
      <c r="U11" s="1040"/>
      <c r="V11" s="1041" t="n">
        <f aca="false">T11*I11</f>
        <v>0</v>
      </c>
      <c r="W11" s="1041" t="n">
        <f aca="false">L11*T11</f>
        <v>0</v>
      </c>
      <c r="X11" s="1041" t="n">
        <f aca="false">M11*T11</f>
        <v>0</v>
      </c>
      <c r="Y11" s="1041" t="n">
        <f aca="false">N11*T11</f>
        <v>0</v>
      </c>
      <c r="Z11" s="1041" t="n">
        <f aca="false">O11*T11</f>
        <v>0</v>
      </c>
      <c r="AA11" s="1041" t="n">
        <f aca="false">T11*P11</f>
        <v>0</v>
      </c>
      <c r="AB11" s="1041" t="n">
        <f aca="false">T11*Q11</f>
        <v>0</v>
      </c>
      <c r="AC11" s="1041" t="n">
        <f aca="false">T11*R11</f>
        <v>0</v>
      </c>
    </row>
    <row r="12" customFormat="false" ht="14.1" hidden="false" customHeight="true" outlineLevel="0" collapsed="false">
      <c r="A12" s="1042" t="n">
        <v>7</v>
      </c>
      <c r="B12" s="1043" t="s">
        <v>783</v>
      </c>
      <c r="C12" s="1042" t="n">
        <v>77</v>
      </c>
      <c r="D12" s="1042" t="n">
        <v>0</v>
      </c>
      <c r="E12" s="1042" t="n">
        <v>0</v>
      </c>
      <c r="F12" s="1042" t="n">
        <v>0</v>
      </c>
      <c r="G12" s="1042" t="n">
        <v>0</v>
      </c>
      <c r="H12" s="1042" t="n">
        <v>0</v>
      </c>
      <c r="I12" s="1042" t="n">
        <v>77</v>
      </c>
      <c r="J12" s="1042" t="n">
        <v>0</v>
      </c>
      <c r="K12" s="1042" t="n">
        <v>1</v>
      </c>
      <c r="L12" s="1042" t="n">
        <v>0</v>
      </c>
      <c r="M12" s="1042" t="n">
        <v>56</v>
      </c>
      <c r="N12" s="1042" t="n">
        <v>6</v>
      </c>
      <c r="O12" s="1042" t="n">
        <v>6</v>
      </c>
      <c r="P12" s="1042" t="n">
        <v>4</v>
      </c>
      <c r="Q12" s="1042" t="n">
        <v>0</v>
      </c>
      <c r="R12" s="1042" t="n">
        <f aca="false">5*5</f>
        <v>25</v>
      </c>
      <c r="S12" s="1044" t="n">
        <f aca="false">SUM(L12:R12)</f>
        <v>97</v>
      </c>
      <c r="T12" s="1045" t="n">
        <v>0.5</v>
      </c>
      <c r="U12" s="1046" t="s">
        <v>784</v>
      </c>
      <c r="V12" s="1047" t="n">
        <f aca="false">T12*I12</f>
        <v>38.5</v>
      </c>
      <c r="W12" s="1047" t="n">
        <f aca="false">L12*T12</f>
        <v>0</v>
      </c>
      <c r="X12" s="1047" t="n">
        <f aca="false">M12*T12</f>
        <v>28</v>
      </c>
      <c r="Y12" s="1047" t="n">
        <f aca="false">N12*T12</f>
        <v>3</v>
      </c>
      <c r="Z12" s="1047" t="n">
        <f aca="false">O12*T12</f>
        <v>3</v>
      </c>
      <c r="AA12" s="1047" t="n">
        <f aca="false">T12*P12</f>
        <v>2</v>
      </c>
      <c r="AB12" s="1047" t="n">
        <f aca="false">T12*Q12</f>
        <v>0</v>
      </c>
      <c r="AC12" s="1047" t="n">
        <f aca="false">T12*R12</f>
        <v>12.5</v>
      </c>
    </row>
    <row r="13" customFormat="false" ht="14.1" hidden="false" customHeight="true" outlineLevel="0" collapsed="false">
      <c r="A13" s="1036" t="n">
        <v>8</v>
      </c>
      <c r="B13" s="1037" t="s">
        <v>785</v>
      </c>
      <c r="C13" s="1036" t="n">
        <v>101</v>
      </c>
      <c r="D13" s="1036" t="n">
        <v>0</v>
      </c>
      <c r="E13" s="1036" t="n">
        <v>0</v>
      </c>
      <c r="F13" s="1036" t="n">
        <v>0</v>
      </c>
      <c r="G13" s="1036" t="n">
        <v>1</v>
      </c>
      <c r="H13" s="1036" t="n">
        <v>1</v>
      </c>
      <c r="I13" s="1036" t="n">
        <v>100</v>
      </c>
      <c r="J13" s="1036" t="n">
        <v>1</v>
      </c>
      <c r="K13" s="1036" t="n">
        <v>2</v>
      </c>
      <c r="L13" s="1036" t="n">
        <v>2</v>
      </c>
      <c r="M13" s="1036" t="n">
        <v>74</v>
      </c>
      <c r="N13" s="1036" t="n">
        <v>6</v>
      </c>
      <c r="O13" s="1036" t="n">
        <v>3</v>
      </c>
      <c r="P13" s="1036" t="n">
        <v>6</v>
      </c>
      <c r="Q13" s="1036" t="n">
        <v>0</v>
      </c>
      <c r="R13" s="1036" t="n">
        <f aca="false">9*5</f>
        <v>45</v>
      </c>
      <c r="S13" s="1038" t="n">
        <f aca="false">SUM(L13:R13)</f>
        <v>136</v>
      </c>
      <c r="T13" s="1039" t="n">
        <v>0.7333</v>
      </c>
      <c r="U13" s="1040" t="s">
        <v>786</v>
      </c>
      <c r="V13" s="1041" t="n">
        <f aca="false">T13*I13</f>
        <v>73.33</v>
      </c>
      <c r="W13" s="1041" t="n">
        <f aca="false">L13*T13</f>
        <v>1.4666</v>
      </c>
      <c r="X13" s="1041" t="n">
        <f aca="false">M13*T13</f>
        <v>54.2642</v>
      </c>
      <c r="Y13" s="1041" t="n">
        <f aca="false">N13*T13</f>
        <v>4.3998</v>
      </c>
      <c r="Z13" s="1041" t="n">
        <f aca="false">O13*T13</f>
        <v>2.1999</v>
      </c>
      <c r="AA13" s="1041" t="n">
        <f aca="false">T13*P13</f>
        <v>4.3998</v>
      </c>
      <c r="AB13" s="1041" t="n">
        <f aca="false">T13*Q13</f>
        <v>0</v>
      </c>
      <c r="AC13" s="1041" t="n">
        <f aca="false">T13*R13</f>
        <v>32.9985</v>
      </c>
    </row>
    <row r="14" customFormat="false" ht="14.1" hidden="false" customHeight="true" outlineLevel="0" collapsed="false">
      <c r="A14" s="1042" t="n">
        <v>9</v>
      </c>
      <c r="B14" s="1043" t="s">
        <v>787</v>
      </c>
      <c r="C14" s="1042" t="n">
        <v>0</v>
      </c>
      <c r="D14" s="1042" t="n">
        <v>0</v>
      </c>
      <c r="E14" s="1042" t="n">
        <v>0</v>
      </c>
      <c r="F14" s="1042" t="n">
        <v>0</v>
      </c>
      <c r="G14" s="1042" t="n">
        <v>0</v>
      </c>
      <c r="H14" s="1042" t="n">
        <v>0</v>
      </c>
      <c r="I14" s="1042" t="n">
        <v>0</v>
      </c>
      <c r="J14" s="1042" t="n">
        <v>0</v>
      </c>
      <c r="K14" s="1042" t="n">
        <v>0</v>
      </c>
      <c r="L14" s="1042" t="n">
        <v>0</v>
      </c>
      <c r="M14" s="1042" t="n">
        <v>0</v>
      </c>
      <c r="N14" s="1042" t="n">
        <v>0</v>
      </c>
      <c r="O14" s="1042" t="n">
        <v>0</v>
      </c>
      <c r="P14" s="1042" t="n">
        <v>0</v>
      </c>
      <c r="Q14" s="1042" t="n">
        <v>0</v>
      </c>
      <c r="R14" s="1042" t="n">
        <v>0</v>
      </c>
      <c r="S14" s="1044" t="n">
        <f aca="false">SUM(L14:R14)</f>
        <v>0</v>
      </c>
      <c r="T14" s="1045"/>
      <c r="U14" s="1046"/>
      <c r="V14" s="1047" t="n">
        <f aca="false">T14*I14</f>
        <v>0</v>
      </c>
      <c r="W14" s="1047" t="n">
        <f aca="false">L14*T14</f>
        <v>0</v>
      </c>
      <c r="X14" s="1047" t="n">
        <f aca="false">M14*T14</f>
        <v>0</v>
      </c>
      <c r="Y14" s="1047" t="n">
        <f aca="false">N14*T14</f>
        <v>0</v>
      </c>
      <c r="Z14" s="1047" t="n">
        <f aca="false">O14*T14</f>
        <v>0</v>
      </c>
      <c r="AA14" s="1047" t="n">
        <f aca="false">T14*P14</f>
        <v>0</v>
      </c>
      <c r="AB14" s="1047" t="n">
        <f aca="false">T14*Q14</f>
        <v>0</v>
      </c>
      <c r="AC14" s="1047" t="n">
        <f aca="false">T14*R14</f>
        <v>0</v>
      </c>
    </row>
    <row r="15" customFormat="false" ht="14.1" hidden="false" customHeight="true" outlineLevel="0" collapsed="false">
      <c r="A15" s="1036" t="n">
        <v>10</v>
      </c>
      <c r="B15" s="1037" t="s">
        <v>788</v>
      </c>
      <c r="C15" s="1036" t="n">
        <v>0</v>
      </c>
      <c r="D15" s="1036" t="n">
        <v>0</v>
      </c>
      <c r="E15" s="1036" t="n">
        <v>0</v>
      </c>
      <c r="F15" s="1036" t="n">
        <v>0</v>
      </c>
      <c r="G15" s="1036" t="n">
        <v>0</v>
      </c>
      <c r="H15" s="1036" t="n">
        <v>0</v>
      </c>
      <c r="I15" s="1036" t="n">
        <v>0</v>
      </c>
      <c r="J15" s="1036" t="n">
        <v>0</v>
      </c>
      <c r="K15" s="1036" t="n">
        <v>0</v>
      </c>
      <c r="L15" s="1036" t="n">
        <v>0</v>
      </c>
      <c r="M15" s="1036" t="n">
        <v>0</v>
      </c>
      <c r="N15" s="1036" t="n">
        <v>0</v>
      </c>
      <c r="O15" s="1036" t="n">
        <v>0</v>
      </c>
      <c r="P15" s="1036" t="n">
        <v>0</v>
      </c>
      <c r="Q15" s="1036" t="n">
        <v>0</v>
      </c>
      <c r="R15" s="1036" t="n">
        <v>0</v>
      </c>
      <c r="S15" s="1038" t="n">
        <f aca="false">SUM(L15:R15)</f>
        <v>0</v>
      </c>
      <c r="T15" s="1039"/>
      <c r="U15" s="1040"/>
      <c r="V15" s="1041" t="n">
        <f aca="false">T15*I15</f>
        <v>0</v>
      </c>
      <c r="W15" s="1041" t="n">
        <f aca="false">L15*T15</f>
        <v>0</v>
      </c>
      <c r="X15" s="1041" t="n">
        <f aca="false">M15*T15</f>
        <v>0</v>
      </c>
      <c r="Y15" s="1041" t="n">
        <f aca="false">N15*T15</f>
        <v>0</v>
      </c>
      <c r="Z15" s="1041" t="n">
        <f aca="false">O15*T15</f>
        <v>0</v>
      </c>
      <c r="AA15" s="1041" t="n">
        <f aca="false">T15*P15</f>
        <v>0</v>
      </c>
      <c r="AB15" s="1041" t="n">
        <f aca="false">T15*Q15</f>
        <v>0</v>
      </c>
      <c r="AC15" s="1041" t="n">
        <f aca="false">T15*R15</f>
        <v>0</v>
      </c>
    </row>
    <row r="16" customFormat="false" ht="14.1" hidden="false" customHeight="true" outlineLevel="0" collapsed="false">
      <c r="A16" s="1042" t="n">
        <v>11</v>
      </c>
      <c r="B16" s="1043" t="s">
        <v>789</v>
      </c>
      <c r="C16" s="1042" t="n">
        <v>0</v>
      </c>
      <c r="D16" s="1042" t="n">
        <v>0</v>
      </c>
      <c r="E16" s="1042" t="n">
        <v>0</v>
      </c>
      <c r="F16" s="1042" t="n">
        <v>0</v>
      </c>
      <c r="G16" s="1042" t="n">
        <v>0</v>
      </c>
      <c r="H16" s="1042" t="n">
        <v>0</v>
      </c>
      <c r="I16" s="1042" t="n">
        <v>0</v>
      </c>
      <c r="J16" s="1042" t="n">
        <v>0</v>
      </c>
      <c r="K16" s="1042" t="n">
        <v>0</v>
      </c>
      <c r="L16" s="1042" t="n">
        <v>0</v>
      </c>
      <c r="M16" s="1042" t="n">
        <v>0</v>
      </c>
      <c r="N16" s="1042" t="n">
        <v>0</v>
      </c>
      <c r="O16" s="1042" t="n">
        <v>0</v>
      </c>
      <c r="P16" s="1042" t="n">
        <v>0</v>
      </c>
      <c r="Q16" s="1042" t="n">
        <v>0</v>
      </c>
      <c r="R16" s="1042" t="n">
        <v>0</v>
      </c>
      <c r="S16" s="1044" t="n">
        <f aca="false">SUM(L16:R16)</f>
        <v>0</v>
      </c>
      <c r="T16" s="1045"/>
      <c r="U16" s="1046"/>
      <c r="V16" s="1041" t="n">
        <f aca="false">T16*I16</f>
        <v>0</v>
      </c>
      <c r="W16" s="1047" t="n">
        <f aca="false">L16*T16</f>
        <v>0</v>
      </c>
      <c r="X16" s="1047" t="n">
        <f aca="false">M16*T16</f>
        <v>0</v>
      </c>
      <c r="Y16" s="1047" t="n">
        <f aca="false">N16*T16</f>
        <v>0</v>
      </c>
      <c r="Z16" s="1047" t="n">
        <f aca="false">O16*T16</f>
        <v>0</v>
      </c>
      <c r="AA16" s="1047" t="n">
        <f aca="false">T16*P16</f>
        <v>0</v>
      </c>
      <c r="AB16" s="1047" t="n">
        <f aca="false">T16*Q16</f>
        <v>0</v>
      </c>
      <c r="AC16" s="1047" t="n">
        <f aca="false">T16*R16</f>
        <v>0</v>
      </c>
    </row>
    <row r="17" customFormat="false" ht="14.1" hidden="false" customHeight="true" outlineLevel="0" collapsed="false">
      <c r="A17" s="1036" t="n">
        <v>12</v>
      </c>
      <c r="B17" s="1037" t="s">
        <v>790</v>
      </c>
      <c r="C17" s="1036" t="n">
        <v>0</v>
      </c>
      <c r="D17" s="1036" t="n">
        <v>0</v>
      </c>
      <c r="E17" s="1036" t="n">
        <v>0</v>
      </c>
      <c r="F17" s="1036" t="n">
        <v>0</v>
      </c>
      <c r="G17" s="1036" t="n">
        <v>0</v>
      </c>
      <c r="H17" s="1036" t="n">
        <v>0</v>
      </c>
      <c r="I17" s="1036" t="n">
        <v>0</v>
      </c>
      <c r="J17" s="1036" t="n">
        <v>0</v>
      </c>
      <c r="K17" s="1036" t="n">
        <v>0</v>
      </c>
      <c r="L17" s="1036" t="n">
        <v>0</v>
      </c>
      <c r="M17" s="1036" t="n">
        <v>0</v>
      </c>
      <c r="N17" s="1036" t="n">
        <v>0</v>
      </c>
      <c r="O17" s="1036" t="n">
        <v>0</v>
      </c>
      <c r="P17" s="1036" t="n">
        <v>0</v>
      </c>
      <c r="Q17" s="1036" t="n">
        <v>0</v>
      </c>
      <c r="R17" s="1036" t="n">
        <v>0</v>
      </c>
      <c r="S17" s="1038" t="n">
        <f aca="false">SUM(L17:R17)</f>
        <v>0</v>
      </c>
      <c r="T17" s="1039" t="n">
        <v>0</v>
      </c>
      <c r="U17" s="1040" t="s">
        <v>254</v>
      </c>
      <c r="V17" s="1047" t="n">
        <f aca="false">T17*I17</f>
        <v>0</v>
      </c>
      <c r="W17" s="1041" t="n">
        <f aca="false">L17*T17</f>
        <v>0</v>
      </c>
      <c r="X17" s="1041" t="n">
        <f aca="false">M17*T17</f>
        <v>0</v>
      </c>
      <c r="Y17" s="1041" t="n">
        <f aca="false">N17*T17</f>
        <v>0</v>
      </c>
      <c r="Z17" s="1041" t="n">
        <f aca="false">O17*T17</f>
        <v>0</v>
      </c>
      <c r="AA17" s="1041" t="n">
        <f aca="false">T17*P17</f>
        <v>0</v>
      </c>
      <c r="AB17" s="1041" t="n">
        <f aca="false">T17*Q17</f>
        <v>0</v>
      </c>
      <c r="AC17" s="1041" t="n">
        <f aca="false">T17*R17</f>
        <v>0</v>
      </c>
    </row>
    <row r="18" customFormat="false" ht="14.1" hidden="false" customHeight="true" outlineLevel="0" collapsed="false">
      <c r="A18" s="1042" t="n">
        <v>13</v>
      </c>
      <c r="B18" s="1043" t="s">
        <v>791</v>
      </c>
      <c r="C18" s="1042" t="n">
        <v>25</v>
      </c>
      <c r="D18" s="1042" t="n">
        <v>0</v>
      </c>
      <c r="E18" s="1042" t="n">
        <v>1</v>
      </c>
      <c r="F18" s="1042" t="n">
        <v>0</v>
      </c>
      <c r="G18" s="1042" t="n">
        <v>0</v>
      </c>
      <c r="H18" s="1042" t="n">
        <v>1</v>
      </c>
      <c r="I18" s="1042" t="n">
        <v>24</v>
      </c>
      <c r="J18" s="1042" t="n">
        <v>0</v>
      </c>
      <c r="K18" s="1042" t="n">
        <v>0</v>
      </c>
      <c r="L18" s="1042" t="n">
        <v>0</v>
      </c>
      <c r="M18" s="1042" t="n">
        <v>24</v>
      </c>
      <c r="N18" s="1042" t="n">
        <v>0</v>
      </c>
      <c r="O18" s="1042" t="n">
        <v>0</v>
      </c>
      <c r="P18" s="1042" t="n">
        <v>0</v>
      </c>
      <c r="Q18" s="1042" t="n">
        <v>0</v>
      </c>
      <c r="R18" s="1042" t="n">
        <v>0</v>
      </c>
      <c r="S18" s="1044" t="n">
        <f aca="false">SUM(L18:R18)</f>
        <v>24</v>
      </c>
      <c r="T18" s="1045" t="n">
        <v>0.76</v>
      </c>
      <c r="U18" s="1046" t="s">
        <v>792</v>
      </c>
      <c r="V18" s="1041" t="n">
        <f aca="false">T18*I18</f>
        <v>18.24</v>
      </c>
      <c r="W18" s="1047" t="n">
        <f aca="false">L18*T18</f>
        <v>0</v>
      </c>
      <c r="X18" s="1047" t="n">
        <f aca="false">M18*T18</f>
        <v>18.24</v>
      </c>
      <c r="Y18" s="1047" t="n">
        <f aca="false">N18*T18</f>
        <v>0</v>
      </c>
      <c r="Z18" s="1047" t="n">
        <f aca="false">O18*T18</f>
        <v>0</v>
      </c>
      <c r="AA18" s="1047" t="n">
        <f aca="false">T18*P18</f>
        <v>0</v>
      </c>
      <c r="AB18" s="1047" t="n">
        <f aca="false">T18*Q18</f>
        <v>0</v>
      </c>
      <c r="AC18" s="1047" t="n">
        <f aca="false">T18*R18</f>
        <v>0</v>
      </c>
    </row>
    <row r="19" customFormat="false" ht="14.1" hidden="false" customHeight="true" outlineLevel="0" collapsed="false">
      <c r="A19" s="1036" t="n">
        <v>14</v>
      </c>
      <c r="B19" s="1037" t="s">
        <v>793</v>
      </c>
      <c r="C19" s="1036" t="n">
        <v>48</v>
      </c>
      <c r="D19" s="1036" t="n">
        <v>0</v>
      </c>
      <c r="E19" s="1036" t="n">
        <v>0</v>
      </c>
      <c r="F19" s="1036" t="n">
        <v>0</v>
      </c>
      <c r="G19" s="1036" t="n">
        <v>0</v>
      </c>
      <c r="H19" s="1036" t="n">
        <v>0</v>
      </c>
      <c r="I19" s="1036" t="n">
        <v>48</v>
      </c>
      <c r="J19" s="1036" t="n">
        <v>0</v>
      </c>
      <c r="K19" s="1036" t="n">
        <v>1</v>
      </c>
      <c r="L19" s="1036" t="n">
        <v>0</v>
      </c>
      <c r="M19" s="1036" t="n">
        <v>48</v>
      </c>
      <c r="N19" s="1036" t="n">
        <v>0</v>
      </c>
      <c r="O19" s="1036" t="n">
        <v>0</v>
      </c>
      <c r="P19" s="1036" t="n">
        <v>0</v>
      </c>
      <c r="Q19" s="1036" t="n">
        <v>0</v>
      </c>
      <c r="R19" s="1036" t="n">
        <v>0</v>
      </c>
      <c r="S19" s="1038" t="n">
        <f aca="false">SUM(L19:R19)</f>
        <v>48</v>
      </c>
      <c r="T19" s="1039" t="n">
        <v>0.78</v>
      </c>
      <c r="U19" s="1040" t="s">
        <v>794</v>
      </c>
      <c r="V19" s="1047" t="n">
        <f aca="false">T19*I19</f>
        <v>37.44</v>
      </c>
      <c r="W19" s="1041" t="n">
        <f aca="false">L19*T19</f>
        <v>0</v>
      </c>
      <c r="X19" s="1041" t="n">
        <f aca="false">M19*T19</f>
        <v>37.44</v>
      </c>
      <c r="Y19" s="1041" t="n">
        <f aca="false">N19*T19</f>
        <v>0</v>
      </c>
      <c r="Z19" s="1041" t="n">
        <f aca="false">O19*T19</f>
        <v>0</v>
      </c>
      <c r="AA19" s="1041" t="n">
        <f aca="false">T19*P19</f>
        <v>0</v>
      </c>
      <c r="AB19" s="1041" t="n">
        <f aca="false">T19*Q19</f>
        <v>0</v>
      </c>
      <c r="AC19" s="1041" t="n">
        <f aca="false">T19*R19</f>
        <v>0</v>
      </c>
    </row>
    <row r="20" customFormat="false" ht="14.1" hidden="false" customHeight="true" outlineLevel="0" collapsed="false">
      <c r="A20" s="1042" t="n">
        <v>15</v>
      </c>
      <c r="B20" s="1043" t="s">
        <v>795</v>
      </c>
      <c r="C20" s="1042" t="n">
        <v>77</v>
      </c>
      <c r="D20" s="1042" t="n">
        <v>0</v>
      </c>
      <c r="E20" s="1042" t="n">
        <v>0</v>
      </c>
      <c r="F20" s="1042" t="n">
        <v>0</v>
      </c>
      <c r="G20" s="1042" t="n">
        <v>0</v>
      </c>
      <c r="H20" s="1042" t="n">
        <v>0</v>
      </c>
      <c r="I20" s="1042" t="n">
        <v>77</v>
      </c>
      <c r="J20" s="1042" t="n">
        <v>0</v>
      </c>
      <c r="K20" s="1042" t="n">
        <v>1</v>
      </c>
      <c r="L20" s="1042" t="n">
        <v>0</v>
      </c>
      <c r="M20" s="1042" t="n">
        <v>77</v>
      </c>
      <c r="N20" s="1042" t="n">
        <v>0</v>
      </c>
      <c r="O20" s="1042" t="n">
        <v>0</v>
      </c>
      <c r="P20" s="1042" t="n">
        <v>0</v>
      </c>
      <c r="Q20" s="1042" t="n">
        <v>0</v>
      </c>
      <c r="R20" s="1042" t="n">
        <v>0</v>
      </c>
      <c r="S20" s="1044" t="n">
        <f aca="false">SUM(L20:R20)</f>
        <v>77</v>
      </c>
      <c r="T20" s="1045" t="n">
        <v>0.5</v>
      </c>
      <c r="U20" s="1046" t="s">
        <v>784</v>
      </c>
      <c r="V20" s="1041" t="n">
        <f aca="false">T20*I20</f>
        <v>38.5</v>
      </c>
      <c r="W20" s="1047" t="n">
        <f aca="false">L20*T20</f>
        <v>0</v>
      </c>
      <c r="X20" s="1047" t="n">
        <f aca="false">M20*T20</f>
        <v>38.5</v>
      </c>
      <c r="Y20" s="1047" t="n">
        <f aca="false">N20*T20</f>
        <v>0</v>
      </c>
      <c r="Z20" s="1047" t="n">
        <f aca="false">O20*T20</f>
        <v>0</v>
      </c>
      <c r="AA20" s="1047" t="n">
        <f aca="false">T20*P20</f>
        <v>0</v>
      </c>
      <c r="AB20" s="1047" t="n">
        <f aca="false">T20*Q20</f>
        <v>0</v>
      </c>
      <c r="AC20" s="1047" t="n">
        <f aca="false">T20*R20</f>
        <v>0</v>
      </c>
    </row>
    <row r="21" customFormat="false" ht="14.1" hidden="false" customHeight="true" outlineLevel="0" collapsed="false">
      <c r="A21" s="1036" t="n">
        <v>16</v>
      </c>
      <c r="B21" s="1037" t="s">
        <v>796</v>
      </c>
      <c r="C21" s="1036" t="n">
        <v>125</v>
      </c>
      <c r="D21" s="1036" t="n">
        <v>0</v>
      </c>
      <c r="E21" s="1036" t="n">
        <v>6</v>
      </c>
      <c r="F21" s="1036" t="n">
        <v>0</v>
      </c>
      <c r="G21" s="1036" t="n">
        <v>3</v>
      </c>
      <c r="H21" s="1036" t="n">
        <v>9</v>
      </c>
      <c r="I21" s="1036" t="n">
        <v>116</v>
      </c>
      <c r="J21" s="1036" t="n">
        <v>27</v>
      </c>
      <c r="K21" s="1036" t="n">
        <v>4</v>
      </c>
      <c r="L21" s="1036" t="n">
        <v>5</v>
      </c>
      <c r="M21" s="1036" t="n">
        <v>90</v>
      </c>
      <c r="N21" s="1036" t="n">
        <v>4</v>
      </c>
      <c r="O21" s="1036" t="n">
        <v>8</v>
      </c>
      <c r="P21" s="1036" t="n">
        <v>7</v>
      </c>
      <c r="Q21" s="1036" t="n">
        <v>2</v>
      </c>
      <c r="R21" s="1036" t="n">
        <v>0</v>
      </c>
      <c r="S21" s="1038" t="n">
        <f aca="false">SUM(L21:R21)</f>
        <v>116</v>
      </c>
      <c r="T21" s="1039" t="n">
        <v>0.7447</v>
      </c>
      <c r="U21" s="1040" t="s">
        <v>786</v>
      </c>
      <c r="V21" s="1047" t="n">
        <f aca="false">T21*I21</f>
        <v>86.3852</v>
      </c>
      <c r="W21" s="1041" t="n">
        <f aca="false">L21*T21</f>
        <v>3.7235</v>
      </c>
      <c r="X21" s="1041" t="n">
        <f aca="false">M21*T21</f>
        <v>67.023</v>
      </c>
      <c r="Y21" s="1041" t="n">
        <f aca="false">N21*T21</f>
        <v>2.9788</v>
      </c>
      <c r="Z21" s="1041" t="n">
        <f aca="false">O21*T21</f>
        <v>5.9576</v>
      </c>
      <c r="AA21" s="1041" t="n">
        <f aca="false">T21*P21</f>
        <v>5.2129</v>
      </c>
      <c r="AB21" s="1041" t="n">
        <f aca="false">T21*Q21</f>
        <v>1.4894</v>
      </c>
      <c r="AC21" s="1041" t="n">
        <f aca="false">T21*R21</f>
        <v>0</v>
      </c>
    </row>
    <row r="22" customFormat="false" ht="14.1" hidden="false" customHeight="true" outlineLevel="0" collapsed="false">
      <c r="A22" s="1042" t="n">
        <v>17</v>
      </c>
      <c r="B22" s="1043" t="s">
        <v>797</v>
      </c>
      <c r="C22" s="1042" t="n">
        <v>77</v>
      </c>
      <c r="D22" s="1042" t="n">
        <v>0</v>
      </c>
      <c r="E22" s="1042" t="n">
        <v>0</v>
      </c>
      <c r="F22" s="1042" t="n">
        <v>0</v>
      </c>
      <c r="G22" s="1042" t="n">
        <v>0</v>
      </c>
      <c r="H22" s="1042" t="n">
        <v>0</v>
      </c>
      <c r="I22" s="1042" t="n">
        <v>77</v>
      </c>
      <c r="J22" s="1042" t="n">
        <v>0</v>
      </c>
      <c r="K22" s="1042" t="n">
        <v>4</v>
      </c>
      <c r="L22" s="1042" t="n">
        <v>0</v>
      </c>
      <c r="M22" s="1042" t="n">
        <v>77</v>
      </c>
      <c r="N22" s="1042" t="n">
        <v>0</v>
      </c>
      <c r="O22" s="1042" t="n">
        <v>0</v>
      </c>
      <c r="P22" s="1042" t="n">
        <v>0</v>
      </c>
      <c r="Q22" s="1042" t="n">
        <v>0</v>
      </c>
      <c r="R22" s="1042" t="n">
        <v>0</v>
      </c>
      <c r="S22" s="1044" t="n">
        <f aca="false">SUM(L22:R22)</f>
        <v>77</v>
      </c>
      <c r="T22" s="1045" t="n">
        <v>0.7033</v>
      </c>
      <c r="U22" s="1046" t="s">
        <v>786</v>
      </c>
      <c r="V22" s="1041" t="n">
        <f aca="false">T22*I22</f>
        <v>54.1541</v>
      </c>
      <c r="W22" s="1047" t="n">
        <f aca="false">L22*T22</f>
        <v>0</v>
      </c>
      <c r="X22" s="1047" t="n">
        <f aca="false">M22*T22</f>
        <v>54.1541</v>
      </c>
      <c r="Y22" s="1047" t="n">
        <f aca="false">N22*T22</f>
        <v>0</v>
      </c>
      <c r="Z22" s="1047" t="n">
        <f aca="false">O22*T22</f>
        <v>0</v>
      </c>
      <c r="AA22" s="1047" t="n">
        <f aca="false">T22*P22</f>
        <v>0</v>
      </c>
      <c r="AB22" s="1047" t="n">
        <f aca="false">T22*Q22</f>
        <v>0</v>
      </c>
      <c r="AC22" s="1047" t="n">
        <f aca="false">T22*R22</f>
        <v>0</v>
      </c>
    </row>
    <row r="23" customFormat="false" ht="14.1" hidden="false" customHeight="true" outlineLevel="0" collapsed="false">
      <c r="A23" s="1036" t="n">
        <v>18</v>
      </c>
      <c r="B23" s="1037" t="s">
        <v>798</v>
      </c>
      <c r="C23" s="1036" t="n">
        <v>0</v>
      </c>
      <c r="D23" s="1036" t="n">
        <v>0</v>
      </c>
      <c r="E23" s="1036" t="n">
        <v>0</v>
      </c>
      <c r="F23" s="1036" t="n">
        <v>0</v>
      </c>
      <c r="G23" s="1036" t="n">
        <v>0</v>
      </c>
      <c r="H23" s="1036" t="n">
        <v>0</v>
      </c>
      <c r="I23" s="1036" t="n">
        <v>0</v>
      </c>
      <c r="J23" s="1036" t="n">
        <v>0</v>
      </c>
      <c r="K23" s="1036" t="n">
        <v>0</v>
      </c>
      <c r="L23" s="1036" t="n">
        <v>0</v>
      </c>
      <c r="M23" s="1036" t="n">
        <v>0</v>
      </c>
      <c r="N23" s="1036" t="n">
        <v>0</v>
      </c>
      <c r="O23" s="1036" t="n">
        <v>0</v>
      </c>
      <c r="P23" s="1036" t="n">
        <v>0</v>
      </c>
      <c r="Q23" s="1036" t="n">
        <v>0</v>
      </c>
      <c r="R23" s="1036" t="n">
        <v>0</v>
      </c>
      <c r="S23" s="1038" t="n">
        <f aca="false">SUM(L23:R23)</f>
        <v>0</v>
      </c>
      <c r="T23" s="1039"/>
      <c r="U23" s="1040"/>
      <c r="V23" s="1047" t="n">
        <f aca="false">T23*I23</f>
        <v>0</v>
      </c>
      <c r="W23" s="1041" t="n">
        <f aca="false">L23*T23</f>
        <v>0</v>
      </c>
      <c r="X23" s="1041" t="n">
        <f aca="false">M23*T23</f>
        <v>0</v>
      </c>
      <c r="Y23" s="1041" t="n">
        <f aca="false">N23*T23</f>
        <v>0</v>
      </c>
      <c r="Z23" s="1041" t="n">
        <f aca="false">O23*T23</f>
        <v>0</v>
      </c>
      <c r="AA23" s="1041" t="n">
        <f aca="false">T23*P23</f>
        <v>0</v>
      </c>
      <c r="AB23" s="1041" t="n">
        <f aca="false">T23*Q23</f>
        <v>0</v>
      </c>
      <c r="AC23" s="1041" t="n">
        <f aca="false">T23*R23</f>
        <v>0</v>
      </c>
    </row>
    <row r="24" customFormat="false" ht="14.1" hidden="false" customHeight="true" outlineLevel="0" collapsed="false">
      <c r="A24" s="1042" t="n">
        <v>19</v>
      </c>
      <c r="B24" s="1043" t="s">
        <v>799</v>
      </c>
      <c r="C24" s="1042" t="n">
        <v>81</v>
      </c>
      <c r="D24" s="1042" t="n">
        <v>0</v>
      </c>
      <c r="E24" s="1042" t="n">
        <v>3</v>
      </c>
      <c r="F24" s="1042" t="n">
        <v>0</v>
      </c>
      <c r="G24" s="1042" t="n">
        <v>0</v>
      </c>
      <c r="H24" s="1042" t="n">
        <v>3</v>
      </c>
      <c r="I24" s="1042" t="n">
        <v>78</v>
      </c>
      <c r="J24" s="1042" t="n">
        <v>0</v>
      </c>
      <c r="K24" s="1042" t="n">
        <v>1</v>
      </c>
      <c r="L24" s="1042" t="n">
        <v>2</v>
      </c>
      <c r="M24" s="1042" t="n">
        <v>56</v>
      </c>
      <c r="N24" s="1042" t="n">
        <v>5</v>
      </c>
      <c r="O24" s="1042" t="n">
        <v>5</v>
      </c>
      <c r="P24" s="1042" t="n">
        <v>5</v>
      </c>
      <c r="Q24" s="1042" t="n">
        <v>0</v>
      </c>
      <c r="R24" s="1042" t="n">
        <f aca="false">5*5</f>
        <v>25</v>
      </c>
      <c r="S24" s="1044" t="n">
        <f aca="false">SUM(L24:R24)</f>
        <v>98</v>
      </c>
      <c r="T24" s="1045" t="n">
        <v>0.7033</v>
      </c>
      <c r="U24" s="1046" t="s">
        <v>786</v>
      </c>
      <c r="V24" s="1041" t="n">
        <f aca="false">T24*I24</f>
        <v>54.8574</v>
      </c>
      <c r="W24" s="1047" t="n">
        <f aca="false">L24*T24</f>
        <v>1.4066</v>
      </c>
      <c r="X24" s="1047" t="n">
        <f aca="false">M24*T24</f>
        <v>39.3848</v>
      </c>
      <c r="Y24" s="1047" t="n">
        <f aca="false">N24*T24</f>
        <v>3.5165</v>
      </c>
      <c r="Z24" s="1047" t="n">
        <f aca="false">O24*T24</f>
        <v>3.5165</v>
      </c>
      <c r="AA24" s="1047" t="n">
        <f aca="false">T24*P24</f>
        <v>3.5165</v>
      </c>
      <c r="AB24" s="1047" t="n">
        <f aca="false">T24*Q24</f>
        <v>0</v>
      </c>
      <c r="AC24" s="1047" t="n">
        <f aca="false">T24*R24</f>
        <v>17.5825</v>
      </c>
    </row>
    <row r="25" customFormat="false" ht="14.1" hidden="false" customHeight="true" outlineLevel="0" collapsed="false">
      <c r="A25" s="1036" t="n">
        <v>20</v>
      </c>
      <c r="B25" s="1037" t="s">
        <v>800</v>
      </c>
      <c r="C25" s="1036" t="n">
        <v>35</v>
      </c>
      <c r="D25" s="1036" t="n">
        <v>0</v>
      </c>
      <c r="E25" s="1036" t="n">
        <v>0</v>
      </c>
      <c r="F25" s="1036" t="n">
        <v>1</v>
      </c>
      <c r="G25" s="1036" t="n">
        <v>0</v>
      </c>
      <c r="H25" s="1036" t="n">
        <v>1</v>
      </c>
      <c r="I25" s="1036" t="n">
        <v>34</v>
      </c>
      <c r="J25" s="1036" t="n">
        <v>0</v>
      </c>
      <c r="K25" s="1036" t="n">
        <v>1</v>
      </c>
      <c r="L25" s="1036" t="n">
        <v>1</v>
      </c>
      <c r="M25" s="1036" t="n">
        <v>33</v>
      </c>
      <c r="N25" s="1036" t="n">
        <v>0</v>
      </c>
      <c r="O25" s="1036" t="n">
        <v>0</v>
      </c>
      <c r="P25" s="1036" t="n">
        <v>0</v>
      </c>
      <c r="Q25" s="1036" t="n">
        <v>0</v>
      </c>
      <c r="R25" s="1036" t="n">
        <v>0</v>
      </c>
      <c r="S25" s="1038" t="n">
        <f aca="false">SUM(L25:R25)</f>
        <v>34</v>
      </c>
      <c r="T25" s="1039" t="n">
        <v>0.6602</v>
      </c>
      <c r="U25" s="1040" t="s">
        <v>786</v>
      </c>
      <c r="V25" s="1041" t="n">
        <f aca="false">T25*I25</f>
        <v>22.4468</v>
      </c>
      <c r="W25" s="1041" t="n">
        <f aca="false">L25*T25</f>
        <v>0.6602</v>
      </c>
      <c r="X25" s="1041" t="n">
        <f aca="false">M25*T25</f>
        <v>21.7866</v>
      </c>
      <c r="Y25" s="1041" t="n">
        <f aca="false">N25*T25</f>
        <v>0</v>
      </c>
      <c r="Z25" s="1041" t="n">
        <f aca="false">O25*T25</f>
        <v>0</v>
      </c>
      <c r="AA25" s="1041" t="n">
        <f aca="false">T25*P25</f>
        <v>0</v>
      </c>
      <c r="AB25" s="1041" t="n">
        <f aca="false">T25*Q25</f>
        <v>0</v>
      </c>
      <c r="AC25" s="1041" t="n">
        <f aca="false">T25*R25</f>
        <v>0</v>
      </c>
    </row>
    <row r="26" customFormat="false" ht="14.1" hidden="false" customHeight="true" outlineLevel="0" collapsed="false">
      <c r="A26" s="1042" t="n">
        <v>21</v>
      </c>
      <c r="B26" s="1043" t="s">
        <v>801</v>
      </c>
      <c r="C26" s="1042" t="n">
        <v>83</v>
      </c>
      <c r="D26" s="1042" t="n">
        <v>0</v>
      </c>
      <c r="E26" s="1042" t="n">
        <v>0</v>
      </c>
      <c r="F26" s="1042" t="n">
        <v>0</v>
      </c>
      <c r="G26" s="1042" t="n">
        <v>0</v>
      </c>
      <c r="H26" s="1042" t="n">
        <v>0</v>
      </c>
      <c r="I26" s="1042" t="n">
        <v>83</v>
      </c>
      <c r="J26" s="1042" t="n">
        <v>0</v>
      </c>
      <c r="K26" s="1042" t="n">
        <v>2</v>
      </c>
      <c r="L26" s="1042" t="n">
        <v>0</v>
      </c>
      <c r="M26" s="1042" t="n">
        <v>80</v>
      </c>
      <c r="N26" s="1042" t="n">
        <v>0</v>
      </c>
      <c r="O26" s="1042" t="n">
        <v>3</v>
      </c>
      <c r="P26" s="1042" t="n">
        <v>0</v>
      </c>
      <c r="Q26" s="1042" t="n">
        <v>0</v>
      </c>
      <c r="R26" s="1042" t="n">
        <v>0</v>
      </c>
      <c r="S26" s="1044" t="n">
        <f aca="false">SUM(L26:R26)</f>
        <v>83</v>
      </c>
      <c r="T26" s="1045" t="n">
        <v>0.7447</v>
      </c>
      <c r="U26" s="1046" t="s">
        <v>802</v>
      </c>
      <c r="V26" s="1047" t="n">
        <f aca="false">T26*I26</f>
        <v>61.8101</v>
      </c>
      <c r="W26" s="1047" t="n">
        <f aca="false">L26*T26</f>
        <v>0</v>
      </c>
      <c r="X26" s="1047" t="n">
        <f aca="false">M26*T26</f>
        <v>59.576</v>
      </c>
      <c r="Y26" s="1047" t="n">
        <f aca="false">N26*T26</f>
        <v>0</v>
      </c>
      <c r="Z26" s="1047" t="n">
        <f aca="false">O26*T26</f>
        <v>2.2341</v>
      </c>
      <c r="AA26" s="1047" t="n">
        <f aca="false">T26*P26</f>
        <v>0</v>
      </c>
      <c r="AB26" s="1047" t="n">
        <f aca="false">T26*Q26</f>
        <v>0</v>
      </c>
      <c r="AC26" s="1047" t="n">
        <f aca="false">T26*R26</f>
        <v>0</v>
      </c>
    </row>
    <row r="27" customFormat="false" ht="14.1" hidden="false" customHeight="true" outlineLevel="0" collapsed="false">
      <c r="A27" s="1036" t="n">
        <v>22</v>
      </c>
      <c r="B27" s="1037" t="s">
        <v>803</v>
      </c>
      <c r="C27" s="1036" t="n">
        <v>0</v>
      </c>
      <c r="D27" s="1036" t="n">
        <v>0</v>
      </c>
      <c r="E27" s="1036" t="n">
        <v>0</v>
      </c>
      <c r="F27" s="1036" t="n">
        <v>0</v>
      </c>
      <c r="G27" s="1036" t="n">
        <v>0</v>
      </c>
      <c r="H27" s="1036" t="n">
        <v>0</v>
      </c>
      <c r="I27" s="1036" t="n">
        <v>0</v>
      </c>
      <c r="J27" s="1036" t="n">
        <v>0</v>
      </c>
      <c r="K27" s="1036" t="n">
        <v>0</v>
      </c>
      <c r="L27" s="1036" t="n">
        <v>0</v>
      </c>
      <c r="M27" s="1036" t="n">
        <v>0</v>
      </c>
      <c r="N27" s="1036" t="n">
        <v>0</v>
      </c>
      <c r="O27" s="1036" t="n">
        <v>0</v>
      </c>
      <c r="P27" s="1036" t="n">
        <v>0</v>
      </c>
      <c r="Q27" s="1036" t="n">
        <v>0</v>
      </c>
      <c r="R27" s="1036" t="n">
        <v>0</v>
      </c>
      <c r="S27" s="1038" t="n">
        <f aca="false">SUM(L27:R27)</f>
        <v>0</v>
      </c>
      <c r="T27" s="1039"/>
      <c r="U27" s="1040"/>
      <c r="V27" s="1041" t="n">
        <f aca="false">T27*I27</f>
        <v>0</v>
      </c>
      <c r="W27" s="1041" t="n">
        <f aca="false">L27*T27</f>
        <v>0</v>
      </c>
      <c r="X27" s="1041" t="n">
        <f aca="false">M27*T27</f>
        <v>0</v>
      </c>
      <c r="Y27" s="1041" t="n">
        <f aca="false">N27*T27</f>
        <v>0</v>
      </c>
      <c r="Z27" s="1041" t="n">
        <f aca="false">O27*T27</f>
        <v>0</v>
      </c>
      <c r="AA27" s="1041" t="n">
        <f aca="false">T27*P27</f>
        <v>0</v>
      </c>
      <c r="AB27" s="1041" t="n">
        <f aca="false">T27*Q27</f>
        <v>0</v>
      </c>
      <c r="AC27" s="1041" t="n">
        <f aca="false">T27*R27</f>
        <v>0</v>
      </c>
    </row>
    <row r="28" customFormat="false" ht="14.1" hidden="false" customHeight="true" outlineLevel="0" collapsed="false">
      <c r="A28" s="1042" t="n">
        <v>23</v>
      </c>
      <c r="B28" s="1043" t="s">
        <v>804</v>
      </c>
      <c r="C28" s="1042" t="n">
        <v>18</v>
      </c>
      <c r="D28" s="1042" t="n">
        <v>0</v>
      </c>
      <c r="E28" s="1042" t="n">
        <v>0</v>
      </c>
      <c r="F28" s="1042" t="n">
        <v>0</v>
      </c>
      <c r="G28" s="1042" t="n">
        <v>0</v>
      </c>
      <c r="H28" s="1042" t="n">
        <v>0</v>
      </c>
      <c r="I28" s="1042" t="n">
        <v>18</v>
      </c>
      <c r="J28" s="1042" t="n">
        <v>0</v>
      </c>
      <c r="K28" s="1042" t="n">
        <v>1</v>
      </c>
      <c r="L28" s="1042" t="n">
        <v>1</v>
      </c>
      <c r="M28" s="1042" t="n">
        <v>8</v>
      </c>
      <c r="N28" s="1042" t="n">
        <v>0</v>
      </c>
      <c r="O28" s="1042" t="n">
        <v>0</v>
      </c>
      <c r="P28" s="1042" t="n">
        <v>5</v>
      </c>
      <c r="Q28" s="1042" t="n">
        <v>0</v>
      </c>
      <c r="R28" s="1042" t="n">
        <f aca="false">4*5</f>
        <v>20</v>
      </c>
      <c r="S28" s="1044" t="n">
        <f aca="false">SUM(L28:R28)</f>
        <v>34</v>
      </c>
      <c r="T28" s="1045" t="n">
        <v>0.7274</v>
      </c>
      <c r="U28" s="1046" t="s">
        <v>786</v>
      </c>
      <c r="V28" s="1047" t="n">
        <f aca="false">T28*I28</f>
        <v>13.0932</v>
      </c>
      <c r="W28" s="1047" t="n">
        <f aca="false">L28*T28</f>
        <v>0.7274</v>
      </c>
      <c r="X28" s="1047" t="n">
        <f aca="false">M28*T28</f>
        <v>5.8192</v>
      </c>
      <c r="Y28" s="1047" t="n">
        <f aca="false">N28*T28</f>
        <v>0</v>
      </c>
      <c r="Z28" s="1047" t="n">
        <f aca="false">O28*T28</f>
        <v>0</v>
      </c>
      <c r="AA28" s="1047" t="n">
        <f aca="false">T28*P28</f>
        <v>3.637</v>
      </c>
      <c r="AB28" s="1047" t="n">
        <f aca="false">T28*Q28</f>
        <v>0</v>
      </c>
      <c r="AC28" s="1047" t="n">
        <f aca="false">T28*R28</f>
        <v>14.548</v>
      </c>
    </row>
    <row r="29" customFormat="false" ht="14.1" hidden="false" customHeight="true" outlineLevel="0" collapsed="false">
      <c r="A29" s="1036" t="n">
        <v>24</v>
      </c>
      <c r="B29" s="1037" t="s">
        <v>805</v>
      </c>
      <c r="C29" s="1036" t="n">
        <v>21</v>
      </c>
      <c r="D29" s="1036" t="n">
        <v>0</v>
      </c>
      <c r="E29" s="1036" t="n">
        <v>3</v>
      </c>
      <c r="F29" s="1036" t="n">
        <v>0</v>
      </c>
      <c r="G29" s="1036" t="n">
        <v>0</v>
      </c>
      <c r="H29" s="1036" t="n">
        <v>3</v>
      </c>
      <c r="I29" s="1036" t="n">
        <v>18</v>
      </c>
      <c r="J29" s="1036" t="n">
        <v>0</v>
      </c>
      <c r="K29" s="1036" t="n">
        <v>1</v>
      </c>
      <c r="L29" s="1036" t="n">
        <v>0</v>
      </c>
      <c r="M29" s="1036" t="n">
        <v>18</v>
      </c>
      <c r="N29" s="1036" t="n">
        <v>0</v>
      </c>
      <c r="O29" s="1036" t="n">
        <v>0</v>
      </c>
      <c r="P29" s="1036" t="n">
        <v>0</v>
      </c>
      <c r="Q29" s="1036" t="n">
        <v>0</v>
      </c>
      <c r="R29" s="1036" t="n">
        <v>0</v>
      </c>
      <c r="S29" s="1038" t="n">
        <f aca="false">SUM(L29:R29)</f>
        <v>18</v>
      </c>
      <c r="T29" s="1039" t="n">
        <v>0.64</v>
      </c>
      <c r="U29" s="1040"/>
      <c r="V29" s="1041" t="n">
        <f aca="false">T29*I29</f>
        <v>11.52</v>
      </c>
      <c r="W29" s="1041" t="n">
        <f aca="false">L29*T29</f>
        <v>0</v>
      </c>
      <c r="X29" s="1041" t="n">
        <f aca="false">M29*T29</f>
        <v>11.52</v>
      </c>
      <c r="Y29" s="1041" t="n">
        <f aca="false">N29*T29</f>
        <v>0</v>
      </c>
      <c r="Z29" s="1041" t="n">
        <f aca="false">O29*T29</f>
        <v>0</v>
      </c>
      <c r="AA29" s="1041" t="n">
        <f aca="false">T29*P29</f>
        <v>0</v>
      </c>
      <c r="AB29" s="1041" t="n">
        <f aca="false">T29*Q29</f>
        <v>0</v>
      </c>
      <c r="AC29" s="1041" t="n">
        <f aca="false">T29*R29</f>
        <v>0</v>
      </c>
    </row>
    <row r="30" customFormat="false" ht="14.1" hidden="false" customHeight="true" outlineLevel="0" collapsed="false">
      <c r="A30" s="1042" t="n">
        <v>25</v>
      </c>
      <c r="B30" s="1043" t="s">
        <v>806</v>
      </c>
      <c r="C30" s="1042" t="n">
        <v>30</v>
      </c>
      <c r="D30" s="1042" t="n">
        <v>0</v>
      </c>
      <c r="E30" s="1042" t="n">
        <v>0</v>
      </c>
      <c r="F30" s="1042" t="n">
        <v>0</v>
      </c>
      <c r="G30" s="1042" t="n">
        <v>0</v>
      </c>
      <c r="H30" s="1042" t="n">
        <v>0</v>
      </c>
      <c r="I30" s="1042" t="n">
        <v>30</v>
      </c>
      <c r="J30" s="1042" t="n">
        <v>0</v>
      </c>
      <c r="K30" s="1042" t="n">
        <v>1</v>
      </c>
      <c r="L30" s="1042" t="n">
        <v>0</v>
      </c>
      <c r="M30" s="1042" t="n">
        <v>30</v>
      </c>
      <c r="N30" s="1042" t="n">
        <v>0</v>
      </c>
      <c r="O30" s="1042" t="n">
        <v>0</v>
      </c>
      <c r="P30" s="1042" t="n">
        <v>0</v>
      </c>
      <c r="Q30" s="1042" t="n">
        <v>0</v>
      </c>
      <c r="R30" s="1042" t="n">
        <v>0</v>
      </c>
      <c r="S30" s="1044" t="n">
        <f aca="false">SUM(L30:R30)</f>
        <v>30</v>
      </c>
      <c r="T30" s="1045" t="n">
        <v>0.4174</v>
      </c>
      <c r="U30" s="1046" t="s">
        <v>807</v>
      </c>
      <c r="V30" s="1047" t="n">
        <f aca="false">T30*I30</f>
        <v>12.522</v>
      </c>
      <c r="W30" s="1047" t="n">
        <f aca="false">L30*T30</f>
        <v>0</v>
      </c>
      <c r="X30" s="1047" t="n">
        <f aca="false">M30*T30</f>
        <v>12.522</v>
      </c>
      <c r="Y30" s="1047" t="n">
        <f aca="false">N30*T30</f>
        <v>0</v>
      </c>
      <c r="Z30" s="1047" t="n">
        <f aca="false">O30*T30</f>
        <v>0</v>
      </c>
      <c r="AA30" s="1047" t="n">
        <f aca="false">T30*P30</f>
        <v>0</v>
      </c>
      <c r="AB30" s="1047" t="n">
        <f aca="false">T30*Q30</f>
        <v>0</v>
      </c>
      <c r="AC30" s="1047" t="n">
        <f aca="false">T30*R30</f>
        <v>0</v>
      </c>
    </row>
    <row r="31" customFormat="false" ht="14.1" hidden="false" customHeight="true" outlineLevel="0" collapsed="false">
      <c r="A31" s="1036" t="n">
        <v>26</v>
      </c>
      <c r="B31" s="1037" t="s">
        <v>808</v>
      </c>
      <c r="C31" s="1036" t="n">
        <v>22</v>
      </c>
      <c r="D31" s="1036" t="n">
        <v>0</v>
      </c>
      <c r="E31" s="1036" t="n">
        <v>0</v>
      </c>
      <c r="F31" s="1036" t="n">
        <v>0</v>
      </c>
      <c r="G31" s="1036" t="n">
        <v>0</v>
      </c>
      <c r="H31" s="1036" t="n">
        <v>0</v>
      </c>
      <c r="I31" s="1036" t="n">
        <v>22</v>
      </c>
      <c r="J31" s="1036" t="n">
        <v>0</v>
      </c>
      <c r="K31" s="1036" t="n">
        <v>1</v>
      </c>
      <c r="L31" s="1036" t="n">
        <v>0</v>
      </c>
      <c r="M31" s="1036" t="n">
        <v>22</v>
      </c>
      <c r="N31" s="1036" t="n">
        <v>0</v>
      </c>
      <c r="O31" s="1036" t="n">
        <v>0</v>
      </c>
      <c r="P31" s="1036" t="n">
        <v>0</v>
      </c>
      <c r="Q31" s="1036" t="n">
        <v>0</v>
      </c>
      <c r="R31" s="1036" t="n">
        <v>0</v>
      </c>
      <c r="S31" s="1038" t="n">
        <f aca="false">SUM(L31:R31)</f>
        <v>22</v>
      </c>
      <c r="T31" s="1039" t="n">
        <v>0.54</v>
      </c>
      <c r="U31" s="1040"/>
      <c r="V31" s="1041" t="n">
        <f aca="false">T31*I31</f>
        <v>11.88</v>
      </c>
      <c r="W31" s="1041" t="n">
        <f aca="false">L31*T31</f>
        <v>0</v>
      </c>
      <c r="X31" s="1041" t="n">
        <f aca="false">M31*T31</f>
        <v>11.88</v>
      </c>
      <c r="Y31" s="1041" t="n">
        <f aca="false">N31*T31</f>
        <v>0</v>
      </c>
      <c r="Z31" s="1041" t="n">
        <f aca="false">O31*T31</f>
        <v>0</v>
      </c>
      <c r="AA31" s="1041" t="n">
        <f aca="false">T31*P31</f>
        <v>0</v>
      </c>
      <c r="AB31" s="1041" t="n">
        <f aca="false">T31*Q31</f>
        <v>0</v>
      </c>
      <c r="AC31" s="1041" t="n">
        <f aca="false">T31*R31</f>
        <v>0</v>
      </c>
    </row>
    <row r="32" customFormat="false" ht="14.1" hidden="false" customHeight="true" outlineLevel="0" collapsed="false">
      <c r="A32" s="1042" t="n">
        <v>27</v>
      </c>
      <c r="B32" s="1043" t="s">
        <v>809</v>
      </c>
      <c r="C32" s="1042" t="n">
        <v>60</v>
      </c>
      <c r="D32" s="1042" t="n">
        <v>0</v>
      </c>
      <c r="E32" s="1042" t="n">
        <v>0</v>
      </c>
      <c r="F32" s="1042" t="n">
        <v>0</v>
      </c>
      <c r="G32" s="1042" t="n">
        <v>0</v>
      </c>
      <c r="H32" s="1042" t="n">
        <v>0</v>
      </c>
      <c r="I32" s="1042" t="n">
        <v>60</v>
      </c>
      <c r="J32" s="1042" t="n">
        <v>0</v>
      </c>
      <c r="K32" s="1042" t="n">
        <v>1</v>
      </c>
      <c r="L32" s="1042" t="n">
        <v>2</v>
      </c>
      <c r="M32" s="1042" t="n">
        <v>58</v>
      </c>
      <c r="N32" s="1042" t="n">
        <v>0</v>
      </c>
      <c r="O32" s="1042" t="n">
        <v>0</v>
      </c>
      <c r="P32" s="1042" t="n">
        <v>0</v>
      </c>
      <c r="Q32" s="1042" t="n">
        <v>0</v>
      </c>
      <c r="R32" s="1042"/>
      <c r="S32" s="1044" t="n">
        <f aca="false">SUM(L32:R32)</f>
        <v>60</v>
      </c>
      <c r="T32" s="1045" t="n">
        <v>0.7381</v>
      </c>
      <c r="U32" s="1046" t="s">
        <v>786</v>
      </c>
      <c r="V32" s="1047" t="n">
        <f aca="false">T32*I32</f>
        <v>44.286</v>
      </c>
      <c r="W32" s="1047" t="n">
        <f aca="false">L32*T32</f>
        <v>1.4762</v>
      </c>
      <c r="X32" s="1047" t="n">
        <f aca="false">M32*T32</f>
        <v>42.8098</v>
      </c>
      <c r="Y32" s="1047" t="n">
        <f aca="false">N32*T32</f>
        <v>0</v>
      </c>
      <c r="Z32" s="1047" t="n">
        <f aca="false">O32*T32</f>
        <v>0</v>
      </c>
      <c r="AA32" s="1047" t="n">
        <f aca="false">T32*P32</f>
        <v>0</v>
      </c>
      <c r="AB32" s="1047" t="n">
        <f aca="false">T32*Q32</f>
        <v>0</v>
      </c>
      <c r="AC32" s="1047" t="n">
        <f aca="false">T32*R32</f>
        <v>0</v>
      </c>
    </row>
    <row r="33" customFormat="false" ht="14.1" hidden="false" customHeight="true" outlineLevel="0" collapsed="false">
      <c r="A33" s="1036" t="n">
        <v>28</v>
      </c>
      <c r="B33" s="1037" t="s">
        <v>810</v>
      </c>
      <c r="C33" s="1036" t="n">
        <v>17</v>
      </c>
      <c r="D33" s="1036" t="n">
        <v>0</v>
      </c>
      <c r="E33" s="1036" t="n">
        <v>0</v>
      </c>
      <c r="F33" s="1036" t="n">
        <v>0</v>
      </c>
      <c r="G33" s="1036" t="n">
        <v>0</v>
      </c>
      <c r="H33" s="1036" t="n">
        <v>0</v>
      </c>
      <c r="I33" s="1036" t="n">
        <v>17</v>
      </c>
      <c r="J33" s="1036" t="n">
        <v>0</v>
      </c>
      <c r="K33" s="1036" t="n">
        <v>1</v>
      </c>
      <c r="L33" s="1036" t="n">
        <v>0</v>
      </c>
      <c r="M33" s="1036" t="n">
        <v>16</v>
      </c>
      <c r="N33" s="1036" t="n">
        <v>0</v>
      </c>
      <c r="O33" s="1036" t="n">
        <v>0</v>
      </c>
      <c r="P33" s="1036" t="n">
        <v>0</v>
      </c>
      <c r="Q33" s="1036" t="n">
        <v>0</v>
      </c>
      <c r="R33" s="1036" t="n">
        <f aca="false">1*5</f>
        <v>5</v>
      </c>
      <c r="S33" s="1038" t="n">
        <f aca="false">SUM(L33:R33)</f>
        <v>21</v>
      </c>
      <c r="T33" s="1039" t="n">
        <v>0.7033</v>
      </c>
      <c r="U33" s="1040" t="s">
        <v>811</v>
      </c>
      <c r="V33" s="1041" t="n">
        <f aca="false">T33*I33</f>
        <v>11.9561</v>
      </c>
      <c r="W33" s="1041" t="n">
        <f aca="false">L33*T33</f>
        <v>0</v>
      </c>
      <c r="X33" s="1041" t="n">
        <f aca="false">M33*T33</f>
        <v>11.2528</v>
      </c>
      <c r="Y33" s="1041" t="n">
        <f aca="false">N33*T33</f>
        <v>0</v>
      </c>
      <c r="Z33" s="1041" t="n">
        <f aca="false">O33*T33</f>
        <v>0</v>
      </c>
      <c r="AA33" s="1041" t="n">
        <f aca="false">T33*P33</f>
        <v>0</v>
      </c>
      <c r="AB33" s="1041" t="n">
        <f aca="false">T33*Q33</f>
        <v>0</v>
      </c>
      <c r="AC33" s="1041" t="n">
        <f aca="false">T33*R33</f>
        <v>3.5165</v>
      </c>
    </row>
    <row r="34" customFormat="false" ht="14.1" hidden="false" customHeight="true" outlineLevel="0" collapsed="false">
      <c r="A34" s="1042" t="n">
        <v>29</v>
      </c>
      <c r="B34" s="1043" t="s">
        <v>812</v>
      </c>
      <c r="C34" s="1042" t="n">
        <v>0</v>
      </c>
      <c r="D34" s="1042" t="n">
        <v>0</v>
      </c>
      <c r="E34" s="1042" t="n">
        <v>0</v>
      </c>
      <c r="F34" s="1042" t="n">
        <v>0</v>
      </c>
      <c r="G34" s="1042" t="n">
        <v>0</v>
      </c>
      <c r="H34" s="1042" t="n">
        <v>0</v>
      </c>
      <c r="I34" s="1042" t="n">
        <v>0</v>
      </c>
      <c r="J34" s="1042" t="n">
        <v>0</v>
      </c>
      <c r="K34" s="1042" t="n">
        <v>0</v>
      </c>
      <c r="L34" s="1042" t="n">
        <v>0</v>
      </c>
      <c r="M34" s="1042" t="n">
        <v>0</v>
      </c>
      <c r="N34" s="1042" t="n">
        <v>0</v>
      </c>
      <c r="O34" s="1042" t="n">
        <v>0</v>
      </c>
      <c r="P34" s="1042" t="n">
        <v>0</v>
      </c>
      <c r="Q34" s="1042" t="n">
        <v>0</v>
      </c>
      <c r="R34" s="1042" t="n">
        <v>0</v>
      </c>
      <c r="S34" s="1044" t="n">
        <f aca="false">SUM(L34:R34)</f>
        <v>0</v>
      </c>
      <c r="T34" s="1045"/>
      <c r="U34" s="1046"/>
      <c r="V34" s="1041" t="n">
        <f aca="false">T34*I34</f>
        <v>0</v>
      </c>
      <c r="W34" s="1047" t="n">
        <f aca="false">L34*T34</f>
        <v>0</v>
      </c>
      <c r="X34" s="1047" t="n">
        <f aca="false">M34*T34</f>
        <v>0</v>
      </c>
      <c r="Y34" s="1047" t="n">
        <f aca="false">N34*T34</f>
        <v>0</v>
      </c>
      <c r="Z34" s="1047" t="n">
        <f aca="false">O34*T34</f>
        <v>0</v>
      </c>
      <c r="AA34" s="1047" t="n">
        <f aca="false">T34*P34</f>
        <v>0</v>
      </c>
      <c r="AB34" s="1047" t="n">
        <f aca="false">T34*Q34</f>
        <v>0</v>
      </c>
      <c r="AC34" s="1047" t="n">
        <f aca="false">T34*R34</f>
        <v>0</v>
      </c>
    </row>
    <row r="35" customFormat="false" ht="14.1" hidden="false" customHeight="true" outlineLevel="0" collapsed="false">
      <c r="A35" s="1036" t="n">
        <v>30</v>
      </c>
      <c r="B35" s="1037" t="s">
        <v>813</v>
      </c>
      <c r="C35" s="1036" t="n">
        <v>51</v>
      </c>
      <c r="D35" s="1036" t="n">
        <v>0</v>
      </c>
      <c r="E35" s="1036" t="n">
        <v>0</v>
      </c>
      <c r="F35" s="1036" t="n">
        <v>0</v>
      </c>
      <c r="G35" s="1036" t="n">
        <v>0</v>
      </c>
      <c r="H35" s="1036" t="n">
        <v>0</v>
      </c>
      <c r="I35" s="1036" t="n">
        <v>51</v>
      </c>
      <c r="J35" s="1036" t="n">
        <v>0</v>
      </c>
      <c r="K35" s="1036" t="n">
        <v>3</v>
      </c>
      <c r="L35" s="1036" t="n">
        <v>0</v>
      </c>
      <c r="M35" s="1036" t="n">
        <v>50</v>
      </c>
      <c r="N35" s="1036" t="n">
        <v>0</v>
      </c>
      <c r="O35" s="1036" t="n">
        <v>0</v>
      </c>
      <c r="P35" s="1036" t="n">
        <v>0</v>
      </c>
      <c r="Q35" s="1036" t="n">
        <v>1</v>
      </c>
      <c r="R35" s="1036" t="n">
        <v>0</v>
      </c>
      <c r="S35" s="1038" t="n">
        <f aca="false">SUM(L35:R35)</f>
        <v>51</v>
      </c>
      <c r="T35" s="1039" t="n">
        <v>0.5</v>
      </c>
      <c r="U35" s="1040" t="s">
        <v>784</v>
      </c>
      <c r="V35" s="1047" t="n">
        <f aca="false">T35*I35</f>
        <v>25.5</v>
      </c>
      <c r="W35" s="1041" t="n">
        <f aca="false">L35*T35</f>
        <v>0</v>
      </c>
      <c r="X35" s="1041" t="n">
        <f aca="false">M35*T35</f>
        <v>25</v>
      </c>
      <c r="Y35" s="1041" t="n">
        <f aca="false">N35*T35</f>
        <v>0</v>
      </c>
      <c r="Z35" s="1041" t="n">
        <f aca="false">O35*T35</f>
        <v>0</v>
      </c>
      <c r="AA35" s="1041" t="n">
        <f aca="false">T35*P35</f>
        <v>0</v>
      </c>
      <c r="AB35" s="1041" t="n">
        <f aca="false">T35*Q35</f>
        <v>0.5</v>
      </c>
      <c r="AC35" s="1041" t="n">
        <f aca="false">T35*R35</f>
        <v>0</v>
      </c>
    </row>
    <row r="36" customFormat="false" ht="14.1" hidden="false" customHeight="true" outlineLevel="0" collapsed="false">
      <c r="A36" s="1042" t="n">
        <v>31</v>
      </c>
      <c r="B36" s="1043" t="s">
        <v>814</v>
      </c>
      <c r="C36" s="1042" t="n">
        <v>39</v>
      </c>
      <c r="D36" s="1042" t="n">
        <v>0</v>
      </c>
      <c r="E36" s="1042" t="n">
        <v>0</v>
      </c>
      <c r="F36" s="1042" t="n">
        <v>0</v>
      </c>
      <c r="G36" s="1042" t="n">
        <v>0</v>
      </c>
      <c r="H36" s="1042" t="n">
        <v>0</v>
      </c>
      <c r="I36" s="1042" t="n">
        <v>39</v>
      </c>
      <c r="J36" s="1042" t="n">
        <v>0</v>
      </c>
      <c r="K36" s="1042" t="n">
        <v>1</v>
      </c>
      <c r="L36" s="1042" t="n">
        <v>0</v>
      </c>
      <c r="M36" s="1042" t="n">
        <v>37</v>
      </c>
      <c r="N36" s="1042" t="n">
        <v>2</v>
      </c>
      <c r="O36" s="1042" t="n">
        <v>0</v>
      </c>
      <c r="P36" s="1042" t="n">
        <v>0</v>
      </c>
      <c r="Q36" s="1042" t="n">
        <v>0</v>
      </c>
      <c r="R36" s="1042" t="n">
        <v>0</v>
      </c>
      <c r="S36" s="1044" t="n">
        <f aca="false">SUM(L36:R36)</f>
        <v>39</v>
      </c>
      <c r="T36" s="1045" t="n">
        <v>0.5</v>
      </c>
      <c r="U36" s="1046" t="s">
        <v>784</v>
      </c>
      <c r="V36" s="1041" t="n">
        <f aca="false">T36*I36</f>
        <v>19.5</v>
      </c>
      <c r="W36" s="1047" t="n">
        <f aca="false">L36*T36</f>
        <v>0</v>
      </c>
      <c r="X36" s="1047" t="n">
        <f aca="false">M36*T36</f>
        <v>18.5</v>
      </c>
      <c r="Y36" s="1047" t="n">
        <f aca="false">N36*T36</f>
        <v>1</v>
      </c>
      <c r="Z36" s="1047" t="n">
        <f aca="false">O36*T36</f>
        <v>0</v>
      </c>
      <c r="AA36" s="1047" t="n">
        <f aca="false">T36*P36</f>
        <v>0</v>
      </c>
      <c r="AB36" s="1047" t="n">
        <f aca="false">T36*Q36</f>
        <v>0</v>
      </c>
      <c r="AC36" s="1047" t="n">
        <f aca="false">T36*R36</f>
        <v>0</v>
      </c>
    </row>
    <row r="37" customFormat="false" ht="14.1" hidden="false" customHeight="true" outlineLevel="0" collapsed="false">
      <c r="A37" s="1036" t="n">
        <v>32</v>
      </c>
      <c r="B37" s="1037" t="s">
        <v>815</v>
      </c>
      <c r="C37" s="1036" t="n">
        <v>20</v>
      </c>
      <c r="D37" s="1036" t="n">
        <v>0</v>
      </c>
      <c r="E37" s="1036" t="n">
        <v>0</v>
      </c>
      <c r="F37" s="1036" t="n">
        <v>0</v>
      </c>
      <c r="G37" s="1036" t="n">
        <v>0</v>
      </c>
      <c r="H37" s="1036" t="n">
        <v>0</v>
      </c>
      <c r="I37" s="1036" t="n">
        <v>20</v>
      </c>
      <c r="J37" s="1036" t="n">
        <v>0</v>
      </c>
      <c r="K37" s="1036" t="n">
        <v>1</v>
      </c>
      <c r="L37" s="1036" t="n">
        <v>0</v>
      </c>
      <c r="M37" s="1036" t="n">
        <v>20</v>
      </c>
      <c r="N37" s="1036" t="n">
        <v>0</v>
      </c>
      <c r="O37" s="1036" t="n">
        <v>0</v>
      </c>
      <c r="P37" s="1036" t="n">
        <v>0</v>
      </c>
      <c r="Q37" s="1036" t="n">
        <v>0</v>
      </c>
      <c r="R37" s="1036" t="n">
        <v>0</v>
      </c>
      <c r="S37" s="1038" t="n">
        <f aca="false">SUM(L37:R37)</f>
        <v>20</v>
      </c>
      <c r="T37" s="1039" t="n">
        <v>0.847</v>
      </c>
      <c r="U37" s="1040" t="s">
        <v>816</v>
      </c>
      <c r="V37" s="1047" t="n">
        <f aca="false">T37*I37</f>
        <v>16.94</v>
      </c>
      <c r="W37" s="1041" t="n">
        <f aca="false">L37*T37</f>
        <v>0</v>
      </c>
      <c r="X37" s="1041" t="n">
        <f aca="false">M37*T37</f>
        <v>16.94</v>
      </c>
      <c r="Y37" s="1041" t="n">
        <f aca="false">N37*T37</f>
        <v>0</v>
      </c>
      <c r="Z37" s="1041" t="n">
        <f aca="false">O37*T37</f>
        <v>0</v>
      </c>
      <c r="AA37" s="1041" t="n">
        <f aca="false">T37*P37</f>
        <v>0</v>
      </c>
      <c r="AB37" s="1041" t="n">
        <f aca="false">T37*Q37</f>
        <v>0</v>
      </c>
      <c r="AC37" s="1041" t="n">
        <f aca="false">T37*R37</f>
        <v>0</v>
      </c>
    </row>
    <row r="38" customFormat="false" ht="14.1" hidden="false" customHeight="true" outlineLevel="0" collapsed="false">
      <c r="A38" s="1042" t="n">
        <v>33</v>
      </c>
      <c r="B38" s="1043" t="s">
        <v>817</v>
      </c>
      <c r="C38" s="1042" t="n">
        <v>78</v>
      </c>
      <c r="D38" s="1042" t="n">
        <v>0</v>
      </c>
      <c r="E38" s="1042" t="n">
        <v>0</v>
      </c>
      <c r="F38" s="1042" t="n">
        <v>0</v>
      </c>
      <c r="G38" s="1042" t="n">
        <v>0</v>
      </c>
      <c r="H38" s="1042" t="n">
        <v>0</v>
      </c>
      <c r="I38" s="1042" t="n">
        <v>78</v>
      </c>
      <c r="J38" s="1042" t="n">
        <v>0</v>
      </c>
      <c r="K38" s="1042" t="n">
        <v>1</v>
      </c>
      <c r="L38" s="1042" t="n">
        <v>0</v>
      </c>
      <c r="M38" s="1042" t="n">
        <v>78</v>
      </c>
      <c r="N38" s="1042" t="n">
        <v>0</v>
      </c>
      <c r="O38" s="1042" t="n">
        <v>0</v>
      </c>
      <c r="P38" s="1042" t="n">
        <v>0</v>
      </c>
      <c r="Q38" s="1042" t="n">
        <v>0</v>
      </c>
      <c r="R38" s="1042" t="n">
        <v>0</v>
      </c>
      <c r="S38" s="1044" t="n">
        <f aca="false">SUM(L38:R38)</f>
        <v>78</v>
      </c>
      <c r="T38" s="1045" t="n">
        <v>0.54</v>
      </c>
      <c r="U38" s="1046" t="s">
        <v>786</v>
      </c>
      <c r="V38" s="1041" t="n">
        <f aca="false">T38*I38</f>
        <v>42.12</v>
      </c>
      <c r="W38" s="1047" t="n">
        <f aca="false">L38*T38</f>
        <v>0</v>
      </c>
      <c r="X38" s="1047" t="n">
        <f aca="false">M38*T38</f>
        <v>42.12</v>
      </c>
      <c r="Y38" s="1047" t="n">
        <f aca="false">N38*T38</f>
        <v>0</v>
      </c>
      <c r="Z38" s="1047" t="n">
        <f aca="false">O38*T38</f>
        <v>0</v>
      </c>
      <c r="AA38" s="1047" t="n">
        <f aca="false">T38*P38</f>
        <v>0</v>
      </c>
      <c r="AB38" s="1047" t="n">
        <f aca="false">T38*Q38</f>
        <v>0</v>
      </c>
      <c r="AC38" s="1047" t="n">
        <f aca="false">T38*R38</f>
        <v>0</v>
      </c>
    </row>
    <row r="39" customFormat="false" ht="14.1" hidden="false" customHeight="true" outlineLevel="0" collapsed="false">
      <c r="A39" s="1036" t="n">
        <v>34</v>
      </c>
      <c r="B39" s="1037" t="s">
        <v>818</v>
      </c>
      <c r="C39" s="1036" t="n">
        <v>95</v>
      </c>
      <c r="D39" s="1036" t="n">
        <v>1</v>
      </c>
      <c r="E39" s="1036" t="n">
        <v>0</v>
      </c>
      <c r="F39" s="1036" t="n">
        <v>0</v>
      </c>
      <c r="G39" s="1036" t="n">
        <v>0</v>
      </c>
      <c r="H39" s="1036" t="n">
        <v>1</v>
      </c>
      <c r="I39" s="1036" t="n">
        <v>94</v>
      </c>
      <c r="J39" s="1036" t="n">
        <v>0</v>
      </c>
      <c r="K39" s="1036" t="n">
        <v>4</v>
      </c>
      <c r="L39" s="1036" t="n">
        <v>2</v>
      </c>
      <c r="M39" s="1036" t="n">
        <v>59</v>
      </c>
      <c r="N39" s="1036" t="n">
        <v>4</v>
      </c>
      <c r="O39" s="1036" t="n">
        <v>12</v>
      </c>
      <c r="P39" s="1036" t="n">
        <v>9</v>
      </c>
      <c r="Q39" s="1036" t="n">
        <v>1</v>
      </c>
      <c r="R39" s="1036" t="n">
        <f aca="false">7*5</f>
        <v>35</v>
      </c>
      <c r="S39" s="1038" t="n">
        <f aca="false">SUM(L39:R39)</f>
        <v>122</v>
      </c>
      <c r="T39" s="1039" t="n">
        <v>0.78</v>
      </c>
      <c r="U39" s="1040" t="s">
        <v>786</v>
      </c>
      <c r="V39" s="1047" t="n">
        <f aca="false">T39*I39</f>
        <v>73.32</v>
      </c>
      <c r="W39" s="1041" t="n">
        <f aca="false">L39*T39</f>
        <v>1.56</v>
      </c>
      <c r="X39" s="1041" t="n">
        <f aca="false">M39*T39</f>
        <v>46.02</v>
      </c>
      <c r="Y39" s="1041" t="n">
        <f aca="false">N39*T39</f>
        <v>3.12</v>
      </c>
      <c r="Z39" s="1041" t="n">
        <f aca="false">O39*T39</f>
        <v>9.36</v>
      </c>
      <c r="AA39" s="1041" t="n">
        <f aca="false">T39*P39</f>
        <v>7.02</v>
      </c>
      <c r="AB39" s="1041" t="n">
        <f aca="false">T39*Q39</f>
        <v>0.78</v>
      </c>
      <c r="AC39" s="1041" t="n">
        <f aca="false">T39*R39</f>
        <v>27.3</v>
      </c>
    </row>
    <row r="40" customFormat="false" ht="14.1" hidden="false" customHeight="true" outlineLevel="0" collapsed="false">
      <c r="A40" s="1042" t="n">
        <v>35</v>
      </c>
      <c r="B40" s="1043" t="s">
        <v>819</v>
      </c>
      <c r="C40" s="1042" t="n">
        <v>12</v>
      </c>
      <c r="D40" s="1042" t="n">
        <v>0</v>
      </c>
      <c r="E40" s="1042" t="n">
        <v>0</v>
      </c>
      <c r="F40" s="1042" t="n">
        <v>0</v>
      </c>
      <c r="G40" s="1042" t="n">
        <v>0</v>
      </c>
      <c r="H40" s="1042" t="n">
        <v>0</v>
      </c>
      <c r="I40" s="1042" t="n">
        <v>12</v>
      </c>
      <c r="J40" s="1042" t="n">
        <v>0</v>
      </c>
      <c r="K40" s="1042" t="n">
        <v>0</v>
      </c>
      <c r="L40" s="1042" t="n">
        <v>0</v>
      </c>
      <c r="M40" s="1042" t="n">
        <v>12</v>
      </c>
      <c r="N40" s="1042" t="n">
        <v>0</v>
      </c>
      <c r="O40" s="1042" t="n">
        <v>0</v>
      </c>
      <c r="P40" s="1042" t="n">
        <v>0</v>
      </c>
      <c r="Q40" s="1042" t="n">
        <v>0</v>
      </c>
      <c r="R40" s="1042" t="n">
        <v>0</v>
      </c>
      <c r="S40" s="1044" t="n">
        <f aca="false">SUM(L40:R40)</f>
        <v>12</v>
      </c>
      <c r="T40" s="1045" t="n">
        <v>0.5</v>
      </c>
      <c r="U40" s="1046" t="s">
        <v>784</v>
      </c>
      <c r="V40" s="1041" t="n">
        <f aca="false">T40*I40</f>
        <v>6</v>
      </c>
      <c r="W40" s="1047" t="n">
        <f aca="false">L40*T40</f>
        <v>0</v>
      </c>
      <c r="X40" s="1047" t="n">
        <f aca="false">M40*T40</f>
        <v>6</v>
      </c>
      <c r="Y40" s="1047" t="n">
        <f aca="false">N40*T40</f>
        <v>0</v>
      </c>
      <c r="Z40" s="1047" t="n">
        <f aca="false">O40*T40</f>
        <v>0</v>
      </c>
      <c r="AA40" s="1047" t="n">
        <f aca="false">T40*P40</f>
        <v>0</v>
      </c>
      <c r="AB40" s="1047" t="n">
        <f aca="false">T40*Q40</f>
        <v>0</v>
      </c>
      <c r="AC40" s="1047" t="n">
        <f aca="false">T40*R40</f>
        <v>0</v>
      </c>
    </row>
    <row r="41" customFormat="false" ht="14.1" hidden="false" customHeight="true" outlineLevel="0" collapsed="false">
      <c r="A41" s="1036" t="n">
        <v>36</v>
      </c>
      <c r="B41" s="1037" t="s">
        <v>820</v>
      </c>
      <c r="C41" s="1036" t="n">
        <v>58</v>
      </c>
      <c r="D41" s="1036" t="n">
        <v>0</v>
      </c>
      <c r="E41" s="1036" t="n">
        <v>2</v>
      </c>
      <c r="F41" s="1036" t="n">
        <v>0</v>
      </c>
      <c r="G41" s="1036" t="n">
        <v>0</v>
      </c>
      <c r="H41" s="1036" t="n">
        <v>2</v>
      </c>
      <c r="I41" s="1036" t="n">
        <v>56</v>
      </c>
      <c r="J41" s="1036" t="n">
        <v>0</v>
      </c>
      <c r="K41" s="1036" t="n">
        <v>1</v>
      </c>
      <c r="L41" s="1036" t="n">
        <v>0</v>
      </c>
      <c r="M41" s="1036" t="n">
        <v>56</v>
      </c>
      <c r="N41" s="1036" t="n">
        <v>0</v>
      </c>
      <c r="O41" s="1036" t="n">
        <v>0</v>
      </c>
      <c r="P41" s="1036" t="n">
        <v>0</v>
      </c>
      <c r="Q41" s="1036" t="n">
        <v>0</v>
      </c>
      <c r="R41" s="1036" t="n">
        <v>0</v>
      </c>
      <c r="S41" s="1038" t="n">
        <f aca="false">SUM(L41:R41)</f>
        <v>56</v>
      </c>
      <c r="T41" s="1039" t="n">
        <v>0.6399</v>
      </c>
      <c r="U41" s="1040" t="s">
        <v>786</v>
      </c>
      <c r="V41" s="1047" t="n">
        <f aca="false">T41*I41</f>
        <v>35.8344</v>
      </c>
      <c r="W41" s="1041" t="n">
        <f aca="false">L41*T41</f>
        <v>0</v>
      </c>
      <c r="X41" s="1041" t="n">
        <f aca="false">M41*T41</f>
        <v>35.8344</v>
      </c>
      <c r="Y41" s="1041" t="n">
        <f aca="false">N41*T41</f>
        <v>0</v>
      </c>
      <c r="Z41" s="1041" t="n">
        <f aca="false">O41*T41</f>
        <v>0</v>
      </c>
      <c r="AA41" s="1041" t="n">
        <f aca="false">T41*P41</f>
        <v>0</v>
      </c>
      <c r="AB41" s="1041" t="n">
        <f aca="false">T41*Q41</f>
        <v>0</v>
      </c>
      <c r="AC41" s="1041" t="n">
        <f aca="false">T41*R41</f>
        <v>0</v>
      </c>
    </row>
    <row r="42" customFormat="false" ht="14.1" hidden="false" customHeight="true" outlineLevel="0" collapsed="false">
      <c r="A42" s="1042" t="n">
        <v>37</v>
      </c>
      <c r="B42" s="1043" t="s">
        <v>821</v>
      </c>
      <c r="C42" s="1042" t="n">
        <v>57</v>
      </c>
      <c r="D42" s="1042" t="n">
        <v>0</v>
      </c>
      <c r="E42" s="1042" t="n">
        <v>0</v>
      </c>
      <c r="F42" s="1042" t="n">
        <v>0</v>
      </c>
      <c r="G42" s="1042" t="n">
        <v>0</v>
      </c>
      <c r="H42" s="1042" t="n">
        <v>0</v>
      </c>
      <c r="I42" s="1042" t="n">
        <v>57</v>
      </c>
      <c r="J42" s="1042" t="n">
        <v>0</v>
      </c>
      <c r="K42" s="1042" t="n">
        <v>1</v>
      </c>
      <c r="L42" s="1042" t="n">
        <v>2</v>
      </c>
      <c r="M42" s="1042" t="n">
        <v>45</v>
      </c>
      <c r="N42" s="1042" t="n">
        <v>3</v>
      </c>
      <c r="O42" s="1042" t="n">
        <v>0</v>
      </c>
      <c r="P42" s="1042" t="n">
        <v>3</v>
      </c>
      <c r="Q42" s="1042" t="n">
        <v>1</v>
      </c>
      <c r="R42" s="1042" t="n">
        <f aca="false">3*5</f>
        <v>15</v>
      </c>
      <c r="S42" s="1044" t="n">
        <f aca="false">SUM(L42:R42)</f>
        <v>69</v>
      </c>
      <c r="T42" s="1045" t="n">
        <v>0.6218</v>
      </c>
      <c r="U42" s="1046" t="s">
        <v>786</v>
      </c>
      <c r="V42" s="1041" t="n">
        <f aca="false">T42*I42</f>
        <v>35.4426</v>
      </c>
      <c r="W42" s="1047" t="n">
        <f aca="false">L42*T42</f>
        <v>1.2436</v>
      </c>
      <c r="X42" s="1047" t="n">
        <f aca="false">M42*T42</f>
        <v>27.981</v>
      </c>
      <c r="Y42" s="1047" t="n">
        <f aca="false">N42*T42</f>
        <v>1.8654</v>
      </c>
      <c r="Z42" s="1047" t="n">
        <f aca="false">O42*T42</f>
        <v>0</v>
      </c>
      <c r="AA42" s="1047" t="n">
        <f aca="false">T42*P42</f>
        <v>1.8654</v>
      </c>
      <c r="AB42" s="1047" t="n">
        <f aca="false">T42*Q42</f>
        <v>0.6218</v>
      </c>
      <c r="AC42" s="1047" t="n">
        <f aca="false">T42*R42</f>
        <v>9.327</v>
      </c>
    </row>
    <row r="43" customFormat="false" ht="14.1" hidden="false" customHeight="true" outlineLevel="0" collapsed="false">
      <c r="A43" s="1036" t="n">
        <v>38</v>
      </c>
      <c r="B43" s="1037" t="s">
        <v>822</v>
      </c>
      <c r="C43" s="1036" t="n">
        <v>102</v>
      </c>
      <c r="D43" s="1036" t="n">
        <v>1</v>
      </c>
      <c r="E43" s="1036" t="n">
        <v>0</v>
      </c>
      <c r="F43" s="1036" t="n">
        <v>0</v>
      </c>
      <c r="G43" s="1036" t="n">
        <v>0</v>
      </c>
      <c r="H43" s="1036" t="n">
        <v>1</v>
      </c>
      <c r="I43" s="1036" t="n">
        <v>101</v>
      </c>
      <c r="J43" s="1036" t="n">
        <v>0</v>
      </c>
      <c r="K43" s="1036" t="n">
        <v>2</v>
      </c>
      <c r="L43" s="1036" t="n">
        <v>2</v>
      </c>
      <c r="M43" s="1036" t="n">
        <v>99</v>
      </c>
      <c r="N43" s="1036" t="n">
        <v>0</v>
      </c>
      <c r="O43" s="1036" t="n">
        <v>0</v>
      </c>
      <c r="P43" s="1036" t="n">
        <v>0</v>
      </c>
      <c r="Q43" s="1036" t="n">
        <v>0</v>
      </c>
      <c r="R43" s="1036" t="n">
        <v>0</v>
      </c>
      <c r="S43" s="1038" t="n">
        <f aca="false">SUM(L43:R43)</f>
        <v>101</v>
      </c>
      <c r="T43" s="1039" t="n">
        <v>0.4048</v>
      </c>
      <c r="U43" s="1040" t="s">
        <v>786</v>
      </c>
      <c r="V43" s="1041" t="n">
        <f aca="false">T43*I43</f>
        <v>40.8848</v>
      </c>
      <c r="W43" s="1041" t="n">
        <f aca="false">L43*T43</f>
        <v>0.8096</v>
      </c>
      <c r="X43" s="1041" t="n">
        <f aca="false">M43*T43</f>
        <v>40.0752</v>
      </c>
      <c r="Y43" s="1041" t="n">
        <f aca="false">N43*T43</f>
        <v>0</v>
      </c>
      <c r="Z43" s="1041" t="n">
        <f aca="false">O43*T43</f>
        <v>0</v>
      </c>
      <c r="AA43" s="1041" t="n">
        <f aca="false">T43*P43</f>
        <v>0</v>
      </c>
      <c r="AB43" s="1041" t="n">
        <f aca="false">T43*Q43</f>
        <v>0</v>
      </c>
      <c r="AC43" s="1041" t="n">
        <f aca="false">T43*R43</f>
        <v>0</v>
      </c>
    </row>
    <row r="44" customFormat="false" ht="14.1" hidden="false" customHeight="true" outlineLevel="0" collapsed="false">
      <c r="A44" s="1042" t="n">
        <v>39</v>
      </c>
      <c r="B44" s="1043" t="s">
        <v>823</v>
      </c>
      <c r="C44" s="1042" t="n">
        <v>19</v>
      </c>
      <c r="D44" s="1042" t="n">
        <v>1</v>
      </c>
      <c r="E44" s="1042" t="n">
        <v>4</v>
      </c>
      <c r="F44" s="1042" t="n">
        <v>1</v>
      </c>
      <c r="G44" s="1042" t="n">
        <v>0</v>
      </c>
      <c r="H44" s="1042" t="n">
        <v>6</v>
      </c>
      <c r="I44" s="1042" t="n">
        <v>13</v>
      </c>
      <c r="J44" s="1042" t="n">
        <v>0</v>
      </c>
      <c r="K44" s="1042" t="n">
        <v>1</v>
      </c>
      <c r="L44" s="1042" t="n">
        <v>1</v>
      </c>
      <c r="M44" s="1042" t="n">
        <v>5</v>
      </c>
      <c r="N44" s="1042" t="n">
        <v>0</v>
      </c>
      <c r="O44" s="1042" t="n">
        <v>2</v>
      </c>
      <c r="P44" s="1042" t="n">
        <v>5</v>
      </c>
      <c r="Q44" s="1042" t="n">
        <v>0</v>
      </c>
      <c r="R44" s="1042" t="n">
        <v>0</v>
      </c>
      <c r="S44" s="1044" t="n">
        <f aca="false">SUM(L44:R44)</f>
        <v>13</v>
      </c>
      <c r="T44" s="1045" t="n">
        <v>0.9019</v>
      </c>
      <c r="U44" s="1046" t="s">
        <v>786</v>
      </c>
      <c r="V44" s="1047" t="n">
        <f aca="false">T44*I44</f>
        <v>11.7247</v>
      </c>
      <c r="W44" s="1047" t="n">
        <f aca="false">L44*T44</f>
        <v>0.9019</v>
      </c>
      <c r="X44" s="1047" t="n">
        <f aca="false">M44*T44</f>
        <v>4.5095</v>
      </c>
      <c r="Y44" s="1047" t="n">
        <f aca="false">N44*T44</f>
        <v>0</v>
      </c>
      <c r="Z44" s="1047" t="n">
        <f aca="false">O44*T44</f>
        <v>1.8038</v>
      </c>
      <c r="AA44" s="1047" t="n">
        <f aca="false">T44*P44</f>
        <v>4.5095</v>
      </c>
      <c r="AB44" s="1047" t="n">
        <f aca="false">T44*Q44</f>
        <v>0</v>
      </c>
      <c r="AC44" s="1047" t="n">
        <f aca="false">T44*R44</f>
        <v>0</v>
      </c>
    </row>
    <row r="45" customFormat="false" ht="14.1" hidden="false" customHeight="true" outlineLevel="0" collapsed="false">
      <c r="A45" s="1036" t="n">
        <v>40</v>
      </c>
      <c r="B45" s="1037" t="s">
        <v>824</v>
      </c>
      <c r="C45" s="1036" t="n">
        <v>56</v>
      </c>
      <c r="D45" s="1036" t="n">
        <v>1</v>
      </c>
      <c r="E45" s="1036" t="n">
        <v>0</v>
      </c>
      <c r="F45" s="1036" t="n">
        <v>0</v>
      </c>
      <c r="G45" s="1036" t="n">
        <v>0</v>
      </c>
      <c r="H45" s="1036" t="n">
        <v>1</v>
      </c>
      <c r="I45" s="1036" t="n">
        <v>55</v>
      </c>
      <c r="J45" s="1036" t="n">
        <v>0</v>
      </c>
      <c r="K45" s="1036" t="n">
        <v>2</v>
      </c>
      <c r="L45" s="1036" t="n">
        <v>0</v>
      </c>
      <c r="M45" s="1036" t="n">
        <v>55</v>
      </c>
      <c r="N45" s="1036" t="n">
        <v>0</v>
      </c>
      <c r="O45" s="1036" t="n">
        <v>0</v>
      </c>
      <c r="P45" s="1036" t="n">
        <v>0</v>
      </c>
      <c r="Q45" s="1036" t="n">
        <v>0</v>
      </c>
      <c r="R45" s="1036" t="n">
        <v>0</v>
      </c>
      <c r="S45" s="1038" t="n">
        <f aca="false">SUM(L45:R45)</f>
        <v>55</v>
      </c>
      <c r="T45" s="1039" t="n">
        <v>0.5</v>
      </c>
      <c r="U45" s="1040" t="s">
        <v>784</v>
      </c>
      <c r="V45" s="1041" t="n">
        <f aca="false">T45*I45</f>
        <v>27.5</v>
      </c>
      <c r="W45" s="1041" t="n">
        <f aca="false">L45*T45</f>
        <v>0</v>
      </c>
      <c r="X45" s="1041" t="n">
        <f aca="false">M45*T45</f>
        <v>27.5</v>
      </c>
      <c r="Y45" s="1041" t="n">
        <f aca="false">N45*T45</f>
        <v>0</v>
      </c>
      <c r="Z45" s="1041" t="n">
        <f aca="false">O45*T45</f>
        <v>0</v>
      </c>
      <c r="AA45" s="1041" t="n">
        <f aca="false">T45*P45</f>
        <v>0</v>
      </c>
      <c r="AB45" s="1041" t="n">
        <f aca="false">T45*Q45</f>
        <v>0</v>
      </c>
      <c r="AC45" s="1041" t="n">
        <f aca="false">T45*R45</f>
        <v>0</v>
      </c>
    </row>
    <row r="46" customFormat="false" ht="14.1" hidden="false" customHeight="true" outlineLevel="0" collapsed="false">
      <c r="A46" s="1042" t="n">
        <v>41</v>
      </c>
      <c r="B46" s="1043" t="s">
        <v>825</v>
      </c>
      <c r="C46" s="1042" t="n">
        <v>33</v>
      </c>
      <c r="D46" s="1042" t="n">
        <v>1</v>
      </c>
      <c r="E46" s="1042" t="n">
        <v>10</v>
      </c>
      <c r="F46" s="1042" t="n">
        <v>0</v>
      </c>
      <c r="G46" s="1042" t="n">
        <v>0</v>
      </c>
      <c r="H46" s="1042" t="n">
        <v>11</v>
      </c>
      <c r="I46" s="1042" t="n">
        <v>22</v>
      </c>
      <c r="J46" s="1042" t="n">
        <v>13</v>
      </c>
      <c r="K46" s="1042" t="n">
        <v>1</v>
      </c>
      <c r="L46" s="1042" t="n">
        <v>0</v>
      </c>
      <c r="M46" s="1042" t="n">
        <v>14</v>
      </c>
      <c r="N46" s="1042" t="n">
        <v>0</v>
      </c>
      <c r="O46" s="1042" t="n">
        <v>0</v>
      </c>
      <c r="P46" s="1042" t="n">
        <v>3</v>
      </c>
      <c r="Q46" s="1042" t="n">
        <v>1</v>
      </c>
      <c r="R46" s="1042" t="n">
        <f aca="false">4*5</f>
        <v>20</v>
      </c>
      <c r="S46" s="1044" t="n">
        <f aca="false">SUM(L46:R46)</f>
        <v>38</v>
      </c>
      <c r="T46" s="1045" t="n">
        <v>0.7447</v>
      </c>
      <c r="U46" s="1046" t="s">
        <v>802</v>
      </c>
      <c r="V46" s="1047" t="n">
        <f aca="false">T46*I46</f>
        <v>16.3834</v>
      </c>
      <c r="W46" s="1047" t="n">
        <f aca="false">L46*T46</f>
        <v>0</v>
      </c>
      <c r="X46" s="1047" t="n">
        <f aca="false">M46*T46</f>
        <v>10.4258</v>
      </c>
      <c r="Y46" s="1047" t="n">
        <f aca="false">N46*T46</f>
        <v>0</v>
      </c>
      <c r="Z46" s="1047" t="n">
        <f aca="false">O46*T46</f>
        <v>0</v>
      </c>
      <c r="AA46" s="1047" t="n">
        <f aca="false">T46*P46</f>
        <v>2.2341</v>
      </c>
      <c r="AB46" s="1047" t="n">
        <f aca="false">T46*Q46</f>
        <v>0.7447</v>
      </c>
      <c r="AC46" s="1047" t="n">
        <f aca="false">T46*R46</f>
        <v>14.894</v>
      </c>
    </row>
    <row r="47" customFormat="false" ht="14.1" hidden="false" customHeight="true" outlineLevel="0" collapsed="false">
      <c r="A47" s="1036" t="n">
        <v>42</v>
      </c>
      <c r="B47" s="1037" t="s">
        <v>826</v>
      </c>
      <c r="C47" s="1036" t="n">
        <v>38</v>
      </c>
      <c r="D47" s="1036" t="n">
        <v>0</v>
      </c>
      <c r="E47" s="1036" t="n">
        <v>0</v>
      </c>
      <c r="F47" s="1036" t="n">
        <v>0</v>
      </c>
      <c r="G47" s="1036" t="n">
        <v>0</v>
      </c>
      <c r="H47" s="1036" t="n">
        <v>0</v>
      </c>
      <c r="I47" s="1036" t="n">
        <v>38</v>
      </c>
      <c r="J47" s="1036" t="n">
        <v>0</v>
      </c>
      <c r="K47" s="1036" t="n">
        <v>1</v>
      </c>
      <c r="L47" s="1036" t="n">
        <v>0</v>
      </c>
      <c r="M47" s="1036" t="n">
        <v>35</v>
      </c>
      <c r="N47" s="1036" t="n">
        <v>0</v>
      </c>
      <c r="O47" s="1036" t="n">
        <v>3</v>
      </c>
      <c r="P47" s="1036" t="n">
        <v>0</v>
      </c>
      <c r="Q47" s="1036" t="n">
        <v>0</v>
      </c>
      <c r="R47" s="1036" t="n">
        <v>0</v>
      </c>
      <c r="S47" s="1038" t="n">
        <f aca="false">SUM(L47:R47)</f>
        <v>38</v>
      </c>
      <c r="T47" s="1039" t="n">
        <v>0.8278</v>
      </c>
      <c r="U47" s="1040" t="s">
        <v>816</v>
      </c>
      <c r="V47" s="1041" t="n">
        <f aca="false">T47*I47</f>
        <v>31.4564</v>
      </c>
      <c r="W47" s="1041" t="n">
        <f aca="false">L47*T47</f>
        <v>0</v>
      </c>
      <c r="X47" s="1041" t="n">
        <f aca="false">M47*T47</f>
        <v>28.973</v>
      </c>
      <c r="Y47" s="1041" t="n">
        <f aca="false">N47*T47</f>
        <v>0</v>
      </c>
      <c r="Z47" s="1041" t="n">
        <f aca="false">O47*T47</f>
        <v>2.4834</v>
      </c>
      <c r="AA47" s="1041" t="n">
        <f aca="false">T47*P47</f>
        <v>0</v>
      </c>
      <c r="AB47" s="1041" t="n">
        <f aca="false">T47*Q47</f>
        <v>0</v>
      </c>
      <c r="AC47" s="1041" t="n">
        <f aca="false">T47*R47</f>
        <v>0</v>
      </c>
    </row>
    <row r="48" customFormat="false" ht="14.1" hidden="false" customHeight="true" outlineLevel="0" collapsed="false">
      <c r="A48" s="1042" t="n">
        <v>43</v>
      </c>
      <c r="B48" s="1043" t="s">
        <v>827</v>
      </c>
      <c r="C48" s="1042" t="n">
        <v>17</v>
      </c>
      <c r="D48" s="1042" t="n">
        <v>0</v>
      </c>
      <c r="E48" s="1042" t="n">
        <v>0</v>
      </c>
      <c r="F48" s="1042" t="n">
        <v>0</v>
      </c>
      <c r="G48" s="1042" t="n">
        <v>0</v>
      </c>
      <c r="H48" s="1042" t="n">
        <v>0</v>
      </c>
      <c r="I48" s="1042" t="n">
        <v>17</v>
      </c>
      <c r="J48" s="1042" t="n">
        <v>0</v>
      </c>
      <c r="K48" s="1042" t="n">
        <v>1</v>
      </c>
      <c r="L48" s="1042" t="n">
        <v>0</v>
      </c>
      <c r="M48" s="1042" t="n">
        <v>14</v>
      </c>
      <c r="N48" s="1042" t="n">
        <v>0</v>
      </c>
      <c r="O48" s="1042" t="n">
        <v>3</v>
      </c>
      <c r="P48" s="1042" t="n">
        <v>0</v>
      </c>
      <c r="Q48" s="1042" t="n">
        <v>0</v>
      </c>
      <c r="R48" s="1042" t="n">
        <v>0</v>
      </c>
      <c r="S48" s="1044" t="n">
        <f aca="false">SUM(L48:R48)</f>
        <v>17</v>
      </c>
      <c r="T48" s="1045" t="n">
        <v>0.5</v>
      </c>
      <c r="U48" s="1046" t="s">
        <v>784</v>
      </c>
      <c r="V48" s="1047" t="n">
        <f aca="false">T48*I48</f>
        <v>8.5</v>
      </c>
      <c r="W48" s="1047" t="n">
        <f aca="false">L48*T48</f>
        <v>0</v>
      </c>
      <c r="X48" s="1047" t="n">
        <f aca="false">M48*T48</f>
        <v>7</v>
      </c>
      <c r="Y48" s="1047" t="n">
        <f aca="false">N48*T48</f>
        <v>0</v>
      </c>
      <c r="Z48" s="1047" t="n">
        <f aca="false">O48*T48</f>
        <v>1.5</v>
      </c>
      <c r="AA48" s="1047" t="n">
        <f aca="false">T48*P48</f>
        <v>0</v>
      </c>
      <c r="AB48" s="1047" t="n">
        <f aca="false">T48*Q48</f>
        <v>0</v>
      </c>
      <c r="AC48" s="1047" t="n">
        <f aca="false">T48*R48</f>
        <v>0</v>
      </c>
    </row>
    <row r="49" customFormat="false" ht="14.1" hidden="false" customHeight="true" outlineLevel="0" collapsed="false">
      <c r="A49" s="1036" t="n">
        <v>44</v>
      </c>
      <c r="B49" s="1037" t="s">
        <v>828</v>
      </c>
      <c r="C49" s="1036" t="n">
        <v>14</v>
      </c>
      <c r="D49" s="1036" t="n">
        <v>0</v>
      </c>
      <c r="E49" s="1036" t="n">
        <v>0</v>
      </c>
      <c r="F49" s="1036" t="n">
        <v>0</v>
      </c>
      <c r="G49" s="1036" t="n">
        <v>0</v>
      </c>
      <c r="H49" s="1036" t="n">
        <v>0</v>
      </c>
      <c r="I49" s="1036" t="n">
        <v>14</v>
      </c>
      <c r="J49" s="1036" t="n">
        <v>0</v>
      </c>
      <c r="K49" s="1036" t="n">
        <v>0</v>
      </c>
      <c r="L49" s="1036" t="n">
        <v>0</v>
      </c>
      <c r="M49" s="1036" t="n">
        <v>14</v>
      </c>
      <c r="N49" s="1036" t="n">
        <v>0</v>
      </c>
      <c r="O49" s="1036" t="n">
        <v>0</v>
      </c>
      <c r="P49" s="1036" t="n">
        <v>0</v>
      </c>
      <c r="Q49" s="1036" t="n">
        <v>0</v>
      </c>
      <c r="R49" s="1036" t="n">
        <v>0</v>
      </c>
      <c r="S49" s="1038" t="n">
        <f aca="false">SUM(L49:R49)</f>
        <v>14</v>
      </c>
      <c r="T49" s="1039" t="n">
        <v>0.5</v>
      </c>
      <c r="U49" s="1040" t="s">
        <v>784</v>
      </c>
      <c r="V49" s="1041" t="n">
        <f aca="false">T49*I49</f>
        <v>7</v>
      </c>
      <c r="W49" s="1041" t="n">
        <f aca="false">L49*T49</f>
        <v>0</v>
      </c>
      <c r="X49" s="1041" t="n">
        <f aca="false">M49*T49</f>
        <v>7</v>
      </c>
      <c r="Y49" s="1041" t="n">
        <f aca="false">N49*T49</f>
        <v>0</v>
      </c>
      <c r="Z49" s="1041" t="n">
        <f aca="false">O49*T49</f>
        <v>0</v>
      </c>
      <c r="AA49" s="1041" t="n">
        <f aca="false">T49*P49</f>
        <v>0</v>
      </c>
      <c r="AB49" s="1041" t="n">
        <f aca="false">T49*Q49</f>
        <v>0</v>
      </c>
      <c r="AC49" s="1041" t="n">
        <f aca="false">T49*R49</f>
        <v>0</v>
      </c>
    </row>
    <row r="50" customFormat="false" ht="14.1" hidden="false" customHeight="true" outlineLevel="0" collapsed="false">
      <c r="A50" s="1042" t="n">
        <v>45</v>
      </c>
      <c r="B50" s="1043" t="s">
        <v>829</v>
      </c>
      <c r="C50" s="1042" t="n">
        <v>10</v>
      </c>
      <c r="D50" s="1042" t="n">
        <v>0</v>
      </c>
      <c r="E50" s="1042" t="n">
        <v>0</v>
      </c>
      <c r="F50" s="1042" t="n">
        <v>0</v>
      </c>
      <c r="G50" s="1042" t="n">
        <v>0</v>
      </c>
      <c r="H50" s="1042" t="n">
        <v>0</v>
      </c>
      <c r="I50" s="1042" t="n">
        <v>10</v>
      </c>
      <c r="J50" s="1042" t="n">
        <v>0</v>
      </c>
      <c r="K50" s="1042" t="n">
        <v>0</v>
      </c>
      <c r="L50" s="1042" t="n">
        <v>0</v>
      </c>
      <c r="M50" s="1042" t="n">
        <v>0</v>
      </c>
      <c r="N50" s="1042" t="n">
        <v>0</v>
      </c>
      <c r="O50" s="1042" t="n">
        <v>0</v>
      </c>
      <c r="P50" s="1042" t="n">
        <v>3</v>
      </c>
      <c r="Q50" s="1042" t="n">
        <v>0</v>
      </c>
      <c r="R50" s="1042" t="n">
        <f aca="false">7*5</f>
        <v>35</v>
      </c>
      <c r="S50" s="1044" t="n">
        <f aca="false">SUM(L50:R50)</f>
        <v>38</v>
      </c>
      <c r="T50" s="1045" t="n">
        <v>0.6839</v>
      </c>
      <c r="U50" s="1046" t="s">
        <v>786</v>
      </c>
      <c r="V50" s="1047" t="n">
        <f aca="false">T50*I50</f>
        <v>6.839</v>
      </c>
      <c r="W50" s="1047" t="n">
        <f aca="false">L50*T50</f>
        <v>0</v>
      </c>
      <c r="X50" s="1047" t="n">
        <f aca="false">M50*T50</f>
        <v>0</v>
      </c>
      <c r="Y50" s="1047" t="n">
        <f aca="false">N50*T50</f>
        <v>0</v>
      </c>
      <c r="Z50" s="1047" t="n">
        <f aca="false">O50*T50</f>
        <v>0</v>
      </c>
      <c r="AA50" s="1047" t="n">
        <f aca="false">T50*P50</f>
        <v>2.0517</v>
      </c>
      <c r="AB50" s="1047" t="n">
        <f aca="false">T50*Q50</f>
        <v>0</v>
      </c>
      <c r="AC50" s="1047" t="n">
        <f aca="false">T50*R50</f>
        <v>23.9365</v>
      </c>
    </row>
    <row r="51" customFormat="false" ht="14.1" hidden="false" customHeight="true" outlineLevel="0" collapsed="false">
      <c r="A51" s="1036" t="n">
        <v>46</v>
      </c>
      <c r="B51" s="1037" t="s">
        <v>830</v>
      </c>
      <c r="C51" s="1036" t="n">
        <v>39</v>
      </c>
      <c r="D51" s="1036" t="n">
        <v>0</v>
      </c>
      <c r="E51" s="1036" t="n">
        <v>0</v>
      </c>
      <c r="F51" s="1036" t="n">
        <v>0</v>
      </c>
      <c r="G51" s="1036" t="n">
        <v>0</v>
      </c>
      <c r="H51" s="1036" t="n">
        <v>0</v>
      </c>
      <c r="I51" s="1036" t="n">
        <v>39</v>
      </c>
      <c r="J51" s="1036" t="n">
        <v>0</v>
      </c>
      <c r="K51" s="1036" t="n">
        <v>1</v>
      </c>
      <c r="L51" s="1036" t="n">
        <v>0</v>
      </c>
      <c r="M51" s="1036" t="n">
        <v>39</v>
      </c>
      <c r="N51" s="1036" t="n">
        <v>0</v>
      </c>
      <c r="O51" s="1036" t="n">
        <v>0</v>
      </c>
      <c r="P51" s="1036" t="n">
        <v>0</v>
      </c>
      <c r="Q51" s="1036" t="n">
        <v>0</v>
      </c>
      <c r="R51" s="1036" t="n">
        <v>0</v>
      </c>
      <c r="S51" s="1038" t="n">
        <f aca="false">SUM(L51:R51)</f>
        <v>39</v>
      </c>
      <c r="T51" s="1039" t="n">
        <v>0.4174</v>
      </c>
      <c r="U51" s="1040" t="s">
        <v>807</v>
      </c>
      <c r="V51" s="1041" t="n">
        <f aca="false">T51*I51</f>
        <v>16.2786</v>
      </c>
      <c r="W51" s="1041" t="n">
        <f aca="false">L51*T51</f>
        <v>0</v>
      </c>
      <c r="X51" s="1041" t="n">
        <f aca="false">M51*T51</f>
        <v>16.2786</v>
      </c>
      <c r="Y51" s="1041" t="n">
        <f aca="false">N51*T51</f>
        <v>0</v>
      </c>
      <c r="Z51" s="1041" t="n">
        <f aca="false">O51*T51</f>
        <v>0</v>
      </c>
      <c r="AA51" s="1041" t="n">
        <f aca="false">T51*P51</f>
        <v>0</v>
      </c>
      <c r="AB51" s="1041" t="n">
        <f aca="false">T51*Q51</f>
        <v>0</v>
      </c>
      <c r="AC51" s="1041" t="n">
        <f aca="false">T51*R51</f>
        <v>0</v>
      </c>
    </row>
    <row r="52" customFormat="false" ht="14.1" hidden="false" customHeight="true" outlineLevel="0" collapsed="false">
      <c r="A52" s="1042" t="n">
        <v>47</v>
      </c>
      <c r="B52" s="1043" t="s">
        <v>831</v>
      </c>
      <c r="C52" s="1042" t="n">
        <v>14</v>
      </c>
      <c r="D52" s="1042" t="n">
        <v>0</v>
      </c>
      <c r="E52" s="1042" t="n">
        <v>11</v>
      </c>
      <c r="F52" s="1042" t="n">
        <v>0</v>
      </c>
      <c r="G52" s="1042" t="n">
        <v>0</v>
      </c>
      <c r="H52" s="1042" t="n">
        <v>11</v>
      </c>
      <c r="I52" s="1042" t="n">
        <v>3</v>
      </c>
      <c r="J52" s="1042" t="n">
        <v>0</v>
      </c>
      <c r="K52" s="1042" t="n">
        <v>0</v>
      </c>
      <c r="L52" s="1042" t="n">
        <v>0</v>
      </c>
      <c r="M52" s="1042" t="n">
        <v>0</v>
      </c>
      <c r="N52" s="1042" t="n">
        <v>0</v>
      </c>
      <c r="O52" s="1042" t="n">
        <v>0</v>
      </c>
      <c r="P52" s="1042" t="n">
        <v>3</v>
      </c>
      <c r="Q52" s="1042" t="n">
        <v>0</v>
      </c>
      <c r="R52" s="1042" t="n">
        <v>0</v>
      </c>
      <c r="S52" s="1044" t="n">
        <f aca="false">SUM(L52:R52)</f>
        <v>3</v>
      </c>
      <c r="T52" s="1045" t="n">
        <v>0.5663</v>
      </c>
      <c r="U52" s="1046" t="s">
        <v>786</v>
      </c>
      <c r="V52" s="1041" t="n">
        <f aca="false">T52*I52</f>
        <v>1.6989</v>
      </c>
      <c r="W52" s="1047" t="n">
        <f aca="false">L52*T52</f>
        <v>0</v>
      </c>
      <c r="X52" s="1047" t="n">
        <f aca="false">M52*T52</f>
        <v>0</v>
      </c>
      <c r="Y52" s="1047" t="n">
        <f aca="false">N52*T52</f>
        <v>0</v>
      </c>
      <c r="Z52" s="1047" t="n">
        <f aca="false">O52*T52</f>
        <v>0</v>
      </c>
      <c r="AA52" s="1047" t="n">
        <f aca="false">T52*P52</f>
        <v>1.6989</v>
      </c>
      <c r="AB52" s="1047" t="n">
        <f aca="false">T52*Q52</f>
        <v>0</v>
      </c>
      <c r="AC52" s="1047" t="n">
        <f aca="false">T52*R52</f>
        <v>0</v>
      </c>
    </row>
    <row r="53" customFormat="false" ht="14.1" hidden="false" customHeight="true" outlineLevel="0" collapsed="false">
      <c r="A53" s="1036" t="n">
        <v>48</v>
      </c>
      <c r="B53" s="1037" t="s">
        <v>832</v>
      </c>
      <c r="C53" s="1036" t="n">
        <v>57</v>
      </c>
      <c r="D53" s="1036" t="n">
        <v>0</v>
      </c>
      <c r="E53" s="1036" t="n">
        <v>0</v>
      </c>
      <c r="F53" s="1036" t="n">
        <v>0</v>
      </c>
      <c r="G53" s="1036" t="n">
        <v>0</v>
      </c>
      <c r="H53" s="1036" t="n">
        <v>0</v>
      </c>
      <c r="I53" s="1036" t="n">
        <v>57</v>
      </c>
      <c r="J53" s="1036" t="n">
        <v>0</v>
      </c>
      <c r="K53" s="1036" t="n">
        <v>3</v>
      </c>
      <c r="L53" s="1036" t="n">
        <v>2</v>
      </c>
      <c r="M53" s="1036" t="n">
        <v>35</v>
      </c>
      <c r="N53" s="1036" t="n">
        <v>3</v>
      </c>
      <c r="O53" s="1036" t="n">
        <v>5</v>
      </c>
      <c r="P53" s="1036" t="n">
        <v>5</v>
      </c>
      <c r="Q53" s="1036" t="n">
        <v>2</v>
      </c>
      <c r="R53" s="1036" t="n">
        <f aca="false">5*5</f>
        <v>25</v>
      </c>
      <c r="S53" s="1038" t="n">
        <f aca="false">SUM(L53:R53)</f>
        <v>77</v>
      </c>
      <c r="T53" s="1039" t="n">
        <v>0.76</v>
      </c>
      <c r="U53" s="1040" t="s">
        <v>786</v>
      </c>
      <c r="V53" s="1047" t="n">
        <f aca="false">T53*I53</f>
        <v>43.32</v>
      </c>
      <c r="W53" s="1041" t="n">
        <f aca="false">L53*T53</f>
        <v>1.52</v>
      </c>
      <c r="X53" s="1041" t="n">
        <f aca="false">M53*T53</f>
        <v>26.6</v>
      </c>
      <c r="Y53" s="1041" t="n">
        <f aca="false">N53*T53</f>
        <v>2.28</v>
      </c>
      <c r="Z53" s="1041" t="n">
        <f aca="false">O53*T53</f>
        <v>3.8</v>
      </c>
      <c r="AA53" s="1041" t="n">
        <f aca="false">T53*P53</f>
        <v>3.8</v>
      </c>
      <c r="AB53" s="1041" t="n">
        <f aca="false">T53*Q53</f>
        <v>1.52</v>
      </c>
      <c r="AC53" s="1041" t="n">
        <f aca="false">T53*R53</f>
        <v>19</v>
      </c>
    </row>
    <row r="54" customFormat="false" ht="14.1" hidden="false" customHeight="true" outlineLevel="0" collapsed="false">
      <c r="A54" s="1042" t="n">
        <v>49</v>
      </c>
      <c r="B54" s="1043" t="s">
        <v>833</v>
      </c>
      <c r="C54" s="1042" t="n">
        <v>0</v>
      </c>
      <c r="D54" s="1042" t="n">
        <v>0</v>
      </c>
      <c r="E54" s="1042" t="n">
        <v>0</v>
      </c>
      <c r="F54" s="1042" t="n">
        <v>0</v>
      </c>
      <c r="G54" s="1042" t="n">
        <v>0</v>
      </c>
      <c r="H54" s="1042" t="n">
        <v>0</v>
      </c>
      <c r="I54" s="1042" t="n">
        <v>0</v>
      </c>
      <c r="J54" s="1042" t="n">
        <v>0</v>
      </c>
      <c r="K54" s="1042" t="n">
        <v>0</v>
      </c>
      <c r="L54" s="1042" t="n">
        <v>0</v>
      </c>
      <c r="M54" s="1042" t="n">
        <v>0</v>
      </c>
      <c r="N54" s="1042" t="n">
        <v>0</v>
      </c>
      <c r="O54" s="1042" t="n">
        <v>0</v>
      </c>
      <c r="P54" s="1042" t="n">
        <v>0</v>
      </c>
      <c r="Q54" s="1042" t="n">
        <v>0</v>
      </c>
      <c r="R54" s="1042" t="n">
        <v>0</v>
      </c>
      <c r="S54" s="1044" t="n">
        <f aca="false">SUM(L54:R54)</f>
        <v>0</v>
      </c>
      <c r="T54" s="1045"/>
      <c r="U54" s="1046"/>
      <c r="V54" s="1041" t="n">
        <f aca="false">T54*I54</f>
        <v>0</v>
      </c>
      <c r="W54" s="1047" t="n">
        <f aca="false">L54*T54</f>
        <v>0</v>
      </c>
      <c r="X54" s="1047" t="n">
        <f aca="false">M54*T54</f>
        <v>0</v>
      </c>
      <c r="Y54" s="1047" t="n">
        <f aca="false">N54*T54</f>
        <v>0</v>
      </c>
      <c r="Z54" s="1047" t="n">
        <f aca="false">O54*T54</f>
        <v>0</v>
      </c>
      <c r="AA54" s="1047" t="n">
        <f aca="false">T54*P54</f>
        <v>0</v>
      </c>
      <c r="AB54" s="1047" t="n">
        <f aca="false">T54*Q54</f>
        <v>0</v>
      </c>
      <c r="AC54" s="1047" t="n">
        <f aca="false">T54*R54</f>
        <v>0</v>
      </c>
    </row>
    <row r="55" customFormat="false" ht="14.1" hidden="false" customHeight="true" outlineLevel="0" collapsed="false">
      <c r="A55" s="1036" t="n">
        <v>50</v>
      </c>
      <c r="B55" s="1037" t="s">
        <v>834</v>
      </c>
      <c r="C55" s="1036" t="n">
        <v>65</v>
      </c>
      <c r="D55" s="1036" t="n">
        <v>0</v>
      </c>
      <c r="E55" s="1036" t="n">
        <v>6</v>
      </c>
      <c r="F55" s="1036" t="n">
        <v>1</v>
      </c>
      <c r="G55" s="1036" t="n">
        <v>0</v>
      </c>
      <c r="H55" s="1036" t="n">
        <v>7</v>
      </c>
      <c r="I55" s="1036" t="n">
        <v>58</v>
      </c>
      <c r="J55" s="1036" t="n">
        <v>0</v>
      </c>
      <c r="K55" s="1036" t="n">
        <v>4</v>
      </c>
      <c r="L55" s="1036" t="n">
        <v>3</v>
      </c>
      <c r="M55" s="1036" t="n">
        <v>44</v>
      </c>
      <c r="N55" s="1036" t="n">
        <v>0</v>
      </c>
      <c r="O55" s="1036" t="n">
        <v>3</v>
      </c>
      <c r="P55" s="1036" t="n">
        <v>7</v>
      </c>
      <c r="Q55" s="1036" t="n">
        <v>1</v>
      </c>
      <c r="R55" s="1036" t="n">
        <v>0</v>
      </c>
      <c r="S55" s="1038" t="n">
        <f aca="false">SUM(L55:R55)</f>
        <v>58</v>
      </c>
      <c r="T55" s="1039" t="n">
        <v>0.532</v>
      </c>
      <c r="U55" s="1040" t="s">
        <v>816</v>
      </c>
      <c r="V55" s="1047" t="n">
        <f aca="false">T55*I55</f>
        <v>30.856</v>
      </c>
      <c r="W55" s="1041" t="n">
        <f aca="false">L55*T55</f>
        <v>1.596</v>
      </c>
      <c r="X55" s="1041" t="n">
        <f aca="false">M55*T55</f>
        <v>23.408</v>
      </c>
      <c r="Y55" s="1041" t="n">
        <f aca="false">N55*T55</f>
        <v>0</v>
      </c>
      <c r="Z55" s="1041" t="n">
        <f aca="false">O55*T55</f>
        <v>1.596</v>
      </c>
      <c r="AA55" s="1041" t="n">
        <f aca="false">T55*P55</f>
        <v>3.724</v>
      </c>
      <c r="AB55" s="1041" t="n">
        <f aca="false">T55*Q55</f>
        <v>0.532</v>
      </c>
      <c r="AC55" s="1041" t="n">
        <f aca="false">T55*R55</f>
        <v>0</v>
      </c>
    </row>
    <row r="56" customFormat="false" ht="14.1" hidden="false" customHeight="true" outlineLevel="0" collapsed="false">
      <c r="A56" s="1042" t="n">
        <v>51</v>
      </c>
      <c r="B56" s="1043" t="s">
        <v>835</v>
      </c>
      <c r="C56" s="1042" t="n">
        <v>0</v>
      </c>
      <c r="D56" s="1042" t="n">
        <v>0</v>
      </c>
      <c r="E56" s="1042" t="n">
        <v>0</v>
      </c>
      <c r="F56" s="1042" t="n">
        <v>0</v>
      </c>
      <c r="G56" s="1042" t="n">
        <v>0</v>
      </c>
      <c r="H56" s="1042" t="n">
        <v>0</v>
      </c>
      <c r="I56" s="1042" t="n">
        <v>0</v>
      </c>
      <c r="J56" s="1042" t="n">
        <v>0</v>
      </c>
      <c r="K56" s="1042" t="n">
        <v>0</v>
      </c>
      <c r="L56" s="1042" t="n">
        <v>0</v>
      </c>
      <c r="M56" s="1042" t="n">
        <v>0</v>
      </c>
      <c r="N56" s="1042" t="n">
        <v>0</v>
      </c>
      <c r="O56" s="1042" t="n">
        <v>0</v>
      </c>
      <c r="P56" s="1042" t="n">
        <v>0</v>
      </c>
      <c r="Q56" s="1042" t="n">
        <v>0</v>
      </c>
      <c r="R56" s="1042" t="n">
        <v>0</v>
      </c>
      <c r="S56" s="1044" t="n">
        <f aca="false">SUM(L56:R56)</f>
        <v>0</v>
      </c>
      <c r="T56" s="1045"/>
      <c r="U56" s="1046"/>
      <c r="V56" s="1041" t="n">
        <f aca="false">T56*I56</f>
        <v>0</v>
      </c>
      <c r="W56" s="1047" t="n">
        <f aca="false">L56*T56</f>
        <v>0</v>
      </c>
      <c r="X56" s="1047" t="n">
        <f aca="false">M56*T56</f>
        <v>0</v>
      </c>
      <c r="Y56" s="1047" t="n">
        <f aca="false">N56*T56</f>
        <v>0</v>
      </c>
      <c r="Z56" s="1047" t="n">
        <f aca="false">O56*T56</f>
        <v>0</v>
      </c>
      <c r="AA56" s="1047" t="n">
        <f aca="false">T56*P56</f>
        <v>0</v>
      </c>
      <c r="AB56" s="1047" t="n">
        <f aca="false">T56*Q56</f>
        <v>0</v>
      </c>
      <c r="AC56" s="1047" t="n">
        <f aca="false">T56*R56</f>
        <v>0</v>
      </c>
    </row>
    <row r="57" customFormat="false" ht="14.1" hidden="false" customHeight="true" outlineLevel="0" collapsed="false">
      <c r="A57" s="1036" t="n">
        <v>52</v>
      </c>
      <c r="B57" s="1037" t="s">
        <v>836</v>
      </c>
      <c r="C57" s="1036" t="n">
        <v>39</v>
      </c>
      <c r="D57" s="1036" t="n">
        <v>0</v>
      </c>
      <c r="E57" s="1036" t="n">
        <v>0</v>
      </c>
      <c r="F57" s="1036" t="n">
        <v>1</v>
      </c>
      <c r="G57" s="1036" t="n">
        <v>0</v>
      </c>
      <c r="H57" s="1036" t="n">
        <v>1</v>
      </c>
      <c r="I57" s="1036" t="n">
        <v>38</v>
      </c>
      <c r="J57" s="1036" t="n">
        <v>0</v>
      </c>
      <c r="K57" s="1036" t="n">
        <v>1</v>
      </c>
      <c r="L57" s="1036" t="n">
        <v>3</v>
      </c>
      <c r="M57" s="1036" t="n">
        <v>23</v>
      </c>
      <c r="N57" s="1036" t="n">
        <v>2</v>
      </c>
      <c r="O57" s="1036" t="n">
        <v>5</v>
      </c>
      <c r="P57" s="1036" t="n">
        <v>4</v>
      </c>
      <c r="Q57" s="1036" t="n">
        <v>1</v>
      </c>
      <c r="R57" s="1036" t="n">
        <v>0</v>
      </c>
      <c r="S57" s="1038" t="n">
        <f aca="false">SUM(L57:R57)</f>
        <v>38</v>
      </c>
      <c r="T57" s="1039" t="n">
        <v>0.54</v>
      </c>
      <c r="U57" s="1040" t="s">
        <v>786</v>
      </c>
      <c r="V57" s="1047" t="n">
        <f aca="false">T57*I57</f>
        <v>20.52</v>
      </c>
      <c r="W57" s="1041" t="n">
        <f aca="false">L57*T57</f>
        <v>1.62</v>
      </c>
      <c r="X57" s="1041" t="n">
        <f aca="false">M57*T57</f>
        <v>12.42</v>
      </c>
      <c r="Y57" s="1041" t="n">
        <f aca="false">N57*T57</f>
        <v>1.08</v>
      </c>
      <c r="Z57" s="1041" t="n">
        <f aca="false">O57*T57</f>
        <v>2.7</v>
      </c>
      <c r="AA57" s="1041" t="n">
        <f aca="false">T57*P57</f>
        <v>2.16</v>
      </c>
      <c r="AB57" s="1041" t="n">
        <f aca="false">T57*Q57</f>
        <v>0.54</v>
      </c>
      <c r="AC57" s="1041" t="n">
        <f aca="false">T57*R57</f>
        <v>0</v>
      </c>
    </row>
    <row r="58" customFormat="false" ht="14.1" hidden="false" customHeight="true" outlineLevel="0" collapsed="false">
      <c r="A58" s="1042" t="n">
        <v>53</v>
      </c>
      <c r="B58" s="1043" t="s">
        <v>837</v>
      </c>
      <c r="C58" s="1042" t="n">
        <v>38</v>
      </c>
      <c r="D58" s="1042" t="n">
        <v>0</v>
      </c>
      <c r="E58" s="1042" t="n">
        <v>0</v>
      </c>
      <c r="F58" s="1042" t="n">
        <v>0</v>
      </c>
      <c r="G58" s="1042" t="n">
        <v>0</v>
      </c>
      <c r="H58" s="1042" t="n">
        <v>0</v>
      </c>
      <c r="I58" s="1042" t="n">
        <v>38</v>
      </c>
      <c r="J58" s="1042" t="n">
        <v>0</v>
      </c>
      <c r="K58" s="1042" t="n">
        <v>1</v>
      </c>
      <c r="L58" s="1042" t="n">
        <v>2</v>
      </c>
      <c r="M58" s="1042" t="n">
        <v>15</v>
      </c>
      <c r="N58" s="1042" t="n">
        <v>5</v>
      </c>
      <c r="O58" s="1042" t="n">
        <v>5</v>
      </c>
      <c r="P58" s="1042" t="n">
        <v>10</v>
      </c>
      <c r="Q58" s="1042" t="n">
        <v>1</v>
      </c>
      <c r="R58" s="1042" t="n">
        <v>0</v>
      </c>
      <c r="S58" s="1044" t="n">
        <f aca="false">SUM(L58:R58)</f>
        <v>38</v>
      </c>
      <c r="T58" s="1045" t="n">
        <v>0.8032</v>
      </c>
      <c r="U58" s="1046" t="s">
        <v>786</v>
      </c>
      <c r="V58" s="1041" t="n">
        <f aca="false">T58*I58</f>
        <v>30.5216</v>
      </c>
      <c r="W58" s="1047" t="n">
        <f aca="false">L58*T58</f>
        <v>1.6064</v>
      </c>
      <c r="X58" s="1047" t="n">
        <f aca="false">M58*T58</f>
        <v>12.048</v>
      </c>
      <c r="Y58" s="1047" t="n">
        <f aca="false">N58*T58</f>
        <v>4.016</v>
      </c>
      <c r="Z58" s="1047" t="n">
        <f aca="false">O58*T58</f>
        <v>4.016</v>
      </c>
      <c r="AA58" s="1047" t="n">
        <f aca="false">T58*P58</f>
        <v>8.032</v>
      </c>
      <c r="AB58" s="1047" t="n">
        <f aca="false">T58*Q58</f>
        <v>0.8032</v>
      </c>
      <c r="AC58" s="1047" t="n">
        <f aca="false">T58*R58</f>
        <v>0</v>
      </c>
    </row>
    <row r="59" customFormat="false" ht="14.1" hidden="false" customHeight="true" outlineLevel="0" collapsed="false">
      <c r="A59" s="1036" t="n">
        <v>54</v>
      </c>
      <c r="B59" s="1037" t="s">
        <v>838</v>
      </c>
      <c r="C59" s="1036" t="n">
        <v>30</v>
      </c>
      <c r="D59" s="1036" t="n">
        <v>0</v>
      </c>
      <c r="E59" s="1036" t="n">
        <v>0</v>
      </c>
      <c r="F59" s="1036" t="n">
        <v>1</v>
      </c>
      <c r="G59" s="1036" t="n">
        <v>0</v>
      </c>
      <c r="H59" s="1036" t="n">
        <v>1</v>
      </c>
      <c r="I59" s="1036" t="n">
        <v>29</v>
      </c>
      <c r="J59" s="1036" t="n">
        <v>0</v>
      </c>
      <c r="K59" s="1036" t="n">
        <v>1</v>
      </c>
      <c r="L59" s="1036" t="n">
        <v>1</v>
      </c>
      <c r="M59" s="1036" t="n">
        <v>11</v>
      </c>
      <c r="N59" s="1036" t="n">
        <v>4</v>
      </c>
      <c r="O59" s="1036" t="n">
        <v>0</v>
      </c>
      <c r="P59" s="1036" t="n">
        <v>6</v>
      </c>
      <c r="Q59" s="1036" t="n">
        <v>0</v>
      </c>
      <c r="R59" s="1036" t="n">
        <f aca="false">7*5</f>
        <v>35</v>
      </c>
      <c r="S59" s="1038" t="n">
        <f aca="false">SUM(L59:R59)</f>
        <v>57</v>
      </c>
      <c r="T59" s="1039" t="n">
        <v>0.8032</v>
      </c>
      <c r="U59" s="1040" t="s">
        <v>839</v>
      </c>
      <c r="V59" s="1047" t="n">
        <f aca="false">T59*I59</f>
        <v>23.2928</v>
      </c>
      <c r="W59" s="1041" t="n">
        <f aca="false">L59*T59</f>
        <v>0.8032</v>
      </c>
      <c r="X59" s="1041" t="n">
        <f aca="false">M59*T59</f>
        <v>8.8352</v>
      </c>
      <c r="Y59" s="1041" t="n">
        <f aca="false">N59*T59</f>
        <v>3.2128</v>
      </c>
      <c r="Z59" s="1041" t="n">
        <f aca="false">O59*T59</f>
        <v>0</v>
      </c>
      <c r="AA59" s="1041" t="n">
        <f aca="false">T59*P59</f>
        <v>4.8192</v>
      </c>
      <c r="AB59" s="1041" t="n">
        <f aca="false">T59*Q59</f>
        <v>0</v>
      </c>
      <c r="AC59" s="1041" t="n">
        <f aca="false">T59*R59</f>
        <v>28.112</v>
      </c>
    </row>
    <row r="60" customFormat="false" ht="14.1" hidden="false" customHeight="true" outlineLevel="0" collapsed="false">
      <c r="A60" s="1042" t="n">
        <v>55</v>
      </c>
      <c r="B60" s="1043" t="s">
        <v>840</v>
      </c>
      <c r="C60" s="1042" t="n">
        <v>112</v>
      </c>
      <c r="D60" s="1042" t="n">
        <v>1</v>
      </c>
      <c r="E60" s="1042" t="n">
        <v>5</v>
      </c>
      <c r="F60" s="1042" t="n">
        <v>1</v>
      </c>
      <c r="G60" s="1042" t="n">
        <v>0</v>
      </c>
      <c r="H60" s="1042" t="n">
        <v>7</v>
      </c>
      <c r="I60" s="1042" t="n">
        <v>105</v>
      </c>
      <c r="J60" s="1042" t="n">
        <v>0</v>
      </c>
      <c r="K60" s="1042" t="n">
        <v>2</v>
      </c>
      <c r="L60" s="1042" t="n">
        <v>1</v>
      </c>
      <c r="M60" s="1042" t="n">
        <v>84</v>
      </c>
      <c r="N60" s="1042" t="n">
        <v>5</v>
      </c>
      <c r="O60" s="1042" t="n">
        <v>5</v>
      </c>
      <c r="P60" s="1042" t="n">
        <v>5</v>
      </c>
      <c r="Q60" s="1042" t="n">
        <v>0</v>
      </c>
      <c r="R60" s="1042" t="n">
        <f aca="false">5*5</f>
        <v>25</v>
      </c>
      <c r="S60" s="1044" t="n">
        <f aca="false">SUM(L60:R60)</f>
        <v>125</v>
      </c>
      <c r="T60" s="1045" t="n">
        <v>0.5761</v>
      </c>
      <c r="U60" s="1046" t="s">
        <v>786</v>
      </c>
      <c r="V60" s="1041" t="n">
        <f aca="false">T60*I60</f>
        <v>60.4905</v>
      </c>
      <c r="W60" s="1047" t="n">
        <f aca="false">L60*T60</f>
        <v>0.5761</v>
      </c>
      <c r="X60" s="1047" t="n">
        <f aca="false">M60*T60</f>
        <v>48.3924</v>
      </c>
      <c r="Y60" s="1047" t="n">
        <f aca="false">N60*T60</f>
        <v>2.8805</v>
      </c>
      <c r="Z60" s="1047" t="n">
        <f aca="false">O60*T60</f>
        <v>2.8805</v>
      </c>
      <c r="AA60" s="1047" t="n">
        <f aca="false">T60*P60</f>
        <v>2.8805</v>
      </c>
      <c r="AB60" s="1047" t="n">
        <f aca="false">T60*Q60</f>
        <v>0</v>
      </c>
      <c r="AC60" s="1047" t="n">
        <f aca="false">T60*R60</f>
        <v>14.4025</v>
      </c>
    </row>
    <row r="61" customFormat="false" ht="14.1" hidden="false" customHeight="true" outlineLevel="0" collapsed="false">
      <c r="A61" s="1036" t="n">
        <v>56</v>
      </c>
      <c r="B61" s="1037" t="s">
        <v>841</v>
      </c>
      <c r="C61" s="1036" t="n">
        <v>27</v>
      </c>
      <c r="D61" s="1036" t="n">
        <v>0</v>
      </c>
      <c r="E61" s="1036" t="n">
        <v>0</v>
      </c>
      <c r="F61" s="1036" t="n">
        <v>0</v>
      </c>
      <c r="G61" s="1036" t="n">
        <v>0</v>
      </c>
      <c r="H61" s="1036" t="n">
        <v>0</v>
      </c>
      <c r="I61" s="1036" t="n">
        <v>27</v>
      </c>
      <c r="J61" s="1036" t="n">
        <v>0</v>
      </c>
      <c r="K61" s="1036" t="n">
        <v>1</v>
      </c>
      <c r="L61" s="1036" t="n">
        <v>0</v>
      </c>
      <c r="M61" s="1036" t="n">
        <v>17</v>
      </c>
      <c r="N61" s="1036" t="n">
        <v>3</v>
      </c>
      <c r="O61" s="1036" t="n">
        <v>0</v>
      </c>
      <c r="P61" s="1036" t="n">
        <v>7</v>
      </c>
      <c r="Q61" s="1036" t="n">
        <v>0</v>
      </c>
      <c r="R61" s="1036" t="n">
        <v>0</v>
      </c>
      <c r="S61" s="1038" t="n">
        <f aca="false">SUM(L61:R61)</f>
        <v>27</v>
      </c>
      <c r="T61" s="1039" t="n">
        <v>0.5</v>
      </c>
      <c r="U61" s="1040" t="s">
        <v>784</v>
      </c>
      <c r="V61" s="1041" t="n">
        <f aca="false">T61*I61</f>
        <v>13.5</v>
      </c>
      <c r="W61" s="1041" t="n">
        <f aca="false">L61*T61</f>
        <v>0</v>
      </c>
      <c r="X61" s="1041" t="n">
        <f aca="false">M61*T61</f>
        <v>8.5</v>
      </c>
      <c r="Y61" s="1041" t="n">
        <f aca="false">N61*T61</f>
        <v>1.5</v>
      </c>
      <c r="Z61" s="1041" t="n">
        <f aca="false">O61*T61</f>
        <v>0</v>
      </c>
      <c r="AA61" s="1041" t="n">
        <f aca="false">T61*P61</f>
        <v>3.5</v>
      </c>
      <c r="AB61" s="1041" t="n">
        <f aca="false">T61*Q61</f>
        <v>0</v>
      </c>
      <c r="AC61" s="1041" t="n">
        <f aca="false">T61*R61</f>
        <v>0</v>
      </c>
    </row>
    <row r="62" customFormat="false" ht="14.1" hidden="false" customHeight="true" outlineLevel="0" collapsed="false">
      <c r="A62" s="1042" t="n">
        <v>57</v>
      </c>
      <c r="B62" s="1043" t="s">
        <v>842</v>
      </c>
      <c r="C62" s="1042" t="n">
        <v>75</v>
      </c>
      <c r="D62" s="1042" t="n">
        <v>1</v>
      </c>
      <c r="E62" s="1042" t="n">
        <v>0</v>
      </c>
      <c r="F62" s="1042" t="n">
        <v>1</v>
      </c>
      <c r="G62" s="1042" t="n">
        <v>2</v>
      </c>
      <c r="H62" s="1042" t="n">
        <v>4</v>
      </c>
      <c r="I62" s="1042" t="n">
        <v>71</v>
      </c>
      <c r="J62" s="1042" t="n">
        <v>2</v>
      </c>
      <c r="K62" s="1042" t="n">
        <v>2</v>
      </c>
      <c r="L62" s="1042" t="n">
        <v>3</v>
      </c>
      <c r="M62" s="1042" t="n">
        <v>50</v>
      </c>
      <c r="N62" s="1042" t="n">
        <v>5</v>
      </c>
      <c r="O62" s="1042" t="n">
        <v>3</v>
      </c>
      <c r="P62" s="1042" t="n">
        <v>3</v>
      </c>
      <c r="Q62" s="1042" t="n">
        <v>1</v>
      </c>
      <c r="R62" s="1042" t="n">
        <f aca="false">6*5</f>
        <v>30</v>
      </c>
      <c r="S62" s="1044" t="n">
        <f aca="false">SUM(L62:R62)</f>
        <v>95</v>
      </c>
      <c r="T62" s="1045" t="n">
        <v>0.5</v>
      </c>
      <c r="U62" s="1046" t="s">
        <v>784</v>
      </c>
      <c r="V62" s="1047" t="n">
        <f aca="false">T62*I62</f>
        <v>35.5</v>
      </c>
      <c r="W62" s="1047" t="n">
        <f aca="false">L62*T62</f>
        <v>1.5</v>
      </c>
      <c r="X62" s="1047" t="n">
        <f aca="false">M62*T62</f>
        <v>25</v>
      </c>
      <c r="Y62" s="1047" t="n">
        <f aca="false">N62*T62</f>
        <v>2.5</v>
      </c>
      <c r="Z62" s="1047" t="n">
        <f aca="false">O62*T62</f>
        <v>1.5</v>
      </c>
      <c r="AA62" s="1047" t="n">
        <f aca="false">T62*P62</f>
        <v>1.5</v>
      </c>
      <c r="AB62" s="1047" t="n">
        <f aca="false">T62*Q62</f>
        <v>0.5</v>
      </c>
      <c r="AC62" s="1047" t="n">
        <f aca="false">T62*R62</f>
        <v>15</v>
      </c>
    </row>
    <row r="63" customFormat="false" ht="14.1" hidden="false" customHeight="true" outlineLevel="0" collapsed="false">
      <c r="A63" s="1036" t="n">
        <v>58</v>
      </c>
      <c r="B63" s="1037" t="s">
        <v>843</v>
      </c>
      <c r="C63" s="1036" t="n">
        <v>32</v>
      </c>
      <c r="D63" s="1036" t="n">
        <v>0</v>
      </c>
      <c r="E63" s="1036" t="n">
        <v>0</v>
      </c>
      <c r="F63" s="1036" t="n">
        <v>0</v>
      </c>
      <c r="G63" s="1036" t="n">
        <v>2</v>
      </c>
      <c r="H63" s="1036" t="n">
        <v>2</v>
      </c>
      <c r="I63" s="1036" t="n">
        <v>30</v>
      </c>
      <c r="J63" s="1036" t="n">
        <v>0</v>
      </c>
      <c r="K63" s="1036" t="n">
        <v>1</v>
      </c>
      <c r="L63" s="1036" t="n">
        <v>1</v>
      </c>
      <c r="M63" s="1036" t="n">
        <v>15</v>
      </c>
      <c r="N63" s="1036" t="n">
        <v>5</v>
      </c>
      <c r="O63" s="1036" t="n">
        <v>0</v>
      </c>
      <c r="P63" s="1036" t="n">
        <v>5</v>
      </c>
      <c r="Q63" s="1036" t="n">
        <v>0</v>
      </c>
      <c r="R63" s="1036" t="n">
        <f aca="false">4*5</f>
        <v>20</v>
      </c>
      <c r="S63" s="1038" t="n">
        <f aca="false">SUM(L63:R63)</f>
        <v>46</v>
      </c>
      <c r="T63" s="1039" t="n">
        <v>0.7274</v>
      </c>
      <c r="U63" s="1040" t="s">
        <v>844</v>
      </c>
      <c r="V63" s="1041" t="n">
        <f aca="false">T63*I63</f>
        <v>21.822</v>
      </c>
      <c r="W63" s="1041" t="n">
        <f aca="false">L63*T63</f>
        <v>0.7274</v>
      </c>
      <c r="X63" s="1041" t="n">
        <f aca="false">M63*T63</f>
        <v>10.911</v>
      </c>
      <c r="Y63" s="1041" t="n">
        <f aca="false">N63*T63</f>
        <v>3.637</v>
      </c>
      <c r="Z63" s="1041" t="n">
        <f aca="false">O63*T63</f>
        <v>0</v>
      </c>
      <c r="AA63" s="1041" t="n">
        <f aca="false">T63*P63</f>
        <v>3.637</v>
      </c>
      <c r="AB63" s="1041" t="n">
        <f aca="false">T63*Q63</f>
        <v>0</v>
      </c>
      <c r="AC63" s="1041" t="n">
        <f aca="false">T63*R63</f>
        <v>14.548</v>
      </c>
    </row>
    <row r="64" customFormat="false" ht="14.1" hidden="false" customHeight="true" outlineLevel="0" collapsed="false">
      <c r="A64" s="1042" t="n">
        <v>59</v>
      </c>
      <c r="B64" s="1043" t="s">
        <v>845</v>
      </c>
      <c r="C64" s="1042" t="n">
        <v>27</v>
      </c>
      <c r="D64" s="1042" t="n">
        <v>0</v>
      </c>
      <c r="E64" s="1042" t="n">
        <v>0</v>
      </c>
      <c r="F64" s="1042" t="n">
        <v>0</v>
      </c>
      <c r="G64" s="1042" t="n">
        <v>0</v>
      </c>
      <c r="H64" s="1042" t="n">
        <v>0</v>
      </c>
      <c r="I64" s="1042" t="n">
        <v>27</v>
      </c>
      <c r="J64" s="1042" t="n">
        <v>0</v>
      </c>
      <c r="K64" s="1042" t="n">
        <v>0</v>
      </c>
      <c r="L64" s="1042" t="n">
        <v>0</v>
      </c>
      <c r="M64" s="1042" t="n">
        <v>19</v>
      </c>
      <c r="N64" s="1042" t="n">
        <v>2</v>
      </c>
      <c r="O64" s="1042" t="n">
        <v>2</v>
      </c>
      <c r="P64" s="1042" t="n">
        <v>2</v>
      </c>
      <c r="Q64" s="1042" t="n">
        <v>2</v>
      </c>
      <c r="R64" s="1042" t="n">
        <v>0</v>
      </c>
      <c r="S64" s="1044" t="n">
        <f aca="false">SUM(L64:R64)</f>
        <v>27</v>
      </c>
      <c r="T64" s="1045" t="n">
        <v>0.5825</v>
      </c>
      <c r="U64" s="1046" t="s">
        <v>786</v>
      </c>
      <c r="V64" s="1047" t="n">
        <f aca="false">T64*I64</f>
        <v>15.7275</v>
      </c>
      <c r="W64" s="1047" t="n">
        <f aca="false">L64*T64</f>
        <v>0</v>
      </c>
      <c r="X64" s="1047" t="n">
        <f aca="false">M64*T64</f>
        <v>11.0675</v>
      </c>
      <c r="Y64" s="1047" t="n">
        <f aca="false">N64*T64</f>
        <v>1.165</v>
      </c>
      <c r="Z64" s="1047" t="n">
        <f aca="false">O64*T64</f>
        <v>1.165</v>
      </c>
      <c r="AA64" s="1047" t="n">
        <f aca="false">T64*P64</f>
        <v>1.165</v>
      </c>
      <c r="AB64" s="1047" t="n">
        <f aca="false">T64*Q64</f>
        <v>1.165</v>
      </c>
      <c r="AC64" s="1047" t="n">
        <f aca="false">T64*R64</f>
        <v>0</v>
      </c>
    </row>
    <row r="65" customFormat="false" ht="14.1" hidden="false" customHeight="true" outlineLevel="0" collapsed="false">
      <c r="A65" s="1036" t="n">
        <v>60</v>
      </c>
      <c r="B65" s="1037" t="s">
        <v>846</v>
      </c>
      <c r="C65" s="1036" t="n">
        <v>0</v>
      </c>
      <c r="D65" s="1036" t="n">
        <v>0</v>
      </c>
      <c r="E65" s="1036" t="n">
        <v>0</v>
      </c>
      <c r="F65" s="1036" t="n">
        <v>0</v>
      </c>
      <c r="G65" s="1036" t="n">
        <v>0</v>
      </c>
      <c r="H65" s="1036" t="n">
        <v>0</v>
      </c>
      <c r="I65" s="1036" t="n">
        <v>0</v>
      </c>
      <c r="J65" s="1036" t="n">
        <v>0</v>
      </c>
      <c r="K65" s="1036" t="n">
        <v>0</v>
      </c>
      <c r="L65" s="1036" t="n">
        <v>0</v>
      </c>
      <c r="M65" s="1036" t="n">
        <v>0</v>
      </c>
      <c r="N65" s="1036" t="n">
        <v>0</v>
      </c>
      <c r="O65" s="1036" t="n">
        <v>0</v>
      </c>
      <c r="P65" s="1036" t="n">
        <v>0</v>
      </c>
      <c r="Q65" s="1036" t="n">
        <v>0</v>
      </c>
      <c r="R65" s="1036" t="n">
        <v>0</v>
      </c>
      <c r="S65" s="1038" t="n">
        <f aca="false">SUM(L65:R65)</f>
        <v>0</v>
      </c>
      <c r="T65" s="1039"/>
      <c r="U65" s="1040"/>
      <c r="V65" s="1041" t="n">
        <f aca="false">T65*I65</f>
        <v>0</v>
      </c>
      <c r="W65" s="1041" t="n">
        <f aca="false">L65*T65</f>
        <v>0</v>
      </c>
      <c r="X65" s="1041" t="n">
        <f aca="false">M65*T65</f>
        <v>0</v>
      </c>
      <c r="Y65" s="1041" t="n">
        <f aca="false">N65*T65</f>
        <v>0</v>
      </c>
      <c r="Z65" s="1041" t="n">
        <f aca="false">O65*T65</f>
        <v>0</v>
      </c>
      <c r="AA65" s="1041" t="n">
        <f aca="false">T65*P65</f>
        <v>0</v>
      </c>
      <c r="AB65" s="1041" t="n">
        <f aca="false">T65*Q65</f>
        <v>0</v>
      </c>
      <c r="AC65" s="1041" t="n">
        <f aca="false">T65*R65</f>
        <v>0</v>
      </c>
    </row>
    <row r="66" customFormat="false" ht="14.1" hidden="false" customHeight="true" outlineLevel="0" collapsed="false">
      <c r="A66" s="1042" t="n">
        <v>61</v>
      </c>
      <c r="B66" s="1043" t="s">
        <v>847</v>
      </c>
      <c r="C66" s="1042" t="n">
        <v>20</v>
      </c>
      <c r="D66" s="1042" t="n">
        <v>0</v>
      </c>
      <c r="E66" s="1042" t="n">
        <v>0</v>
      </c>
      <c r="F66" s="1042" t="n">
        <v>0</v>
      </c>
      <c r="G66" s="1042" t="n">
        <v>2</v>
      </c>
      <c r="H66" s="1042" t="n">
        <v>2</v>
      </c>
      <c r="I66" s="1042" t="n">
        <v>18</v>
      </c>
      <c r="J66" s="1042" t="n">
        <v>0</v>
      </c>
      <c r="K66" s="1042" t="n">
        <v>1</v>
      </c>
      <c r="L66" s="1042" t="n">
        <v>1</v>
      </c>
      <c r="M66" s="1042" t="n">
        <v>4</v>
      </c>
      <c r="N66" s="1042" t="n">
        <v>3</v>
      </c>
      <c r="O66" s="1042" t="n">
        <v>5</v>
      </c>
      <c r="P66" s="1042" t="n">
        <v>5</v>
      </c>
      <c r="Q66" s="1042" t="n">
        <v>0</v>
      </c>
      <c r="R66" s="1042" t="n">
        <v>0</v>
      </c>
      <c r="S66" s="1044" t="n">
        <f aca="false">SUM(L66:R66)</f>
        <v>18</v>
      </c>
      <c r="T66" s="1045" t="n">
        <v>0.7447</v>
      </c>
      <c r="U66" s="1046" t="s">
        <v>802</v>
      </c>
      <c r="V66" s="1047" t="n">
        <f aca="false">T66*I66</f>
        <v>13.4046</v>
      </c>
      <c r="W66" s="1047" t="n">
        <f aca="false">L66*T66</f>
        <v>0.7447</v>
      </c>
      <c r="X66" s="1047" t="n">
        <f aca="false">M66*T66</f>
        <v>2.9788</v>
      </c>
      <c r="Y66" s="1047" t="n">
        <f aca="false">N66*T66</f>
        <v>2.2341</v>
      </c>
      <c r="Z66" s="1047" t="n">
        <f aca="false">O66*T66</f>
        <v>3.7235</v>
      </c>
      <c r="AA66" s="1047" t="n">
        <f aca="false">T66*P66</f>
        <v>3.7235</v>
      </c>
      <c r="AB66" s="1047" t="n">
        <f aca="false">T66*Q66</f>
        <v>0</v>
      </c>
      <c r="AC66" s="1047" t="n">
        <f aca="false">T66*R66</f>
        <v>0</v>
      </c>
    </row>
    <row r="67" customFormat="false" ht="14.1" hidden="false" customHeight="true" outlineLevel="0" collapsed="false">
      <c r="A67" s="1048" t="n">
        <v>62</v>
      </c>
      <c r="B67" s="1049" t="s">
        <v>848</v>
      </c>
      <c r="C67" s="1048" t="n">
        <v>15</v>
      </c>
      <c r="D67" s="1048" t="n">
        <v>0</v>
      </c>
      <c r="E67" s="1048" t="n">
        <v>0</v>
      </c>
      <c r="F67" s="1048" t="n">
        <v>0</v>
      </c>
      <c r="G67" s="1048" t="n">
        <v>0</v>
      </c>
      <c r="H67" s="1048" t="n">
        <v>0</v>
      </c>
      <c r="I67" s="1048" t="n">
        <v>15</v>
      </c>
      <c r="J67" s="1048" t="n">
        <v>0</v>
      </c>
      <c r="K67" s="1048" t="n">
        <v>0</v>
      </c>
      <c r="L67" s="1048" t="n">
        <v>0</v>
      </c>
      <c r="M67" s="1048" t="n">
        <v>15</v>
      </c>
      <c r="N67" s="1048" t="n">
        <v>0</v>
      </c>
      <c r="O67" s="1048" t="n">
        <v>0</v>
      </c>
      <c r="P67" s="1048" t="n">
        <v>0</v>
      </c>
      <c r="Q67" s="1048" t="n">
        <v>0</v>
      </c>
      <c r="R67" s="1048" t="n">
        <v>0</v>
      </c>
      <c r="S67" s="1038" t="n">
        <f aca="false">SUM(L67:R67)</f>
        <v>15</v>
      </c>
      <c r="T67" s="1050" t="n">
        <v>0.5</v>
      </c>
      <c r="U67" s="1051" t="s">
        <v>784</v>
      </c>
      <c r="V67" s="1052" t="n">
        <f aca="false">T67*I67</f>
        <v>7.5</v>
      </c>
      <c r="W67" s="1052" t="n">
        <f aca="false">L67*T67</f>
        <v>0</v>
      </c>
      <c r="X67" s="1052" t="n">
        <f aca="false">M67*T67</f>
        <v>7.5</v>
      </c>
      <c r="Y67" s="1052" t="n">
        <f aca="false">N67*T67</f>
        <v>0</v>
      </c>
      <c r="Z67" s="1052" t="n">
        <f aca="false">O67*T67</f>
        <v>0</v>
      </c>
      <c r="AA67" s="1052" t="n">
        <f aca="false">T67*P67</f>
        <v>0</v>
      </c>
      <c r="AB67" s="1052" t="n">
        <f aca="false">T67*Q67</f>
        <v>0</v>
      </c>
      <c r="AC67" s="1052" t="n">
        <f aca="false">T67*R67</f>
        <v>0</v>
      </c>
    </row>
    <row r="68" customFormat="false" ht="14.1" hidden="false" customHeight="true" outlineLevel="0" collapsed="false">
      <c r="A68" s="1017" t="n">
        <f aca="false">COUNT(A6:A67)</f>
        <v>62</v>
      </c>
      <c r="B68" s="1053" t="s">
        <v>169</v>
      </c>
      <c r="C68" s="1054" t="n">
        <f aca="false">SUM(C6:C67)</f>
        <v>2186</v>
      </c>
      <c r="D68" s="1054" t="n">
        <f aca="false">SUM(D6:D67)</f>
        <v>7</v>
      </c>
      <c r="E68" s="1054" t="n">
        <f aca="false">SUM(E6:E67)</f>
        <v>57</v>
      </c>
      <c r="F68" s="1054" t="n">
        <f aca="false">SUM(F6:F67)</f>
        <v>7</v>
      </c>
      <c r="G68" s="1054" t="n">
        <f aca="false">SUM(G6:G67)</f>
        <v>10</v>
      </c>
      <c r="H68" s="1054" t="n">
        <f aca="false">SUM(H6:H67)</f>
        <v>81</v>
      </c>
      <c r="I68" s="1054" t="n">
        <f aca="false">SUM(I6:I67)</f>
        <v>2111</v>
      </c>
      <c r="J68" s="1054" t="n">
        <f aca="false">SUM(J6:J67)</f>
        <v>43</v>
      </c>
      <c r="K68" s="1054" t="n">
        <f aca="false">SUM(K6:K67)</f>
        <v>61</v>
      </c>
      <c r="L68" s="1054" t="n">
        <f aca="false">SUM(L6:L67)</f>
        <v>37</v>
      </c>
      <c r="M68" s="1054" t="n">
        <f aca="false">SUM(M6:M67)</f>
        <v>1731</v>
      </c>
      <c r="N68" s="1054" t="n">
        <f aca="false">SUM(N6:N67)</f>
        <v>67</v>
      </c>
      <c r="O68" s="1054" t="n">
        <f aca="false">SUM(O6:O67)</f>
        <v>78</v>
      </c>
      <c r="P68" s="1054" t="n">
        <f aca="false">SUM(P6:P67)</f>
        <v>112</v>
      </c>
      <c r="Q68" s="1054" t="n">
        <f aca="false">SUM(Q6:Q67)</f>
        <v>14</v>
      </c>
      <c r="R68" s="1054" t="n">
        <f aca="false">SUM(R6:R67)</f>
        <v>360</v>
      </c>
      <c r="S68" s="1054" t="n">
        <f aca="false">SUM(S6:S67)</f>
        <v>2399</v>
      </c>
      <c r="T68" s="1017" t="s">
        <v>169</v>
      </c>
      <c r="U68" s="1017"/>
      <c r="V68" s="1055" t="n">
        <f aca="false">SUM(V6:V67)</f>
        <v>1330.2987</v>
      </c>
      <c r="W68" s="1055" t="n">
        <f aca="false">SUM(W6:W67)</f>
        <v>24.6694</v>
      </c>
      <c r="X68" s="1055" t="n">
        <f aca="false">SUM(X6:X67)</f>
        <v>1071.9909</v>
      </c>
      <c r="Y68" s="1055" t="n">
        <f aca="false">SUM(Y6:Y67)</f>
        <v>44.3859</v>
      </c>
      <c r="Z68" s="1055" t="n">
        <f aca="false">SUM(Z6:Z67)</f>
        <v>53.4363</v>
      </c>
      <c r="AA68" s="1055" t="n">
        <f aca="false">SUM(AA6:AA67)</f>
        <v>77.087</v>
      </c>
      <c r="AB68" s="1055" t="n">
        <f aca="false">SUM(AB6:AB67)</f>
        <v>9.1961</v>
      </c>
      <c r="AC68" s="1055" t="n">
        <f aca="false">SUM(AC6:AC67)</f>
        <v>247.6655</v>
      </c>
    </row>
    <row r="69" s="1059" customFormat="true" ht="14.1" hidden="false" customHeight="true" outlineLevel="0" collapsed="false">
      <c r="A69" s="1056" t="s">
        <v>849</v>
      </c>
      <c r="B69" s="1057"/>
      <c r="C69" s="1057"/>
      <c r="D69" s="1057"/>
      <c r="E69" s="1057"/>
      <c r="F69" s="1057"/>
      <c r="G69" s="1057"/>
      <c r="H69" s="1057"/>
      <c r="I69" s="1057"/>
      <c r="J69" s="1057"/>
      <c r="K69" s="1057"/>
      <c r="L69" s="1057"/>
      <c r="M69" s="1057"/>
      <c r="N69" s="1057"/>
      <c r="O69" s="1057"/>
      <c r="P69" s="1057"/>
      <c r="Q69" s="1057"/>
      <c r="R69" s="1058" t="n">
        <f aca="false">L68+M68+N68+O68+P68+Q68+R68/5</f>
        <v>2111</v>
      </c>
      <c r="T69" s="1060" t="s">
        <v>850</v>
      </c>
      <c r="U69" s="1060"/>
      <c r="V69" s="1061" t="n">
        <f aca="false">'(14)Fluxo_Caixa'!C119</f>
        <v>0.47</v>
      </c>
      <c r="W69" s="1062" t="n">
        <f aca="false">V69</f>
        <v>0.47</v>
      </c>
      <c r="X69" s="1062" t="n">
        <f aca="false">W69</f>
        <v>0.47</v>
      </c>
      <c r="Y69" s="1062" t="n">
        <f aca="false">X69</f>
        <v>0.47</v>
      </c>
      <c r="Z69" s="1062" t="n">
        <f aca="false">Y69</f>
        <v>0.47</v>
      </c>
      <c r="AA69" s="1062" t="n">
        <f aca="false">Z69</f>
        <v>0.47</v>
      </c>
      <c r="AB69" s="1062" t="n">
        <f aca="false">AA69</f>
        <v>0.47</v>
      </c>
      <c r="AC69" s="1063" t="n">
        <f aca="false">AB69</f>
        <v>0.47</v>
      </c>
    </row>
    <row r="70" customFormat="false" ht="14.1" hidden="false" customHeight="true" outlineLevel="0" collapsed="false">
      <c r="A70" s="1056" t="s">
        <v>851</v>
      </c>
      <c r="B70" s="1057"/>
      <c r="C70" s="1057"/>
      <c r="D70" s="1057"/>
      <c r="E70" s="1057"/>
      <c r="F70" s="1057"/>
      <c r="G70" s="1057"/>
      <c r="H70" s="1057"/>
      <c r="I70" s="1057"/>
      <c r="J70" s="1057"/>
      <c r="K70" s="1057"/>
      <c r="M70" s="1057"/>
      <c r="N70" s="1057"/>
      <c r="O70" s="1057"/>
      <c r="P70" s="1057"/>
      <c r="Q70" s="1057"/>
      <c r="S70" s="1057"/>
    </row>
    <row r="71" customFormat="false" ht="14.1" hidden="false" customHeight="true" outlineLevel="0" collapsed="false">
      <c r="A71" s="1056" t="s">
        <v>852</v>
      </c>
      <c r="B71" s="1057"/>
      <c r="C71" s="1057"/>
      <c r="D71" s="1057"/>
      <c r="E71" s="1057"/>
      <c r="F71" s="1057"/>
      <c r="G71" s="1057"/>
      <c r="H71" s="1057"/>
      <c r="I71" s="1057"/>
      <c r="J71" s="1057"/>
      <c r="K71" s="1057"/>
      <c r="M71" s="1057"/>
      <c r="N71" s="1057"/>
      <c r="O71" s="1057"/>
      <c r="P71" s="1057"/>
      <c r="Q71" s="1057"/>
      <c r="S71" s="1057"/>
      <c r="U71" s="1057"/>
      <c r="V71" s="1064"/>
      <c r="W71" s="1064"/>
      <c r="X71" s="1064"/>
      <c r="Y71" s="1064"/>
      <c r="Z71" s="1064"/>
      <c r="AA71" s="1064"/>
      <c r="AB71" s="1064"/>
      <c r="AC71" s="1064"/>
    </row>
    <row r="72" customFormat="false" ht="14.1" hidden="false" customHeight="true" outlineLevel="0" collapsed="false">
      <c r="A72" s="1057"/>
      <c r="B72" s="1057"/>
      <c r="C72" s="1065"/>
      <c r="D72" s="1057"/>
      <c r="E72" s="1057"/>
      <c r="F72" s="1057"/>
      <c r="G72" s="1057"/>
      <c r="H72" s="1057"/>
      <c r="I72" s="1057"/>
      <c r="J72" s="1057"/>
      <c r="K72" s="1057"/>
      <c r="M72" s="1057"/>
      <c r="N72" s="1057"/>
      <c r="O72" s="1057"/>
      <c r="P72" s="1057"/>
      <c r="Q72" s="1057"/>
      <c r="R72" s="1057"/>
      <c r="S72" s="1057"/>
      <c r="T72" s="1057"/>
      <c r="U72" s="1057"/>
      <c r="V72" s="1057"/>
      <c r="W72" s="1057"/>
      <c r="X72" s="1057"/>
      <c r="Y72" s="1057"/>
      <c r="Z72" s="1057"/>
      <c r="AA72" s="1057"/>
      <c r="AB72" s="1057"/>
      <c r="AC72" s="1057"/>
    </row>
    <row r="73" customFormat="false" ht="14.1" hidden="false" customHeight="true" outlineLevel="0" collapsed="false">
      <c r="A73" s="1013" t="s">
        <v>36</v>
      </c>
      <c r="B73" s="1013"/>
      <c r="C73" s="1013"/>
      <c r="D73" s="1013"/>
      <c r="E73" s="1013"/>
      <c r="F73" s="1013"/>
      <c r="G73" s="1013"/>
      <c r="H73" s="1013"/>
      <c r="I73" s="1013"/>
      <c r="J73" s="1013"/>
      <c r="K73" s="1013"/>
      <c r="L73" s="1013"/>
      <c r="M73" s="1013"/>
      <c r="N73" s="1013"/>
      <c r="O73" s="1013"/>
      <c r="P73" s="1013"/>
      <c r="Q73" s="1013"/>
      <c r="R73" s="1013"/>
      <c r="S73" s="1013"/>
      <c r="T73" s="1013"/>
      <c r="U73" s="1013"/>
      <c r="V73" s="1013"/>
      <c r="W73" s="1013"/>
      <c r="X73" s="1013"/>
      <c r="Y73" s="1013"/>
      <c r="Z73" s="1013"/>
      <c r="AA73" s="1013"/>
      <c r="AB73" s="1013"/>
      <c r="AC73" s="1013"/>
    </row>
    <row r="74" s="1018" customFormat="true" ht="21.95" hidden="false" customHeight="true" outlineLevel="0" collapsed="false">
      <c r="A74" s="1026" t="s">
        <v>6</v>
      </c>
      <c r="B74" s="1026" t="s">
        <v>755</v>
      </c>
      <c r="C74" s="1026" t="s">
        <v>756</v>
      </c>
      <c r="D74" s="1026" t="s">
        <v>757</v>
      </c>
      <c r="E74" s="1026" t="s">
        <v>758</v>
      </c>
      <c r="F74" s="1026" t="s">
        <v>759</v>
      </c>
      <c r="G74" s="1026" t="s">
        <v>760</v>
      </c>
      <c r="H74" s="1026" t="s">
        <v>761</v>
      </c>
      <c r="I74" s="1026" t="s">
        <v>762</v>
      </c>
      <c r="J74" s="1026" t="s">
        <v>763</v>
      </c>
      <c r="K74" s="1026" t="s">
        <v>764</v>
      </c>
      <c r="L74" s="1053" t="s">
        <v>765</v>
      </c>
      <c r="M74" s="1053"/>
      <c r="N74" s="1053"/>
      <c r="O74" s="1053"/>
      <c r="P74" s="1053"/>
      <c r="Q74" s="1053"/>
      <c r="R74" s="1053"/>
      <c r="S74" s="1053"/>
      <c r="T74" s="1016" t="s">
        <v>766</v>
      </c>
      <c r="U74" s="1016"/>
      <c r="V74" s="1017" t="s">
        <v>767</v>
      </c>
      <c r="W74" s="1017"/>
      <c r="X74" s="1017"/>
      <c r="Y74" s="1017"/>
      <c r="Z74" s="1017"/>
      <c r="AA74" s="1017"/>
      <c r="AB74" s="1017"/>
      <c r="AC74" s="1017"/>
    </row>
    <row r="75" customFormat="false" ht="21.95" hidden="false" customHeight="true" outlineLevel="0" collapsed="false">
      <c r="A75" s="1026"/>
      <c r="B75" s="1026"/>
      <c r="C75" s="1026"/>
      <c r="D75" s="1026"/>
      <c r="E75" s="1026"/>
      <c r="F75" s="1026"/>
      <c r="G75" s="1026"/>
      <c r="H75" s="1026"/>
      <c r="I75" s="1026"/>
      <c r="J75" s="1026"/>
      <c r="K75" s="1026"/>
      <c r="L75" s="1019" t="s">
        <v>768</v>
      </c>
      <c r="M75" s="1020" t="s">
        <v>769</v>
      </c>
      <c r="N75" s="1021" t="s">
        <v>770</v>
      </c>
      <c r="O75" s="1022" t="s">
        <v>771</v>
      </c>
      <c r="P75" s="1023" t="s">
        <v>772</v>
      </c>
      <c r="Q75" s="1024" t="s">
        <v>773</v>
      </c>
      <c r="R75" s="1025" t="s">
        <v>774</v>
      </c>
      <c r="S75" s="1026" t="s">
        <v>169</v>
      </c>
      <c r="T75" s="1026" t="s">
        <v>401</v>
      </c>
      <c r="U75" s="1026" t="s">
        <v>775</v>
      </c>
      <c r="V75" s="1027" t="s">
        <v>776</v>
      </c>
      <c r="W75" s="1019" t="s">
        <v>768</v>
      </c>
      <c r="X75" s="1020" t="s">
        <v>769</v>
      </c>
      <c r="Y75" s="1021" t="s">
        <v>770</v>
      </c>
      <c r="Z75" s="1022" t="s">
        <v>771</v>
      </c>
      <c r="AA75" s="1023" t="s">
        <v>772</v>
      </c>
      <c r="AB75" s="1024" t="s">
        <v>773</v>
      </c>
      <c r="AC75" s="1025" t="s">
        <v>774</v>
      </c>
    </row>
    <row r="76" customFormat="false" ht="14.1" hidden="false" customHeight="true" outlineLevel="0" collapsed="false">
      <c r="A76" s="1066" t="n">
        <v>1</v>
      </c>
      <c r="B76" s="1067" t="s">
        <v>778</v>
      </c>
      <c r="C76" s="1066" t="n">
        <v>0</v>
      </c>
      <c r="D76" s="1066" t="n">
        <v>0</v>
      </c>
      <c r="E76" s="1066" t="n">
        <v>0</v>
      </c>
      <c r="F76" s="1066" t="n">
        <v>0</v>
      </c>
      <c r="G76" s="1066" t="n">
        <v>0</v>
      </c>
      <c r="H76" s="1066" t="n">
        <v>0</v>
      </c>
      <c r="I76" s="1066" t="n">
        <v>0</v>
      </c>
      <c r="J76" s="1066" t="n">
        <v>0</v>
      </c>
      <c r="K76" s="1066" t="n">
        <v>0</v>
      </c>
      <c r="L76" s="1066" t="n">
        <v>0</v>
      </c>
      <c r="M76" s="1066" t="n">
        <v>0</v>
      </c>
      <c r="N76" s="1066" t="n">
        <v>0</v>
      </c>
      <c r="O76" s="1066" t="n">
        <v>0</v>
      </c>
      <c r="P76" s="1066" t="n">
        <v>0</v>
      </c>
      <c r="Q76" s="1066" t="n">
        <v>0</v>
      </c>
      <c r="R76" s="1066" t="n">
        <v>0</v>
      </c>
      <c r="S76" s="1068" t="n">
        <f aca="false">SUM(L76:R76)</f>
        <v>0</v>
      </c>
      <c r="T76" s="1033"/>
      <c r="U76" s="1069"/>
      <c r="V76" s="1070" t="n">
        <f aca="false">I76*T76</f>
        <v>0</v>
      </c>
      <c r="W76" s="1070" t="n">
        <f aca="false">L76*T76</f>
        <v>0</v>
      </c>
      <c r="X76" s="1070" t="n">
        <f aca="false">M76*T76</f>
        <v>0</v>
      </c>
      <c r="Y76" s="1070" t="n">
        <f aca="false">N76*T76</f>
        <v>0</v>
      </c>
      <c r="Z76" s="1070" t="n">
        <f aca="false">O76*T76</f>
        <v>0</v>
      </c>
      <c r="AA76" s="1070" t="n">
        <f aca="false">T76*P76</f>
        <v>0</v>
      </c>
      <c r="AB76" s="1070" t="n">
        <f aca="false">Q76*T76</f>
        <v>0</v>
      </c>
      <c r="AC76" s="1070" t="n">
        <f aca="false">R76*T76</f>
        <v>0</v>
      </c>
    </row>
    <row r="77" customFormat="false" ht="14.1" hidden="false" customHeight="true" outlineLevel="0" collapsed="false">
      <c r="A77" s="1036" t="n">
        <v>2</v>
      </c>
      <c r="B77" s="1037" t="s">
        <v>853</v>
      </c>
      <c r="C77" s="1036" t="n">
        <v>75</v>
      </c>
      <c r="D77" s="1036" t="n">
        <v>0</v>
      </c>
      <c r="E77" s="1036" t="n">
        <v>0</v>
      </c>
      <c r="F77" s="1036" t="n">
        <v>0</v>
      </c>
      <c r="G77" s="1036" t="n">
        <v>0</v>
      </c>
      <c r="H77" s="1036" t="n">
        <v>0</v>
      </c>
      <c r="I77" s="1036" t="n">
        <v>75</v>
      </c>
      <c r="J77" s="1036" t="n">
        <v>0</v>
      </c>
      <c r="K77" s="1036" t="n">
        <v>1</v>
      </c>
      <c r="L77" s="1036" t="n">
        <v>2</v>
      </c>
      <c r="M77" s="1036" t="n">
        <v>63</v>
      </c>
      <c r="N77" s="1036" t="n">
        <v>5</v>
      </c>
      <c r="O77" s="1036" t="n">
        <v>0</v>
      </c>
      <c r="P77" s="1036" t="n">
        <v>5</v>
      </c>
      <c r="Q77" s="1036" t="n">
        <v>0</v>
      </c>
      <c r="R77" s="1036" t="n">
        <v>0</v>
      </c>
      <c r="S77" s="1038" t="n">
        <f aca="false">SUM(L77:R77)</f>
        <v>75</v>
      </c>
      <c r="T77" s="1039" t="n">
        <v>0.35</v>
      </c>
      <c r="U77" s="1040"/>
      <c r="V77" s="1041" t="n">
        <f aca="false">I77*T77</f>
        <v>26.25</v>
      </c>
      <c r="W77" s="1041" t="n">
        <f aca="false">L77*T77</f>
        <v>0.7</v>
      </c>
      <c r="X77" s="1041" t="n">
        <f aca="false">M77*T77</f>
        <v>22.05</v>
      </c>
      <c r="Y77" s="1041" t="n">
        <f aca="false">N77*T77</f>
        <v>1.75</v>
      </c>
      <c r="Z77" s="1041" t="n">
        <f aca="false">O77*T77</f>
        <v>0</v>
      </c>
      <c r="AA77" s="1041" t="n">
        <f aca="false">T77*P77</f>
        <v>1.75</v>
      </c>
      <c r="AB77" s="1041" t="n">
        <f aca="false">Q77*T77</f>
        <v>0</v>
      </c>
      <c r="AC77" s="1041" t="n">
        <f aca="false">R77*T77</f>
        <v>0</v>
      </c>
    </row>
    <row r="78" customFormat="false" ht="14.1" hidden="false" customHeight="true" outlineLevel="0" collapsed="false">
      <c r="A78" s="1042" t="n">
        <v>3</v>
      </c>
      <c r="B78" s="1043" t="s">
        <v>854</v>
      </c>
      <c r="C78" s="1042" t="n">
        <v>38</v>
      </c>
      <c r="D78" s="1042" t="n">
        <v>0</v>
      </c>
      <c r="E78" s="1042" t="n">
        <v>0</v>
      </c>
      <c r="F78" s="1042" t="n">
        <v>0</v>
      </c>
      <c r="G78" s="1042" t="n">
        <v>0</v>
      </c>
      <c r="H78" s="1042" t="n">
        <v>0</v>
      </c>
      <c r="I78" s="1042" t="n">
        <v>38</v>
      </c>
      <c r="J78" s="1042" t="n">
        <v>0</v>
      </c>
      <c r="K78" s="1042" t="n">
        <v>2</v>
      </c>
      <c r="L78" s="1042" t="n">
        <v>2</v>
      </c>
      <c r="M78" s="1042" t="n">
        <v>6</v>
      </c>
      <c r="N78" s="1042" t="n">
        <v>6</v>
      </c>
      <c r="O78" s="1042" t="n">
        <v>8</v>
      </c>
      <c r="P78" s="1042" t="n">
        <v>6</v>
      </c>
      <c r="Q78" s="1042" t="n">
        <v>0</v>
      </c>
      <c r="R78" s="1042" t="n">
        <f aca="false">10*5</f>
        <v>50</v>
      </c>
      <c r="S78" s="1044" t="n">
        <f aca="false">SUM(L78:R78)</f>
        <v>78</v>
      </c>
      <c r="T78" s="1045" t="n">
        <v>0.4462</v>
      </c>
      <c r="U78" s="1046"/>
      <c r="V78" s="1047" t="n">
        <f aca="false">I78*T78</f>
        <v>16.9556</v>
      </c>
      <c r="W78" s="1047" t="n">
        <f aca="false">L78*T78</f>
        <v>0.8924</v>
      </c>
      <c r="X78" s="1047" t="n">
        <f aca="false">M78*T78</f>
        <v>2.6772</v>
      </c>
      <c r="Y78" s="1047" t="n">
        <f aca="false">N78*T78</f>
        <v>2.6772</v>
      </c>
      <c r="Z78" s="1047" t="n">
        <f aca="false">O78*T78</f>
        <v>3.5696</v>
      </c>
      <c r="AA78" s="1047" t="n">
        <f aca="false">T78*P78</f>
        <v>2.6772</v>
      </c>
      <c r="AB78" s="1047" t="n">
        <f aca="false">Q78*T78</f>
        <v>0</v>
      </c>
      <c r="AC78" s="1047" t="n">
        <f aca="false">R78*T78</f>
        <v>22.31</v>
      </c>
    </row>
    <row r="79" customFormat="false" ht="14.1" hidden="false" customHeight="true" outlineLevel="0" collapsed="false">
      <c r="A79" s="1036" t="n">
        <v>4</v>
      </c>
      <c r="B79" s="1037" t="s">
        <v>781</v>
      </c>
      <c r="C79" s="1036" t="n">
        <v>165</v>
      </c>
      <c r="D79" s="1036" t="n">
        <v>1</v>
      </c>
      <c r="E79" s="1036" t="n">
        <v>0</v>
      </c>
      <c r="F79" s="1036" t="n">
        <v>0</v>
      </c>
      <c r="G79" s="1036" t="n">
        <v>0</v>
      </c>
      <c r="H79" s="1036" t="n">
        <v>1</v>
      </c>
      <c r="I79" s="1036" t="n">
        <v>164</v>
      </c>
      <c r="J79" s="1036" t="n">
        <v>146</v>
      </c>
      <c r="K79" s="1036" t="n">
        <v>1</v>
      </c>
      <c r="L79" s="1036" t="n">
        <v>0</v>
      </c>
      <c r="M79" s="1036" t="n">
        <v>141</v>
      </c>
      <c r="N79" s="1036" t="n">
        <v>5</v>
      </c>
      <c r="O79" s="1036" t="n">
        <v>4</v>
      </c>
      <c r="P79" s="1036" t="n">
        <v>10</v>
      </c>
      <c r="Q79" s="1036" t="n">
        <v>0</v>
      </c>
      <c r="R79" s="1036" t="n">
        <f aca="false">4*5</f>
        <v>20</v>
      </c>
      <c r="S79" s="1038" t="n">
        <f aca="false">SUM(L79:R79)</f>
        <v>180</v>
      </c>
      <c r="T79" s="1039" t="n">
        <v>0.35</v>
      </c>
      <c r="U79" s="1040"/>
      <c r="V79" s="1041" t="n">
        <f aca="false">I79*T79</f>
        <v>57.4</v>
      </c>
      <c r="W79" s="1041" t="n">
        <f aca="false">L79*T79</f>
        <v>0</v>
      </c>
      <c r="X79" s="1041" t="n">
        <f aca="false">M79*T79</f>
        <v>49.35</v>
      </c>
      <c r="Y79" s="1041" t="n">
        <f aca="false">N79*T79</f>
        <v>1.75</v>
      </c>
      <c r="Z79" s="1041" t="n">
        <f aca="false">O79*T79</f>
        <v>1.4</v>
      </c>
      <c r="AA79" s="1041" t="n">
        <f aca="false">T79*P79</f>
        <v>3.5</v>
      </c>
      <c r="AB79" s="1041" t="n">
        <f aca="false">Q79*T79</f>
        <v>0</v>
      </c>
      <c r="AC79" s="1041" t="n">
        <f aca="false">R79*T79</f>
        <v>7</v>
      </c>
    </row>
    <row r="80" customFormat="false" ht="14.1" hidden="false" customHeight="true" outlineLevel="0" collapsed="false">
      <c r="A80" s="1042" t="n">
        <v>5</v>
      </c>
      <c r="B80" s="1043" t="s">
        <v>855</v>
      </c>
      <c r="C80" s="1042" t="n">
        <v>0</v>
      </c>
      <c r="D80" s="1042" t="n">
        <v>0</v>
      </c>
      <c r="E80" s="1042" t="n">
        <v>0</v>
      </c>
      <c r="F80" s="1042" t="n">
        <v>0</v>
      </c>
      <c r="G80" s="1042" t="n">
        <v>0</v>
      </c>
      <c r="H80" s="1042" t="n">
        <v>0</v>
      </c>
      <c r="I80" s="1042" t="n">
        <v>0</v>
      </c>
      <c r="J80" s="1042" t="n">
        <v>0</v>
      </c>
      <c r="K80" s="1042" t="n">
        <v>0</v>
      </c>
      <c r="L80" s="1042" t="n">
        <v>0</v>
      </c>
      <c r="M80" s="1042" t="n">
        <v>0</v>
      </c>
      <c r="N80" s="1042" t="n">
        <v>0</v>
      </c>
      <c r="O80" s="1042" t="n">
        <v>0</v>
      </c>
      <c r="P80" s="1042" t="n">
        <v>0</v>
      </c>
      <c r="Q80" s="1042" t="n">
        <v>0</v>
      </c>
      <c r="R80" s="1042" t="n">
        <v>0</v>
      </c>
      <c r="S80" s="1044" t="n">
        <f aca="false">SUM(L80:R80)</f>
        <v>0</v>
      </c>
      <c r="T80" s="1045"/>
      <c r="U80" s="1046"/>
      <c r="V80" s="1047" t="n">
        <f aca="false">I80*T80</f>
        <v>0</v>
      </c>
      <c r="W80" s="1047" t="n">
        <f aca="false">L80*T80</f>
        <v>0</v>
      </c>
      <c r="X80" s="1047" t="n">
        <f aca="false">M80*T80</f>
        <v>0</v>
      </c>
      <c r="Y80" s="1047" t="n">
        <f aca="false">N80*T80</f>
        <v>0</v>
      </c>
      <c r="Z80" s="1047" t="n">
        <f aca="false">O80*T80</f>
        <v>0</v>
      </c>
      <c r="AA80" s="1047" t="n">
        <f aca="false">T80*P80</f>
        <v>0</v>
      </c>
      <c r="AB80" s="1047" t="n">
        <f aca="false">Q80*T80</f>
        <v>0</v>
      </c>
      <c r="AC80" s="1047" t="n">
        <f aca="false">R80*T80</f>
        <v>0</v>
      </c>
    </row>
    <row r="81" customFormat="false" ht="14.1" hidden="false" customHeight="true" outlineLevel="0" collapsed="false">
      <c r="A81" s="1036" t="n">
        <v>6</v>
      </c>
      <c r="B81" s="1037" t="s">
        <v>856</v>
      </c>
      <c r="C81" s="1036" t="n">
        <v>0</v>
      </c>
      <c r="D81" s="1036" t="n">
        <v>0</v>
      </c>
      <c r="E81" s="1036" t="n">
        <v>0</v>
      </c>
      <c r="F81" s="1036" t="n">
        <v>0</v>
      </c>
      <c r="G81" s="1036" t="n">
        <v>0</v>
      </c>
      <c r="H81" s="1036" t="n">
        <v>0</v>
      </c>
      <c r="I81" s="1036" t="n">
        <v>0</v>
      </c>
      <c r="J81" s="1036" t="n">
        <v>0</v>
      </c>
      <c r="K81" s="1036" t="n">
        <v>0</v>
      </c>
      <c r="L81" s="1036" t="n">
        <v>0</v>
      </c>
      <c r="M81" s="1036" t="n">
        <v>0</v>
      </c>
      <c r="N81" s="1036" t="n">
        <v>0</v>
      </c>
      <c r="O81" s="1036" t="n">
        <v>0</v>
      </c>
      <c r="P81" s="1036" t="n">
        <v>0</v>
      </c>
      <c r="Q81" s="1036" t="n">
        <v>0</v>
      </c>
      <c r="R81" s="1036" t="n">
        <v>0</v>
      </c>
      <c r="S81" s="1038" t="n">
        <f aca="false">SUM(L81:R81)</f>
        <v>0</v>
      </c>
      <c r="T81" s="1039"/>
      <c r="U81" s="1040"/>
      <c r="V81" s="1041" t="n">
        <f aca="false">I81*T81</f>
        <v>0</v>
      </c>
      <c r="W81" s="1041" t="n">
        <f aca="false">L81*T81</f>
        <v>0</v>
      </c>
      <c r="X81" s="1041" t="n">
        <f aca="false">M81*T81</f>
        <v>0</v>
      </c>
      <c r="Y81" s="1041" t="n">
        <f aca="false">N81*T81</f>
        <v>0</v>
      </c>
      <c r="Z81" s="1041" t="n">
        <f aca="false">O81*T81</f>
        <v>0</v>
      </c>
      <c r="AA81" s="1041" t="n">
        <f aca="false">T81*P81</f>
        <v>0</v>
      </c>
      <c r="AB81" s="1041" t="n">
        <f aca="false">Q81*T81</f>
        <v>0</v>
      </c>
      <c r="AC81" s="1041" t="n">
        <f aca="false">R81*T81</f>
        <v>0</v>
      </c>
    </row>
    <row r="82" customFormat="false" ht="14.1" hidden="false" customHeight="true" outlineLevel="0" collapsed="false">
      <c r="A82" s="1042" t="n">
        <v>7</v>
      </c>
      <c r="B82" s="1043" t="s">
        <v>857</v>
      </c>
      <c r="C82" s="1042" t="n">
        <v>0</v>
      </c>
      <c r="D82" s="1042" t="n">
        <v>0</v>
      </c>
      <c r="E82" s="1042" t="n">
        <v>0</v>
      </c>
      <c r="F82" s="1042" t="n">
        <v>0</v>
      </c>
      <c r="G82" s="1042" t="n">
        <v>0</v>
      </c>
      <c r="H82" s="1042" t="n">
        <v>0</v>
      </c>
      <c r="I82" s="1042" t="n">
        <v>0</v>
      </c>
      <c r="J82" s="1042" t="n">
        <v>0</v>
      </c>
      <c r="K82" s="1042" t="n">
        <v>0</v>
      </c>
      <c r="L82" s="1042" t="n">
        <v>0</v>
      </c>
      <c r="M82" s="1042" t="n">
        <v>0</v>
      </c>
      <c r="N82" s="1042" t="n">
        <v>0</v>
      </c>
      <c r="O82" s="1042" t="n">
        <v>0</v>
      </c>
      <c r="P82" s="1042" t="n">
        <v>0</v>
      </c>
      <c r="Q82" s="1042" t="n">
        <v>0</v>
      </c>
      <c r="R82" s="1042" t="n">
        <v>0</v>
      </c>
      <c r="S82" s="1044" t="n">
        <f aca="false">SUM(L82:R82)</f>
        <v>0</v>
      </c>
      <c r="T82" s="1045"/>
      <c r="U82" s="1046"/>
      <c r="V82" s="1047" t="n">
        <f aca="false">I82*T82</f>
        <v>0</v>
      </c>
      <c r="W82" s="1047" t="n">
        <f aca="false">L82*T82</f>
        <v>0</v>
      </c>
      <c r="X82" s="1047" t="n">
        <f aca="false">M82*T82</f>
        <v>0</v>
      </c>
      <c r="Y82" s="1047" t="n">
        <f aca="false">N82*T82</f>
        <v>0</v>
      </c>
      <c r="Z82" s="1047" t="n">
        <f aca="false">O82*T82</f>
        <v>0</v>
      </c>
      <c r="AA82" s="1047" t="n">
        <f aca="false">T82*P82</f>
        <v>0</v>
      </c>
      <c r="AB82" s="1047" t="n">
        <f aca="false">Q82*T82</f>
        <v>0</v>
      </c>
      <c r="AC82" s="1047" t="n">
        <f aca="false">R82*T82</f>
        <v>0</v>
      </c>
    </row>
    <row r="83" customFormat="false" ht="14.1" hidden="false" customHeight="true" outlineLevel="0" collapsed="false">
      <c r="A83" s="1036" t="n">
        <v>8</v>
      </c>
      <c r="B83" s="1037" t="s">
        <v>858</v>
      </c>
      <c r="C83" s="1036" t="n">
        <v>0</v>
      </c>
      <c r="D83" s="1036" t="n">
        <v>0</v>
      </c>
      <c r="E83" s="1036" t="n">
        <v>0</v>
      </c>
      <c r="F83" s="1036" t="n">
        <v>0</v>
      </c>
      <c r="G83" s="1036" t="n">
        <v>0</v>
      </c>
      <c r="H83" s="1036" t="n">
        <v>0</v>
      </c>
      <c r="I83" s="1036" t="n">
        <v>0</v>
      </c>
      <c r="J83" s="1036" t="n">
        <v>0</v>
      </c>
      <c r="K83" s="1036" t="n">
        <v>0</v>
      </c>
      <c r="L83" s="1036" t="n">
        <v>0</v>
      </c>
      <c r="M83" s="1036" t="n">
        <v>0</v>
      </c>
      <c r="N83" s="1036" t="n">
        <v>0</v>
      </c>
      <c r="O83" s="1036" t="n">
        <v>0</v>
      </c>
      <c r="P83" s="1036" t="n">
        <v>0</v>
      </c>
      <c r="Q83" s="1036" t="n">
        <v>0</v>
      </c>
      <c r="R83" s="1036" t="n">
        <v>0</v>
      </c>
      <c r="S83" s="1038" t="n">
        <f aca="false">SUM(L83:R83)</f>
        <v>0</v>
      </c>
      <c r="T83" s="1039"/>
      <c r="U83" s="1040"/>
      <c r="V83" s="1041" t="n">
        <f aca="false">I83*T83</f>
        <v>0</v>
      </c>
      <c r="W83" s="1041" t="n">
        <f aca="false">L83*T83</f>
        <v>0</v>
      </c>
      <c r="X83" s="1041" t="n">
        <f aca="false">M83*T83</f>
        <v>0</v>
      </c>
      <c r="Y83" s="1041" t="n">
        <f aca="false">N83*T83</f>
        <v>0</v>
      </c>
      <c r="Z83" s="1041" t="n">
        <f aca="false">O83*T83</f>
        <v>0</v>
      </c>
      <c r="AA83" s="1041" t="n">
        <f aca="false">T83*P83</f>
        <v>0</v>
      </c>
      <c r="AB83" s="1041" t="n">
        <f aca="false">Q83*T83</f>
        <v>0</v>
      </c>
      <c r="AC83" s="1041" t="n">
        <f aca="false">R83*T83</f>
        <v>0</v>
      </c>
    </row>
    <row r="84" customFormat="false" ht="14.1" hidden="false" customHeight="true" outlineLevel="0" collapsed="false">
      <c r="A84" s="1042" t="n">
        <v>9</v>
      </c>
      <c r="B84" s="1043" t="s">
        <v>859</v>
      </c>
      <c r="C84" s="1042" t="n">
        <v>25</v>
      </c>
      <c r="D84" s="1042" t="n">
        <v>0</v>
      </c>
      <c r="E84" s="1042" t="n">
        <v>0</v>
      </c>
      <c r="F84" s="1042" t="n">
        <v>2</v>
      </c>
      <c r="G84" s="1042" t="n">
        <v>0</v>
      </c>
      <c r="H84" s="1042" t="n">
        <v>2</v>
      </c>
      <c r="I84" s="1042" t="n">
        <v>23</v>
      </c>
      <c r="J84" s="1042" t="n">
        <v>0</v>
      </c>
      <c r="K84" s="1042" t="n">
        <v>0</v>
      </c>
      <c r="L84" s="1042" t="n">
        <v>0</v>
      </c>
      <c r="M84" s="1042" t="n">
        <v>14</v>
      </c>
      <c r="N84" s="1042" t="n">
        <v>0</v>
      </c>
      <c r="O84" s="1042" t="n">
        <v>0</v>
      </c>
      <c r="P84" s="1042" t="n">
        <v>0</v>
      </c>
      <c r="Q84" s="1042" t="n">
        <v>0</v>
      </c>
      <c r="R84" s="1042" t="n">
        <f aca="false">9*5</f>
        <v>45</v>
      </c>
      <c r="S84" s="1044" t="n">
        <f aca="false">SUM(L84:R84)</f>
        <v>59</v>
      </c>
      <c r="T84" s="1045" t="n">
        <v>0.35</v>
      </c>
      <c r="U84" s="1046"/>
      <c r="V84" s="1047" t="n">
        <f aca="false">I84*T84</f>
        <v>8.05</v>
      </c>
      <c r="W84" s="1047" t="n">
        <f aca="false">L84*T84</f>
        <v>0</v>
      </c>
      <c r="X84" s="1047" t="n">
        <f aca="false">M84*T84</f>
        <v>4.9</v>
      </c>
      <c r="Y84" s="1047" t="n">
        <f aca="false">N84*T84</f>
        <v>0</v>
      </c>
      <c r="Z84" s="1047" t="n">
        <f aca="false">O84*T84</f>
        <v>0</v>
      </c>
      <c r="AA84" s="1047" t="n">
        <f aca="false">T84*P84</f>
        <v>0</v>
      </c>
      <c r="AB84" s="1047" t="n">
        <f aca="false">Q84*T84</f>
        <v>0</v>
      </c>
      <c r="AC84" s="1047" t="n">
        <f aca="false">R84*T84</f>
        <v>15.75</v>
      </c>
    </row>
    <row r="85" customFormat="false" ht="14.1" hidden="false" customHeight="true" outlineLevel="0" collapsed="false">
      <c r="A85" s="1036" t="n">
        <v>10</v>
      </c>
      <c r="B85" s="1037" t="s">
        <v>860</v>
      </c>
      <c r="C85" s="1036" t="n">
        <v>13</v>
      </c>
      <c r="D85" s="1036" t="n">
        <v>0</v>
      </c>
      <c r="E85" s="1036" t="n">
        <v>0</v>
      </c>
      <c r="F85" s="1036" t="n">
        <v>0</v>
      </c>
      <c r="G85" s="1036" t="n">
        <v>0</v>
      </c>
      <c r="H85" s="1036" t="n">
        <v>0</v>
      </c>
      <c r="I85" s="1036" t="n">
        <v>13</v>
      </c>
      <c r="J85" s="1036" t="n">
        <v>0</v>
      </c>
      <c r="K85" s="1036" t="n">
        <v>1</v>
      </c>
      <c r="L85" s="1036" t="n">
        <v>0</v>
      </c>
      <c r="M85" s="1036" t="n">
        <v>13</v>
      </c>
      <c r="N85" s="1036" t="n">
        <v>0</v>
      </c>
      <c r="O85" s="1036" t="n">
        <v>0</v>
      </c>
      <c r="P85" s="1036" t="n">
        <v>0</v>
      </c>
      <c r="Q85" s="1036" t="n">
        <v>0</v>
      </c>
      <c r="R85" s="1036" t="n">
        <v>0</v>
      </c>
      <c r="S85" s="1038" t="n">
        <f aca="false">SUM(L85:R85)</f>
        <v>13</v>
      </c>
      <c r="T85" s="1039" t="n">
        <v>0.35</v>
      </c>
      <c r="U85" s="1040"/>
      <c r="V85" s="1041" t="n">
        <f aca="false">I85*T85</f>
        <v>4.55</v>
      </c>
      <c r="W85" s="1041" t="n">
        <f aca="false">L85*T85</f>
        <v>0</v>
      </c>
      <c r="X85" s="1041" t="n">
        <f aca="false">M85*T85</f>
        <v>4.55</v>
      </c>
      <c r="Y85" s="1041" t="n">
        <f aca="false">N85*T85</f>
        <v>0</v>
      </c>
      <c r="Z85" s="1041" t="n">
        <f aca="false">O85*T85</f>
        <v>0</v>
      </c>
      <c r="AA85" s="1041" t="n">
        <f aca="false">T85*P85</f>
        <v>0</v>
      </c>
      <c r="AB85" s="1041" t="n">
        <f aca="false">Q85*T85</f>
        <v>0</v>
      </c>
      <c r="AC85" s="1041" t="n">
        <f aca="false">R85*T85</f>
        <v>0</v>
      </c>
    </row>
    <row r="86" customFormat="false" ht="14.1" hidden="false" customHeight="true" outlineLevel="0" collapsed="false">
      <c r="A86" s="1042" t="n">
        <v>11</v>
      </c>
      <c r="B86" s="1043" t="s">
        <v>793</v>
      </c>
      <c r="C86" s="1042" t="n">
        <v>57</v>
      </c>
      <c r="D86" s="1042" t="n">
        <v>0</v>
      </c>
      <c r="E86" s="1042" t="n">
        <v>0</v>
      </c>
      <c r="F86" s="1042" t="n">
        <v>0</v>
      </c>
      <c r="G86" s="1042" t="n">
        <v>0</v>
      </c>
      <c r="H86" s="1042" t="n">
        <v>0</v>
      </c>
      <c r="I86" s="1042" t="n">
        <v>57</v>
      </c>
      <c r="J86" s="1042" t="n">
        <v>0</v>
      </c>
      <c r="K86" s="1042" t="n">
        <v>0</v>
      </c>
      <c r="L86" s="1042" t="n">
        <v>0</v>
      </c>
      <c r="M86" s="1042" t="n">
        <v>57</v>
      </c>
      <c r="N86" s="1042" t="n">
        <v>0</v>
      </c>
      <c r="O86" s="1042" t="n">
        <v>0</v>
      </c>
      <c r="P86" s="1042" t="n">
        <v>0</v>
      </c>
      <c r="Q86" s="1042" t="n">
        <v>0</v>
      </c>
      <c r="R86" s="1042" t="n">
        <v>0</v>
      </c>
      <c r="S86" s="1044" t="n">
        <f aca="false">SUM(L86:R86)</f>
        <v>57</v>
      </c>
      <c r="T86" s="1045" t="n">
        <v>0.66</v>
      </c>
      <c r="U86" s="1046" t="s">
        <v>794</v>
      </c>
      <c r="V86" s="1047" t="n">
        <f aca="false">I86*T86</f>
        <v>37.62</v>
      </c>
      <c r="W86" s="1047" t="n">
        <f aca="false">L86*T86</f>
        <v>0</v>
      </c>
      <c r="X86" s="1047" t="n">
        <f aca="false">M86*T86</f>
        <v>37.62</v>
      </c>
      <c r="Y86" s="1047" t="n">
        <f aca="false">N86*T86</f>
        <v>0</v>
      </c>
      <c r="Z86" s="1047" t="n">
        <f aca="false">O86*T86</f>
        <v>0</v>
      </c>
      <c r="AA86" s="1047" t="n">
        <f aca="false">T86*P86</f>
        <v>0</v>
      </c>
      <c r="AB86" s="1047" t="n">
        <f aca="false">Q86*T86</f>
        <v>0</v>
      </c>
      <c r="AC86" s="1047" t="n">
        <f aca="false">R86*T86</f>
        <v>0</v>
      </c>
    </row>
    <row r="87" customFormat="false" ht="14.1" hidden="false" customHeight="true" outlineLevel="0" collapsed="false">
      <c r="A87" s="1036" t="n">
        <v>12</v>
      </c>
      <c r="B87" s="1037" t="s">
        <v>803</v>
      </c>
      <c r="C87" s="1036" t="n">
        <v>0</v>
      </c>
      <c r="D87" s="1036" t="n">
        <v>0</v>
      </c>
      <c r="E87" s="1036" t="n">
        <v>0</v>
      </c>
      <c r="F87" s="1036" t="n">
        <v>0</v>
      </c>
      <c r="G87" s="1036" t="n">
        <v>0</v>
      </c>
      <c r="H87" s="1036" t="n">
        <v>0</v>
      </c>
      <c r="I87" s="1036" t="n">
        <v>0</v>
      </c>
      <c r="J87" s="1036" t="n">
        <v>0</v>
      </c>
      <c r="K87" s="1036" t="n">
        <v>0</v>
      </c>
      <c r="L87" s="1036" t="n">
        <v>0</v>
      </c>
      <c r="M87" s="1036" t="n">
        <v>0</v>
      </c>
      <c r="N87" s="1036" t="n">
        <v>0</v>
      </c>
      <c r="O87" s="1036" t="n">
        <v>0</v>
      </c>
      <c r="P87" s="1036" t="n">
        <v>0</v>
      </c>
      <c r="Q87" s="1036" t="n">
        <v>0</v>
      </c>
      <c r="R87" s="1036" t="n">
        <v>0</v>
      </c>
      <c r="S87" s="1038" t="n">
        <f aca="false">SUM(L87:R87)</f>
        <v>0</v>
      </c>
      <c r="T87" s="1039"/>
      <c r="U87" s="1040"/>
      <c r="V87" s="1041" t="n">
        <f aca="false">I87*T87</f>
        <v>0</v>
      </c>
      <c r="W87" s="1041" t="n">
        <f aca="false">L87*T87</f>
        <v>0</v>
      </c>
      <c r="X87" s="1041" t="n">
        <f aca="false">M87*T87</f>
        <v>0</v>
      </c>
      <c r="Y87" s="1041" t="n">
        <f aca="false">N87*T87</f>
        <v>0</v>
      </c>
      <c r="Z87" s="1041" t="n">
        <f aca="false">O87*T87</f>
        <v>0</v>
      </c>
      <c r="AA87" s="1041" t="n">
        <f aca="false">T87*P87</f>
        <v>0</v>
      </c>
      <c r="AB87" s="1041" t="n">
        <f aca="false">Q87*T87</f>
        <v>0</v>
      </c>
      <c r="AC87" s="1041" t="n">
        <f aca="false">R87*T87</f>
        <v>0</v>
      </c>
    </row>
    <row r="88" customFormat="false" ht="14.1" hidden="false" customHeight="true" outlineLevel="0" collapsed="false">
      <c r="A88" s="1042" t="n">
        <v>13</v>
      </c>
      <c r="B88" s="1043" t="s">
        <v>861</v>
      </c>
      <c r="C88" s="1042" t="n">
        <v>78</v>
      </c>
      <c r="D88" s="1042" t="n">
        <v>0</v>
      </c>
      <c r="E88" s="1042" t="n">
        <v>0</v>
      </c>
      <c r="F88" s="1042" t="n">
        <v>0</v>
      </c>
      <c r="G88" s="1042" t="n">
        <v>0</v>
      </c>
      <c r="H88" s="1042" t="n">
        <v>0</v>
      </c>
      <c r="I88" s="1042" t="n">
        <v>78</v>
      </c>
      <c r="J88" s="1042" t="n">
        <v>0</v>
      </c>
      <c r="K88" s="1042" t="n">
        <v>3</v>
      </c>
      <c r="L88" s="1042" t="n">
        <v>2</v>
      </c>
      <c r="M88" s="1042" t="n">
        <v>67</v>
      </c>
      <c r="N88" s="1042" t="n">
        <v>4</v>
      </c>
      <c r="O88" s="1042" t="n">
        <v>0</v>
      </c>
      <c r="P88" s="1042" t="n">
        <v>5</v>
      </c>
      <c r="Q88" s="1042" t="n">
        <v>0</v>
      </c>
      <c r="R88" s="1042" t="n">
        <v>0</v>
      </c>
      <c r="S88" s="1044" t="n">
        <f aca="false">SUM(L88:R88)</f>
        <v>78</v>
      </c>
      <c r="T88" s="1045" t="n">
        <v>0.35</v>
      </c>
      <c r="U88" s="1046"/>
      <c r="V88" s="1047" t="n">
        <f aca="false">I88*T88</f>
        <v>27.3</v>
      </c>
      <c r="W88" s="1047" t="n">
        <f aca="false">L88*T88</f>
        <v>0.7</v>
      </c>
      <c r="X88" s="1047" t="n">
        <f aca="false">M88*T88</f>
        <v>23.45</v>
      </c>
      <c r="Y88" s="1047" t="n">
        <f aca="false">N88*T88</f>
        <v>1.4</v>
      </c>
      <c r="Z88" s="1047" t="n">
        <f aca="false">O88*T88</f>
        <v>0</v>
      </c>
      <c r="AA88" s="1047" t="n">
        <f aca="false">T88*P88</f>
        <v>1.75</v>
      </c>
      <c r="AB88" s="1047" t="n">
        <f aca="false">Q88*T88</f>
        <v>0</v>
      </c>
      <c r="AC88" s="1047" t="n">
        <f aca="false">R88*T88</f>
        <v>0</v>
      </c>
    </row>
    <row r="89" customFormat="false" ht="14.1" hidden="false" customHeight="true" outlineLevel="0" collapsed="false">
      <c r="A89" s="1036" t="n">
        <v>14</v>
      </c>
      <c r="B89" s="1037" t="s">
        <v>862</v>
      </c>
      <c r="C89" s="1036" t="n">
        <v>114</v>
      </c>
      <c r="D89" s="1036" t="n">
        <v>0</v>
      </c>
      <c r="E89" s="1036" t="n">
        <v>0</v>
      </c>
      <c r="F89" s="1036" t="n">
        <v>0</v>
      </c>
      <c r="G89" s="1036" t="n">
        <v>0</v>
      </c>
      <c r="H89" s="1036" t="n">
        <v>0</v>
      </c>
      <c r="I89" s="1036" t="n">
        <v>114</v>
      </c>
      <c r="J89" s="1036" t="n">
        <v>0</v>
      </c>
      <c r="K89" s="1036" t="n">
        <v>5</v>
      </c>
      <c r="L89" s="1036" t="n">
        <v>2</v>
      </c>
      <c r="M89" s="1036" t="n">
        <v>103</v>
      </c>
      <c r="N89" s="1036" t="n">
        <v>0</v>
      </c>
      <c r="O89" s="1036" t="n">
        <v>2</v>
      </c>
      <c r="P89" s="1036" t="n">
        <v>5</v>
      </c>
      <c r="Q89" s="1036" t="n">
        <v>2</v>
      </c>
      <c r="R89" s="1036" t="n">
        <v>0</v>
      </c>
      <c r="S89" s="1038" t="n">
        <f aca="false">SUM(L89:R89)</f>
        <v>114</v>
      </c>
      <c r="T89" s="1039" t="n">
        <v>0.35</v>
      </c>
      <c r="U89" s="1040"/>
      <c r="V89" s="1041" t="n">
        <f aca="false">I89*T89</f>
        <v>39.9</v>
      </c>
      <c r="W89" s="1041" t="n">
        <f aca="false">L89*T89</f>
        <v>0.7</v>
      </c>
      <c r="X89" s="1041" t="n">
        <f aca="false">M89*T89</f>
        <v>36.05</v>
      </c>
      <c r="Y89" s="1041" t="n">
        <f aca="false">N89*T89</f>
        <v>0</v>
      </c>
      <c r="Z89" s="1041" t="n">
        <f aca="false">O89*T89</f>
        <v>0.7</v>
      </c>
      <c r="AA89" s="1041" t="n">
        <f aca="false">T89*P89</f>
        <v>1.75</v>
      </c>
      <c r="AB89" s="1041" t="n">
        <f aca="false">Q89*T89</f>
        <v>0.7</v>
      </c>
      <c r="AC89" s="1041" t="n">
        <f aca="false">R89*T89</f>
        <v>0</v>
      </c>
    </row>
    <row r="90" customFormat="false" ht="14.1" hidden="false" customHeight="true" outlineLevel="0" collapsed="false">
      <c r="A90" s="1042" t="n">
        <v>15</v>
      </c>
      <c r="B90" s="1043" t="s">
        <v>863</v>
      </c>
      <c r="C90" s="1042" t="n">
        <v>72</v>
      </c>
      <c r="D90" s="1042" t="n">
        <v>0</v>
      </c>
      <c r="E90" s="1042" t="n">
        <v>0</v>
      </c>
      <c r="F90" s="1042" t="n">
        <v>0</v>
      </c>
      <c r="G90" s="1042" t="n">
        <v>0</v>
      </c>
      <c r="H90" s="1042" t="n">
        <v>0</v>
      </c>
      <c r="I90" s="1042" t="n">
        <v>72</v>
      </c>
      <c r="J90" s="1042" t="n">
        <v>0</v>
      </c>
      <c r="K90" s="1042" t="n">
        <v>1</v>
      </c>
      <c r="L90" s="1042" t="n">
        <v>0</v>
      </c>
      <c r="M90" s="1042" t="n">
        <v>64</v>
      </c>
      <c r="N90" s="1042" t="n">
        <v>0</v>
      </c>
      <c r="O90" s="1042" t="n">
        <v>3</v>
      </c>
      <c r="P90" s="1042" t="n">
        <v>5</v>
      </c>
      <c r="Q90" s="1042" t="n">
        <v>0</v>
      </c>
      <c r="R90" s="1042" t="n">
        <v>0</v>
      </c>
      <c r="S90" s="1044" t="n">
        <f aca="false">SUM(L90:R90)</f>
        <v>72</v>
      </c>
      <c r="T90" s="1045" t="n">
        <v>0.35</v>
      </c>
      <c r="U90" s="1046"/>
      <c r="V90" s="1047" t="n">
        <f aca="false">I90*T90</f>
        <v>25.2</v>
      </c>
      <c r="W90" s="1047" t="n">
        <f aca="false">L90*T90</f>
        <v>0</v>
      </c>
      <c r="X90" s="1047" t="n">
        <f aca="false">M90*T90</f>
        <v>22.4</v>
      </c>
      <c r="Y90" s="1047" t="n">
        <f aca="false">N90*T90</f>
        <v>0</v>
      </c>
      <c r="Z90" s="1047" t="n">
        <f aca="false">O90*T90</f>
        <v>1.05</v>
      </c>
      <c r="AA90" s="1047" t="n">
        <f aca="false">T90*P90</f>
        <v>1.75</v>
      </c>
      <c r="AB90" s="1047" t="n">
        <f aca="false">Q90*T90</f>
        <v>0</v>
      </c>
      <c r="AC90" s="1047" t="n">
        <f aca="false">R90*T90</f>
        <v>0</v>
      </c>
    </row>
    <row r="91" customFormat="false" ht="14.1" hidden="false" customHeight="true" outlineLevel="0" collapsed="false">
      <c r="A91" s="1036" t="n">
        <v>16</v>
      </c>
      <c r="B91" s="1037" t="s">
        <v>864</v>
      </c>
      <c r="C91" s="1036" t="n">
        <v>22</v>
      </c>
      <c r="D91" s="1036" t="n">
        <v>0</v>
      </c>
      <c r="E91" s="1036" t="n">
        <v>0</v>
      </c>
      <c r="F91" s="1036" t="n">
        <v>0</v>
      </c>
      <c r="G91" s="1036" t="n">
        <v>0</v>
      </c>
      <c r="H91" s="1036" t="n">
        <v>0</v>
      </c>
      <c r="I91" s="1036" t="n">
        <v>22</v>
      </c>
      <c r="J91" s="1036" t="n">
        <v>0</v>
      </c>
      <c r="K91" s="1036" t="n">
        <v>0</v>
      </c>
      <c r="L91" s="1036" t="n">
        <v>0</v>
      </c>
      <c r="M91" s="1036" t="n">
        <v>16</v>
      </c>
      <c r="N91" s="1036" t="n">
        <v>0</v>
      </c>
      <c r="O91" s="1036" t="n">
        <v>3</v>
      </c>
      <c r="P91" s="1036" t="n">
        <v>0</v>
      </c>
      <c r="Q91" s="1036" t="n">
        <v>0</v>
      </c>
      <c r="R91" s="1036" t="n">
        <f aca="false">3*5</f>
        <v>15</v>
      </c>
      <c r="S91" s="1038" t="n">
        <f aca="false">SUM(L91:R91)</f>
        <v>34</v>
      </c>
      <c r="T91" s="1039" t="n">
        <v>0.35</v>
      </c>
      <c r="U91" s="1040"/>
      <c r="V91" s="1041" t="n">
        <f aca="false">I91*T91</f>
        <v>7.7</v>
      </c>
      <c r="W91" s="1041" t="n">
        <f aca="false">L91*T91</f>
        <v>0</v>
      </c>
      <c r="X91" s="1041" t="n">
        <f aca="false">M91*T91</f>
        <v>5.6</v>
      </c>
      <c r="Y91" s="1041" t="n">
        <f aca="false">N91*T91</f>
        <v>0</v>
      </c>
      <c r="Z91" s="1041" t="n">
        <f aca="false">O91*T91</f>
        <v>1.05</v>
      </c>
      <c r="AA91" s="1041" t="n">
        <f aca="false">T91*P91</f>
        <v>0</v>
      </c>
      <c r="AB91" s="1041" t="n">
        <f aca="false">Q91*T91</f>
        <v>0</v>
      </c>
      <c r="AC91" s="1041" t="n">
        <f aca="false">R91*T91</f>
        <v>5.25</v>
      </c>
    </row>
    <row r="92" customFormat="false" ht="14.1" hidden="false" customHeight="true" outlineLevel="0" collapsed="false">
      <c r="A92" s="1042" t="n">
        <v>17</v>
      </c>
      <c r="B92" s="1043" t="s">
        <v>865</v>
      </c>
      <c r="C92" s="1042" t="n">
        <v>44</v>
      </c>
      <c r="D92" s="1042" t="n">
        <v>0</v>
      </c>
      <c r="E92" s="1042" t="n">
        <v>0</v>
      </c>
      <c r="F92" s="1042" t="n">
        <v>0</v>
      </c>
      <c r="G92" s="1042" t="n">
        <v>0</v>
      </c>
      <c r="H92" s="1042" t="n">
        <v>0</v>
      </c>
      <c r="I92" s="1042" t="n">
        <v>44</v>
      </c>
      <c r="J92" s="1042" t="n">
        <v>0</v>
      </c>
      <c r="K92" s="1042" t="n">
        <v>0</v>
      </c>
      <c r="L92" s="1042" t="n">
        <v>0</v>
      </c>
      <c r="M92" s="1042" t="n">
        <v>44</v>
      </c>
      <c r="N92" s="1042" t="n">
        <v>0</v>
      </c>
      <c r="O92" s="1042" t="n">
        <v>0</v>
      </c>
      <c r="P92" s="1042" t="n">
        <v>0</v>
      </c>
      <c r="Q92" s="1042" t="n">
        <v>0</v>
      </c>
      <c r="R92" s="1042" t="n">
        <v>0</v>
      </c>
      <c r="S92" s="1044" t="n">
        <f aca="false">SUM(L92:R92)</f>
        <v>44</v>
      </c>
      <c r="T92" s="1045" t="n">
        <v>0.35</v>
      </c>
      <c r="U92" s="1046"/>
      <c r="V92" s="1047" t="n">
        <f aca="false">I92*T92</f>
        <v>15.4</v>
      </c>
      <c r="W92" s="1047" t="n">
        <f aca="false">L92*T92</f>
        <v>0</v>
      </c>
      <c r="X92" s="1047" t="n">
        <f aca="false">M92*T92</f>
        <v>15.4</v>
      </c>
      <c r="Y92" s="1047" t="n">
        <f aca="false">N92*T92</f>
        <v>0</v>
      </c>
      <c r="Z92" s="1047" t="n">
        <f aca="false">O92*T92</f>
        <v>0</v>
      </c>
      <c r="AA92" s="1047" t="n">
        <f aca="false">T92*P92</f>
        <v>0</v>
      </c>
      <c r="AB92" s="1047" t="n">
        <f aca="false">Q92*T92</f>
        <v>0</v>
      </c>
      <c r="AC92" s="1047" t="n">
        <f aca="false">R92*T92</f>
        <v>0</v>
      </c>
    </row>
    <row r="93" customFormat="false" ht="14.1" hidden="false" customHeight="true" outlineLevel="0" collapsed="false">
      <c r="A93" s="1036" t="n">
        <v>18</v>
      </c>
      <c r="B93" s="1037" t="s">
        <v>866</v>
      </c>
      <c r="C93" s="1036" t="n">
        <v>62</v>
      </c>
      <c r="D93" s="1036" t="n">
        <v>0</v>
      </c>
      <c r="E93" s="1036" t="n">
        <v>0</v>
      </c>
      <c r="F93" s="1036" t="n">
        <v>0</v>
      </c>
      <c r="G93" s="1036" t="n">
        <v>0</v>
      </c>
      <c r="H93" s="1036" t="n">
        <v>0</v>
      </c>
      <c r="I93" s="1036" t="n">
        <v>62</v>
      </c>
      <c r="J93" s="1036" t="n">
        <v>0</v>
      </c>
      <c r="K93" s="1036" t="n">
        <v>2</v>
      </c>
      <c r="L93" s="1036" t="n">
        <v>0</v>
      </c>
      <c r="M93" s="1036" t="n">
        <v>62</v>
      </c>
      <c r="N93" s="1036" t="n">
        <v>0</v>
      </c>
      <c r="O93" s="1036" t="n">
        <v>0</v>
      </c>
      <c r="P93" s="1036" t="n">
        <v>0</v>
      </c>
      <c r="Q93" s="1036" t="n">
        <v>0</v>
      </c>
      <c r="R93" s="1036" t="n">
        <v>0</v>
      </c>
      <c r="S93" s="1038" t="n">
        <f aca="false">SUM(L93:R93)</f>
        <v>62</v>
      </c>
      <c r="T93" s="1039" t="n">
        <v>0.35</v>
      </c>
      <c r="U93" s="1040"/>
      <c r="V93" s="1041" t="n">
        <f aca="false">I93*T93</f>
        <v>21.7</v>
      </c>
      <c r="W93" s="1041" t="n">
        <f aca="false">L93*T93</f>
        <v>0</v>
      </c>
      <c r="X93" s="1041" t="n">
        <f aca="false">M93*T93</f>
        <v>21.7</v>
      </c>
      <c r="Y93" s="1041" t="n">
        <f aca="false">N93*T93</f>
        <v>0</v>
      </c>
      <c r="Z93" s="1041" t="n">
        <f aca="false">O93*T93</f>
        <v>0</v>
      </c>
      <c r="AA93" s="1041" t="n">
        <f aca="false">T93*P93</f>
        <v>0</v>
      </c>
      <c r="AB93" s="1041" t="n">
        <f aca="false">Q93*T93</f>
        <v>0</v>
      </c>
      <c r="AC93" s="1041" t="n">
        <f aca="false">R93*T93</f>
        <v>0</v>
      </c>
    </row>
    <row r="94" customFormat="false" ht="14.1" hidden="false" customHeight="true" outlineLevel="0" collapsed="false">
      <c r="A94" s="1042" t="n">
        <v>19</v>
      </c>
      <c r="B94" s="1043" t="s">
        <v>867</v>
      </c>
      <c r="C94" s="1042" t="n">
        <v>0</v>
      </c>
      <c r="D94" s="1042" t="n">
        <v>0</v>
      </c>
      <c r="E94" s="1042" t="n">
        <v>0</v>
      </c>
      <c r="F94" s="1042" t="n">
        <v>0</v>
      </c>
      <c r="G94" s="1042" t="n">
        <v>0</v>
      </c>
      <c r="H94" s="1042" t="n">
        <v>0</v>
      </c>
      <c r="I94" s="1042" t="n">
        <v>0</v>
      </c>
      <c r="J94" s="1042" t="n">
        <v>0</v>
      </c>
      <c r="K94" s="1042" t="n">
        <v>0</v>
      </c>
      <c r="L94" s="1042" t="n">
        <v>0</v>
      </c>
      <c r="M94" s="1042" t="n">
        <v>0</v>
      </c>
      <c r="N94" s="1042" t="n">
        <v>0</v>
      </c>
      <c r="O94" s="1042" t="n">
        <v>0</v>
      </c>
      <c r="P94" s="1042" t="n">
        <v>0</v>
      </c>
      <c r="Q94" s="1042" t="n">
        <v>0</v>
      </c>
      <c r="R94" s="1042" t="n">
        <v>0</v>
      </c>
      <c r="S94" s="1044" t="n">
        <f aca="false">SUM(L94:R94)</f>
        <v>0</v>
      </c>
      <c r="T94" s="1045"/>
      <c r="U94" s="1046"/>
      <c r="V94" s="1047" t="n">
        <f aca="false">I94*T94</f>
        <v>0</v>
      </c>
      <c r="W94" s="1047" t="n">
        <f aca="false">L94*T94</f>
        <v>0</v>
      </c>
      <c r="X94" s="1047" t="n">
        <f aca="false">M94*T94</f>
        <v>0</v>
      </c>
      <c r="Y94" s="1047" t="n">
        <f aca="false">N94*T94</f>
        <v>0</v>
      </c>
      <c r="Z94" s="1047" t="n">
        <f aca="false">O94*T94</f>
        <v>0</v>
      </c>
      <c r="AA94" s="1047" t="n">
        <f aca="false">T94*P94</f>
        <v>0</v>
      </c>
      <c r="AB94" s="1047" t="n">
        <f aca="false">Q94*T94</f>
        <v>0</v>
      </c>
      <c r="AC94" s="1047" t="n">
        <f aca="false">R94*T94</f>
        <v>0</v>
      </c>
    </row>
    <row r="95" customFormat="false" ht="14.1" hidden="false" customHeight="true" outlineLevel="0" collapsed="false">
      <c r="A95" s="1036" t="n">
        <v>20</v>
      </c>
      <c r="B95" s="1037" t="s">
        <v>868</v>
      </c>
      <c r="C95" s="1036" t="n">
        <v>0</v>
      </c>
      <c r="D95" s="1036" t="n">
        <v>0</v>
      </c>
      <c r="E95" s="1036" t="n">
        <v>0</v>
      </c>
      <c r="F95" s="1036" t="n">
        <v>0</v>
      </c>
      <c r="G95" s="1036" t="n">
        <v>0</v>
      </c>
      <c r="H95" s="1036" t="n">
        <v>0</v>
      </c>
      <c r="I95" s="1036" t="n">
        <v>0</v>
      </c>
      <c r="J95" s="1036" t="n">
        <v>0</v>
      </c>
      <c r="K95" s="1036" t="n">
        <v>0</v>
      </c>
      <c r="L95" s="1036" t="n">
        <v>0</v>
      </c>
      <c r="M95" s="1036" t="n">
        <v>0</v>
      </c>
      <c r="N95" s="1036" t="n">
        <v>0</v>
      </c>
      <c r="O95" s="1036" t="n">
        <v>0</v>
      </c>
      <c r="P95" s="1036" t="n">
        <v>0</v>
      </c>
      <c r="Q95" s="1036" t="n">
        <v>0</v>
      </c>
      <c r="R95" s="1036" t="n">
        <v>0</v>
      </c>
      <c r="S95" s="1038" t="n">
        <f aca="false">SUM(L95:R95)</f>
        <v>0</v>
      </c>
      <c r="T95" s="1039"/>
      <c r="U95" s="1040"/>
      <c r="V95" s="1041" t="n">
        <f aca="false">I95*T95</f>
        <v>0</v>
      </c>
      <c r="W95" s="1041" t="n">
        <f aca="false">L95*T95</f>
        <v>0</v>
      </c>
      <c r="X95" s="1041" t="n">
        <f aca="false">M95*T95</f>
        <v>0</v>
      </c>
      <c r="Y95" s="1041" t="n">
        <f aca="false">N95*T95</f>
        <v>0</v>
      </c>
      <c r="Z95" s="1041" t="n">
        <f aca="false">O95*T95</f>
        <v>0</v>
      </c>
      <c r="AA95" s="1041" t="n">
        <f aca="false">T95*P95</f>
        <v>0</v>
      </c>
      <c r="AB95" s="1041" t="n">
        <f aca="false">Q95*T95</f>
        <v>0</v>
      </c>
      <c r="AC95" s="1041" t="n">
        <f aca="false">R95*T95</f>
        <v>0</v>
      </c>
    </row>
    <row r="96" customFormat="false" ht="14.1" hidden="false" customHeight="true" outlineLevel="0" collapsed="false">
      <c r="A96" s="1042" t="n">
        <v>21</v>
      </c>
      <c r="B96" s="1043" t="s">
        <v>869</v>
      </c>
      <c r="C96" s="1042" t="n">
        <v>22</v>
      </c>
      <c r="D96" s="1042" t="n">
        <v>0</v>
      </c>
      <c r="E96" s="1042" t="n">
        <v>5</v>
      </c>
      <c r="F96" s="1042" t="n">
        <v>0</v>
      </c>
      <c r="G96" s="1042" t="n">
        <v>0</v>
      </c>
      <c r="H96" s="1042" t="n">
        <v>5</v>
      </c>
      <c r="I96" s="1042" t="n">
        <v>17</v>
      </c>
      <c r="J96" s="1042" t="n">
        <v>0</v>
      </c>
      <c r="K96" s="1042" t="n">
        <v>0</v>
      </c>
      <c r="L96" s="1042" t="n">
        <v>0</v>
      </c>
      <c r="M96" s="1042" t="n">
        <v>16</v>
      </c>
      <c r="N96" s="1042" t="n">
        <v>0</v>
      </c>
      <c r="O96" s="1042" t="n">
        <v>0</v>
      </c>
      <c r="P96" s="1042" t="n">
        <v>0</v>
      </c>
      <c r="Q96" s="1042" t="n">
        <v>1</v>
      </c>
      <c r="R96" s="1042" t="n">
        <v>0</v>
      </c>
      <c r="S96" s="1044" t="n">
        <f aca="false">SUM(L96:R96)</f>
        <v>17</v>
      </c>
      <c r="T96" s="1045" t="n">
        <v>0.35</v>
      </c>
      <c r="U96" s="1046"/>
      <c r="V96" s="1047" t="n">
        <f aca="false">I96*T96</f>
        <v>5.95</v>
      </c>
      <c r="W96" s="1047" t="n">
        <f aca="false">L96*T96</f>
        <v>0</v>
      </c>
      <c r="X96" s="1047" t="n">
        <f aca="false">M96*T96</f>
        <v>5.6</v>
      </c>
      <c r="Y96" s="1047" t="n">
        <f aca="false">N96*T96</f>
        <v>0</v>
      </c>
      <c r="Z96" s="1047" t="n">
        <f aca="false">O96*T96</f>
        <v>0</v>
      </c>
      <c r="AA96" s="1047" t="n">
        <f aca="false">T96*P96</f>
        <v>0</v>
      </c>
      <c r="AB96" s="1047" t="n">
        <f aca="false">Q96*T96</f>
        <v>0.35</v>
      </c>
      <c r="AC96" s="1047" t="n">
        <f aca="false">R96*T96</f>
        <v>0</v>
      </c>
    </row>
    <row r="97" customFormat="false" ht="14.1" hidden="false" customHeight="true" outlineLevel="0" collapsed="false">
      <c r="A97" s="1036" t="n">
        <v>22</v>
      </c>
      <c r="B97" s="1037" t="s">
        <v>824</v>
      </c>
      <c r="C97" s="1036" t="n">
        <v>71</v>
      </c>
      <c r="D97" s="1036" t="n">
        <v>0</v>
      </c>
      <c r="E97" s="1036" t="n">
        <v>0</v>
      </c>
      <c r="F97" s="1036" t="n">
        <v>0</v>
      </c>
      <c r="G97" s="1036" t="n">
        <v>0</v>
      </c>
      <c r="H97" s="1036" t="n">
        <v>0</v>
      </c>
      <c r="I97" s="1036" t="n">
        <v>71</v>
      </c>
      <c r="J97" s="1036" t="n">
        <v>0</v>
      </c>
      <c r="K97" s="1036" t="n">
        <v>0</v>
      </c>
      <c r="L97" s="1036" t="n">
        <v>0</v>
      </c>
      <c r="M97" s="1036" t="n">
        <v>71</v>
      </c>
      <c r="N97" s="1036" t="n">
        <v>0</v>
      </c>
      <c r="O97" s="1036" t="n">
        <v>0</v>
      </c>
      <c r="P97" s="1036" t="n">
        <v>0</v>
      </c>
      <c r="Q97" s="1036" t="n">
        <v>0</v>
      </c>
      <c r="R97" s="1036" t="n">
        <v>0</v>
      </c>
      <c r="S97" s="1038" t="n">
        <f aca="false">SUM(L97:R97)</f>
        <v>71</v>
      </c>
      <c r="T97" s="1039" t="n">
        <v>0.35</v>
      </c>
      <c r="U97" s="1040" t="s">
        <v>784</v>
      </c>
      <c r="V97" s="1041" t="n">
        <f aca="false">I97*T97</f>
        <v>24.85</v>
      </c>
      <c r="W97" s="1041" t="n">
        <f aca="false">L97*T97</f>
        <v>0</v>
      </c>
      <c r="X97" s="1041" t="n">
        <f aca="false">M97*T97</f>
        <v>24.85</v>
      </c>
      <c r="Y97" s="1041" t="n">
        <f aca="false">N97*T97</f>
        <v>0</v>
      </c>
      <c r="Z97" s="1041" t="n">
        <f aca="false">O97*T97</f>
        <v>0</v>
      </c>
      <c r="AA97" s="1041" t="n">
        <f aca="false">T97*P97</f>
        <v>0</v>
      </c>
      <c r="AB97" s="1041" t="n">
        <f aca="false">Q97*T97</f>
        <v>0</v>
      </c>
      <c r="AC97" s="1041" t="n">
        <f aca="false">R97*T97</f>
        <v>0</v>
      </c>
    </row>
    <row r="98" customFormat="false" ht="14.1" hidden="false" customHeight="true" outlineLevel="0" collapsed="false">
      <c r="A98" s="1042" t="n">
        <v>23</v>
      </c>
      <c r="B98" s="1043" t="s">
        <v>826</v>
      </c>
      <c r="C98" s="1042" t="n">
        <v>66</v>
      </c>
      <c r="D98" s="1042" t="n">
        <v>0</v>
      </c>
      <c r="E98" s="1042" t="n">
        <v>0</v>
      </c>
      <c r="F98" s="1042" t="n">
        <v>1</v>
      </c>
      <c r="G98" s="1042" t="n">
        <v>0</v>
      </c>
      <c r="H98" s="1042" t="n">
        <v>1</v>
      </c>
      <c r="I98" s="1042" t="n">
        <v>65</v>
      </c>
      <c r="J98" s="1042" t="n">
        <v>0</v>
      </c>
      <c r="K98" s="1042" t="n">
        <v>2</v>
      </c>
      <c r="L98" s="1042" t="n">
        <v>5</v>
      </c>
      <c r="M98" s="1042" t="n">
        <v>40</v>
      </c>
      <c r="N98" s="1042" t="n">
        <v>2</v>
      </c>
      <c r="O98" s="1042" t="n">
        <v>8</v>
      </c>
      <c r="P98" s="1042" t="n">
        <v>4</v>
      </c>
      <c r="Q98" s="1042" t="n">
        <v>0</v>
      </c>
      <c r="R98" s="1042" t="n">
        <f aca="false">6*5</f>
        <v>30</v>
      </c>
      <c r="S98" s="1044" t="n">
        <f aca="false">SUM(L98:R98)</f>
        <v>89</v>
      </c>
      <c r="T98" s="1045" t="n">
        <v>0.8278</v>
      </c>
      <c r="U98" s="1046"/>
      <c r="V98" s="1047" t="n">
        <f aca="false">I98*T98</f>
        <v>53.807</v>
      </c>
      <c r="W98" s="1047" t="n">
        <f aca="false">L98*T98</f>
        <v>4.139</v>
      </c>
      <c r="X98" s="1047" t="n">
        <f aca="false">M98*T98</f>
        <v>33.112</v>
      </c>
      <c r="Y98" s="1047" t="n">
        <f aca="false">N98*T98</f>
        <v>1.6556</v>
      </c>
      <c r="Z98" s="1047" t="n">
        <f aca="false">O98*T98</f>
        <v>6.6224</v>
      </c>
      <c r="AA98" s="1047" t="n">
        <f aca="false">T98*P98</f>
        <v>3.3112</v>
      </c>
      <c r="AB98" s="1047" t="n">
        <f aca="false">Q98*T98</f>
        <v>0</v>
      </c>
      <c r="AC98" s="1047" t="n">
        <f aca="false">R98*T98</f>
        <v>24.834</v>
      </c>
    </row>
    <row r="99" customFormat="false" ht="14.1" hidden="false" customHeight="true" outlineLevel="0" collapsed="false">
      <c r="A99" s="1036" t="n">
        <v>24</v>
      </c>
      <c r="B99" s="1037" t="s">
        <v>870</v>
      </c>
      <c r="C99" s="1036" t="n">
        <v>18</v>
      </c>
      <c r="D99" s="1036" t="n">
        <v>0</v>
      </c>
      <c r="E99" s="1036" t="n">
        <v>0</v>
      </c>
      <c r="F99" s="1036" t="n">
        <v>0</v>
      </c>
      <c r="G99" s="1036" t="n">
        <v>0</v>
      </c>
      <c r="H99" s="1036" t="n">
        <v>0</v>
      </c>
      <c r="I99" s="1036" t="n">
        <v>18</v>
      </c>
      <c r="J99" s="1036" t="n">
        <v>0</v>
      </c>
      <c r="K99" s="1036" t="n">
        <v>0</v>
      </c>
      <c r="L99" s="1036" t="n">
        <v>0</v>
      </c>
      <c r="M99" s="1036" t="n">
        <v>18</v>
      </c>
      <c r="N99" s="1036" t="n">
        <v>0</v>
      </c>
      <c r="O99" s="1036" t="n">
        <v>0</v>
      </c>
      <c r="P99" s="1036" t="n">
        <v>0</v>
      </c>
      <c r="Q99" s="1036" t="n">
        <v>0</v>
      </c>
      <c r="R99" s="1036" t="n">
        <v>0</v>
      </c>
      <c r="S99" s="1038" t="n">
        <f aca="false">SUM(L99:R99)</f>
        <v>18</v>
      </c>
      <c r="T99" s="1039" t="n">
        <v>0.35</v>
      </c>
      <c r="U99" s="1040"/>
      <c r="V99" s="1041" t="n">
        <f aca="false">I99*T99</f>
        <v>6.3</v>
      </c>
      <c r="W99" s="1041" t="n">
        <f aca="false">L99*T99</f>
        <v>0</v>
      </c>
      <c r="X99" s="1041" t="n">
        <f aca="false">M99*T99</f>
        <v>6.3</v>
      </c>
      <c r="Y99" s="1041" t="n">
        <f aca="false">N99*T99</f>
        <v>0</v>
      </c>
      <c r="Z99" s="1041" t="n">
        <f aca="false">O99*T99</f>
        <v>0</v>
      </c>
      <c r="AA99" s="1041" t="n">
        <f aca="false">T99*P99</f>
        <v>0</v>
      </c>
      <c r="AB99" s="1041" t="n">
        <f aca="false">Q99*T99</f>
        <v>0</v>
      </c>
      <c r="AC99" s="1041" t="n">
        <f aca="false">R99*T99</f>
        <v>0</v>
      </c>
    </row>
    <row r="100" customFormat="false" ht="14.1" hidden="false" customHeight="true" outlineLevel="0" collapsed="false">
      <c r="A100" s="1042" t="n">
        <v>25</v>
      </c>
      <c r="B100" s="1043" t="s">
        <v>871</v>
      </c>
      <c r="C100" s="1042" t="n">
        <v>17</v>
      </c>
      <c r="D100" s="1042" t="n">
        <v>0</v>
      </c>
      <c r="E100" s="1042" t="n">
        <v>0</v>
      </c>
      <c r="F100" s="1042" t="n">
        <v>0</v>
      </c>
      <c r="G100" s="1042" t="n">
        <v>0</v>
      </c>
      <c r="H100" s="1042" t="n">
        <v>0</v>
      </c>
      <c r="I100" s="1042" t="n">
        <v>17</v>
      </c>
      <c r="J100" s="1042" t="n">
        <v>0</v>
      </c>
      <c r="K100" s="1042" t="n">
        <v>0</v>
      </c>
      <c r="L100" s="1042" t="n">
        <v>0</v>
      </c>
      <c r="M100" s="1042" t="n">
        <v>17</v>
      </c>
      <c r="N100" s="1042" t="n">
        <v>0</v>
      </c>
      <c r="O100" s="1042" t="n">
        <v>0</v>
      </c>
      <c r="P100" s="1042" t="n">
        <v>0</v>
      </c>
      <c r="Q100" s="1042" t="n">
        <v>0</v>
      </c>
      <c r="R100" s="1042" t="n">
        <v>0</v>
      </c>
      <c r="S100" s="1044" t="n">
        <f aca="false">SUM(L100:R100)</f>
        <v>17</v>
      </c>
      <c r="T100" s="1045" t="n">
        <v>0.35</v>
      </c>
      <c r="U100" s="1046"/>
      <c r="V100" s="1047" t="n">
        <f aca="false">I100*T100</f>
        <v>5.95</v>
      </c>
      <c r="W100" s="1047" t="n">
        <f aca="false">L100*T100</f>
        <v>0</v>
      </c>
      <c r="X100" s="1047" t="n">
        <f aca="false">M100*T100</f>
        <v>5.95</v>
      </c>
      <c r="Y100" s="1047" t="n">
        <f aca="false">N100*T100</f>
        <v>0</v>
      </c>
      <c r="Z100" s="1047" t="n">
        <f aca="false">O100*T100</f>
        <v>0</v>
      </c>
      <c r="AA100" s="1047" t="n">
        <f aca="false">T100*P100</f>
        <v>0</v>
      </c>
      <c r="AB100" s="1047" t="n">
        <f aca="false">Q100*T100</f>
        <v>0</v>
      </c>
      <c r="AC100" s="1047" t="n">
        <f aca="false">R100*T100</f>
        <v>0</v>
      </c>
    </row>
    <row r="101" customFormat="false" ht="14.1" hidden="false" customHeight="true" outlineLevel="0" collapsed="false">
      <c r="A101" s="1036" t="n">
        <v>26</v>
      </c>
      <c r="B101" s="1037" t="s">
        <v>872</v>
      </c>
      <c r="C101" s="1036" t="n">
        <v>61</v>
      </c>
      <c r="D101" s="1036" t="n">
        <v>0</v>
      </c>
      <c r="E101" s="1036" t="n">
        <v>0</v>
      </c>
      <c r="F101" s="1036" t="n">
        <v>0</v>
      </c>
      <c r="G101" s="1036" t="n">
        <v>0</v>
      </c>
      <c r="H101" s="1036" t="n">
        <v>0</v>
      </c>
      <c r="I101" s="1036" t="n">
        <v>61</v>
      </c>
      <c r="J101" s="1036" t="n">
        <v>0</v>
      </c>
      <c r="K101" s="1036" t="n">
        <v>1</v>
      </c>
      <c r="L101" s="1036" t="n">
        <v>1</v>
      </c>
      <c r="M101" s="1036" t="n">
        <v>59</v>
      </c>
      <c r="N101" s="1036" t="n">
        <v>1</v>
      </c>
      <c r="O101" s="1036" t="n">
        <v>0</v>
      </c>
      <c r="P101" s="1036" t="n">
        <v>0</v>
      </c>
      <c r="Q101" s="1036" t="n">
        <v>0</v>
      </c>
      <c r="R101" s="1036" t="n">
        <v>0</v>
      </c>
      <c r="S101" s="1038" t="n">
        <f aca="false">SUM(L101:R101)</f>
        <v>61</v>
      </c>
      <c r="T101" s="1039" t="n">
        <v>0.35</v>
      </c>
      <c r="U101" s="1040"/>
      <c r="V101" s="1041" t="n">
        <f aca="false">I101*T101</f>
        <v>21.35</v>
      </c>
      <c r="W101" s="1041" t="n">
        <f aca="false">L101*T101</f>
        <v>0.35</v>
      </c>
      <c r="X101" s="1041" t="n">
        <f aca="false">M101*T101</f>
        <v>20.65</v>
      </c>
      <c r="Y101" s="1041" t="n">
        <f aca="false">N101*T101</f>
        <v>0.35</v>
      </c>
      <c r="Z101" s="1041" t="n">
        <f aca="false">O101*T101</f>
        <v>0</v>
      </c>
      <c r="AA101" s="1041" t="n">
        <f aca="false">T101*P101</f>
        <v>0</v>
      </c>
      <c r="AB101" s="1041" t="n">
        <f aca="false">Q101*T101</f>
        <v>0</v>
      </c>
      <c r="AC101" s="1041" t="n">
        <f aca="false">R101*T101</f>
        <v>0</v>
      </c>
    </row>
    <row r="102" customFormat="false" ht="14.1" hidden="false" customHeight="true" outlineLevel="0" collapsed="false">
      <c r="A102" s="1042" t="n">
        <v>27</v>
      </c>
      <c r="B102" s="1043" t="s">
        <v>873</v>
      </c>
      <c r="C102" s="1042" t="n">
        <v>20</v>
      </c>
      <c r="D102" s="1042" t="n">
        <v>0</v>
      </c>
      <c r="E102" s="1042" t="n">
        <v>0</v>
      </c>
      <c r="F102" s="1042" t="n">
        <v>0</v>
      </c>
      <c r="G102" s="1042" t="n">
        <v>0</v>
      </c>
      <c r="H102" s="1042" t="n">
        <v>0</v>
      </c>
      <c r="I102" s="1042" t="n">
        <v>20</v>
      </c>
      <c r="J102" s="1042" t="n">
        <v>0</v>
      </c>
      <c r="K102" s="1042" t="n">
        <v>0</v>
      </c>
      <c r="L102" s="1042" t="n">
        <v>0</v>
      </c>
      <c r="M102" s="1042" t="n">
        <v>20</v>
      </c>
      <c r="N102" s="1042" t="n">
        <v>0</v>
      </c>
      <c r="O102" s="1042" t="n">
        <v>0</v>
      </c>
      <c r="P102" s="1042" t="n">
        <v>0</v>
      </c>
      <c r="Q102" s="1042" t="n">
        <v>0</v>
      </c>
      <c r="R102" s="1042" t="n">
        <v>0</v>
      </c>
      <c r="S102" s="1044" t="n">
        <f aca="false">SUM(L102:R102)</f>
        <v>20</v>
      </c>
      <c r="T102" s="1045" t="n">
        <v>0.35</v>
      </c>
      <c r="U102" s="1046"/>
      <c r="V102" s="1047" t="n">
        <f aca="false">I102*T102</f>
        <v>7</v>
      </c>
      <c r="W102" s="1047" t="n">
        <f aca="false">L102*T102</f>
        <v>0</v>
      </c>
      <c r="X102" s="1047" t="n">
        <f aca="false">M102*T102</f>
        <v>7</v>
      </c>
      <c r="Y102" s="1047" t="n">
        <f aca="false">N102*T102</f>
        <v>0</v>
      </c>
      <c r="Z102" s="1047" t="n">
        <f aca="false">O102*T102</f>
        <v>0</v>
      </c>
      <c r="AA102" s="1047" t="n">
        <f aca="false">T102*P102</f>
        <v>0</v>
      </c>
      <c r="AB102" s="1047" t="n">
        <f aca="false">Q102*T102</f>
        <v>0</v>
      </c>
      <c r="AC102" s="1047" t="n">
        <f aca="false">R102*T102</f>
        <v>0</v>
      </c>
    </row>
    <row r="103" customFormat="false" ht="14.1" hidden="false" customHeight="true" outlineLevel="0" collapsed="false">
      <c r="A103" s="1036" t="n">
        <v>28</v>
      </c>
      <c r="B103" s="1037" t="s">
        <v>874</v>
      </c>
      <c r="C103" s="1036" t="n">
        <v>54</v>
      </c>
      <c r="D103" s="1036" t="n">
        <v>0</v>
      </c>
      <c r="E103" s="1036" t="n">
        <v>0</v>
      </c>
      <c r="F103" s="1036" t="n">
        <v>0</v>
      </c>
      <c r="G103" s="1036" t="n">
        <v>0</v>
      </c>
      <c r="H103" s="1036" t="n">
        <v>0</v>
      </c>
      <c r="I103" s="1036" t="n">
        <v>54</v>
      </c>
      <c r="J103" s="1036" t="n">
        <v>0</v>
      </c>
      <c r="K103" s="1036" t="n">
        <v>2</v>
      </c>
      <c r="L103" s="1036" t="n">
        <v>2</v>
      </c>
      <c r="M103" s="1036" t="n">
        <v>52</v>
      </c>
      <c r="N103" s="1036" t="n">
        <v>0</v>
      </c>
      <c r="O103" s="1036" t="n">
        <v>0</v>
      </c>
      <c r="P103" s="1036" t="n">
        <v>0</v>
      </c>
      <c r="Q103" s="1036" t="n">
        <v>0</v>
      </c>
      <c r="R103" s="1036" t="n">
        <v>0</v>
      </c>
      <c r="S103" s="1038" t="n">
        <f aca="false">SUM(L103:R103)</f>
        <v>54</v>
      </c>
      <c r="T103" s="1039" t="n">
        <v>0.35</v>
      </c>
      <c r="U103" s="1040"/>
      <c r="V103" s="1041" t="n">
        <f aca="false">I103*T103</f>
        <v>18.9</v>
      </c>
      <c r="W103" s="1041" t="n">
        <f aca="false">L103*T103</f>
        <v>0.7</v>
      </c>
      <c r="X103" s="1041" t="n">
        <f aca="false">M103*T103</f>
        <v>18.2</v>
      </c>
      <c r="Y103" s="1041" t="n">
        <f aca="false">N103*T103</f>
        <v>0</v>
      </c>
      <c r="Z103" s="1041" t="n">
        <f aca="false">O103*T103</f>
        <v>0</v>
      </c>
      <c r="AA103" s="1041" t="n">
        <f aca="false">T103*P103</f>
        <v>0</v>
      </c>
      <c r="AB103" s="1041" t="n">
        <f aca="false">Q103*T103</f>
        <v>0</v>
      </c>
      <c r="AC103" s="1041" t="n">
        <f aca="false">R103*T103</f>
        <v>0</v>
      </c>
    </row>
    <row r="104" customFormat="false" ht="14.1" hidden="false" customHeight="true" outlineLevel="0" collapsed="false">
      <c r="A104" s="1042" t="n">
        <v>29</v>
      </c>
      <c r="B104" s="1043" t="s">
        <v>875</v>
      </c>
      <c r="C104" s="1042" t="n">
        <v>0</v>
      </c>
      <c r="D104" s="1042" t="n">
        <v>0</v>
      </c>
      <c r="E104" s="1042" t="n">
        <v>0</v>
      </c>
      <c r="F104" s="1042" t="n">
        <v>0</v>
      </c>
      <c r="G104" s="1042" t="n">
        <v>0</v>
      </c>
      <c r="H104" s="1042" t="n">
        <v>0</v>
      </c>
      <c r="I104" s="1042" t="n">
        <v>0</v>
      </c>
      <c r="J104" s="1042" t="n">
        <v>0</v>
      </c>
      <c r="K104" s="1042" t="n">
        <v>0</v>
      </c>
      <c r="L104" s="1042" t="n">
        <v>0</v>
      </c>
      <c r="M104" s="1042" t="n">
        <v>0</v>
      </c>
      <c r="N104" s="1042" t="n">
        <v>0</v>
      </c>
      <c r="O104" s="1042" t="n">
        <v>0</v>
      </c>
      <c r="P104" s="1042" t="n">
        <v>0</v>
      </c>
      <c r="Q104" s="1042" t="n">
        <v>0</v>
      </c>
      <c r="R104" s="1042" t="n">
        <v>0</v>
      </c>
      <c r="S104" s="1044" t="n">
        <f aca="false">SUM(L104:R104)</f>
        <v>0</v>
      </c>
      <c r="T104" s="1045"/>
      <c r="U104" s="1046"/>
      <c r="V104" s="1047" t="n">
        <f aca="false">I104*T104</f>
        <v>0</v>
      </c>
      <c r="W104" s="1047" t="n">
        <f aca="false">L104*T104</f>
        <v>0</v>
      </c>
      <c r="X104" s="1047" t="n">
        <f aca="false">M104*T104</f>
        <v>0</v>
      </c>
      <c r="Y104" s="1047" t="n">
        <f aca="false">N104*T104</f>
        <v>0</v>
      </c>
      <c r="Z104" s="1047" t="n">
        <f aca="false">O104*T104</f>
        <v>0</v>
      </c>
      <c r="AA104" s="1047" t="n">
        <f aca="false">T104*P104</f>
        <v>0</v>
      </c>
      <c r="AB104" s="1047" t="n">
        <f aca="false">Q104*T104</f>
        <v>0</v>
      </c>
      <c r="AC104" s="1047" t="n">
        <f aca="false">R104*T104</f>
        <v>0</v>
      </c>
    </row>
    <row r="105" customFormat="false" ht="14.1" hidden="false" customHeight="true" outlineLevel="0" collapsed="false">
      <c r="A105" s="1036" t="n">
        <v>30</v>
      </c>
      <c r="B105" s="1037" t="s">
        <v>876</v>
      </c>
      <c r="C105" s="1036" t="n">
        <v>45</v>
      </c>
      <c r="D105" s="1036" t="n">
        <v>0</v>
      </c>
      <c r="E105" s="1036" t="n">
        <v>5</v>
      </c>
      <c r="F105" s="1036" t="n">
        <v>0</v>
      </c>
      <c r="G105" s="1036" t="n">
        <v>0</v>
      </c>
      <c r="H105" s="1036" t="n">
        <v>5</v>
      </c>
      <c r="I105" s="1036" t="n">
        <v>40</v>
      </c>
      <c r="J105" s="1036" t="n">
        <v>0</v>
      </c>
      <c r="K105" s="1036" t="n">
        <v>2</v>
      </c>
      <c r="L105" s="1036" t="n">
        <v>2</v>
      </c>
      <c r="M105" s="1036" t="n">
        <v>26</v>
      </c>
      <c r="N105" s="1036" t="n">
        <v>4</v>
      </c>
      <c r="O105" s="1036" t="n">
        <v>4</v>
      </c>
      <c r="P105" s="1036" t="n">
        <v>4</v>
      </c>
      <c r="Q105" s="1036" t="n">
        <v>0</v>
      </c>
      <c r="R105" s="1036" t="n">
        <v>0</v>
      </c>
      <c r="S105" s="1038" t="n">
        <f aca="false">SUM(L105:R105)</f>
        <v>40</v>
      </c>
      <c r="T105" s="1039" t="n">
        <v>0.35</v>
      </c>
      <c r="U105" s="1040"/>
      <c r="V105" s="1041" t="n">
        <f aca="false">I105*T105</f>
        <v>14</v>
      </c>
      <c r="W105" s="1041" t="n">
        <f aca="false">L105*T105</f>
        <v>0.7</v>
      </c>
      <c r="X105" s="1041" t="n">
        <f aca="false">M105*T105</f>
        <v>9.1</v>
      </c>
      <c r="Y105" s="1041" t="n">
        <f aca="false">N105*T105</f>
        <v>1.4</v>
      </c>
      <c r="Z105" s="1041" t="n">
        <f aca="false">O105*T105</f>
        <v>1.4</v>
      </c>
      <c r="AA105" s="1041" t="n">
        <f aca="false">T105*P105</f>
        <v>1.4</v>
      </c>
      <c r="AB105" s="1041" t="n">
        <f aca="false">Q105*T105</f>
        <v>0</v>
      </c>
      <c r="AC105" s="1041" t="n">
        <f aca="false">R105*T105</f>
        <v>0</v>
      </c>
    </row>
    <row r="106" customFormat="false" ht="14.1" hidden="false" customHeight="true" outlineLevel="0" collapsed="false">
      <c r="A106" s="1042" t="n">
        <v>31</v>
      </c>
      <c r="B106" s="1043" t="s">
        <v>877</v>
      </c>
      <c r="C106" s="1042" t="n">
        <v>0</v>
      </c>
      <c r="D106" s="1042" t="n">
        <v>0</v>
      </c>
      <c r="E106" s="1042" t="n">
        <v>0</v>
      </c>
      <c r="F106" s="1042" t="n">
        <v>0</v>
      </c>
      <c r="G106" s="1042" t="n">
        <v>0</v>
      </c>
      <c r="H106" s="1042" t="n">
        <v>0</v>
      </c>
      <c r="I106" s="1042" t="n">
        <v>0</v>
      </c>
      <c r="J106" s="1042" t="n">
        <v>0</v>
      </c>
      <c r="K106" s="1042" t="n">
        <v>0</v>
      </c>
      <c r="L106" s="1042" t="n">
        <v>0</v>
      </c>
      <c r="M106" s="1042" t="n">
        <v>0</v>
      </c>
      <c r="N106" s="1042" t="n">
        <v>0</v>
      </c>
      <c r="O106" s="1042" t="n">
        <v>0</v>
      </c>
      <c r="P106" s="1042" t="n">
        <v>0</v>
      </c>
      <c r="Q106" s="1042" t="n">
        <v>0</v>
      </c>
      <c r="R106" s="1042" t="n">
        <v>0</v>
      </c>
      <c r="S106" s="1044" t="n">
        <f aca="false">SUM(L106:R106)</f>
        <v>0</v>
      </c>
      <c r="T106" s="1045"/>
      <c r="U106" s="1046"/>
      <c r="V106" s="1047" t="n">
        <f aca="false">I106*T106</f>
        <v>0</v>
      </c>
      <c r="W106" s="1047" t="n">
        <f aca="false">L106*T106</f>
        <v>0</v>
      </c>
      <c r="X106" s="1047" t="n">
        <f aca="false">M106*T106</f>
        <v>0</v>
      </c>
      <c r="Y106" s="1047" t="n">
        <f aca="false">N106*T106</f>
        <v>0</v>
      </c>
      <c r="Z106" s="1047" t="n">
        <f aca="false">O106*T106</f>
        <v>0</v>
      </c>
      <c r="AA106" s="1047" t="n">
        <f aca="false">T106*P106</f>
        <v>0</v>
      </c>
      <c r="AB106" s="1047" t="n">
        <f aca="false">Q106*T106</f>
        <v>0</v>
      </c>
      <c r="AC106" s="1047" t="n">
        <f aca="false">R106*T106</f>
        <v>0</v>
      </c>
    </row>
    <row r="107" customFormat="false" ht="14.1" hidden="false" customHeight="true" outlineLevel="0" collapsed="false">
      <c r="A107" s="1036" t="n">
        <v>32</v>
      </c>
      <c r="B107" s="1037" t="s">
        <v>878</v>
      </c>
      <c r="C107" s="1036" t="n">
        <v>19</v>
      </c>
      <c r="D107" s="1036" t="n">
        <v>0</v>
      </c>
      <c r="E107" s="1036" t="n">
        <v>0</v>
      </c>
      <c r="F107" s="1036" t="n">
        <v>0</v>
      </c>
      <c r="G107" s="1036" t="n">
        <v>0</v>
      </c>
      <c r="H107" s="1036" t="n">
        <v>0</v>
      </c>
      <c r="I107" s="1036" t="n">
        <v>19</v>
      </c>
      <c r="J107" s="1036" t="n">
        <v>0</v>
      </c>
      <c r="K107" s="1036" t="n">
        <v>1</v>
      </c>
      <c r="L107" s="1036" t="n">
        <v>0</v>
      </c>
      <c r="M107" s="1036" t="n">
        <v>16</v>
      </c>
      <c r="N107" s="1036" t="n">
        <v>0</v>
      </c>
      <c r="O107" s="1036" t="n">
        <v>0</v>
      </c>
      <c r="P107" s="1036" t="n">
        <v>3</v>
      </c>
      <c r="Q107" s="1036" t="n">
        <v>0</v>
      </c>
      <c r="R107" s="1036" t="n">
        <v>0</v>
      </c>
      <c r="S107" s="1038" t="n">
        <f aca="false">SUM(L107:R107)</f>
        <v>19</v>
      </c>
      <c r="T107" s="1039" t="n">
        <v>0.35</v>
      </c>
      <c r="U107" s="1040"/>
      <c r="V107" s="1041" t="n">
        <f aca="false">I107*T107</f>
        <v>6.65</v>
      </c>
      <c r="W107" s="1041" t="n">
        <f aca="false">L107*T107</f>
        <v>0</v>
      </c>
      <c r="X107" s="1041" t="n">
        <f aca="false">M107*T107</f>
        <v>5.6</v>
      </c>
      <c r="Y107" s="1041" t="n">
        <f aca="false">N107*T107</f>
        <v>0</v>
      </c>
      <c r="Z107" s="1041" t="n">
        <f aca="false">O107*T107</f>
        <v>0</v>
      </c>
      <c r="AA107" s="1041" t="n">
        <f aca="false">T107*P107</f>
        <v>1.05</v>
      </c>
      <c r="AB107" s="1041" t="n">
        <f aca="false">Q107*T107</f>
        <v>0</v>
      </c>
      <c r="AC107" s="1041" t="n">
        <f aca="false">R107*T107</f>
        <v>0</v>
      </c>
    </row>
    <row r="108" customFormat="false" ht="14.1" hidden="false" customHeight="true" outlineLevel="0" collapsed="false">
      <c r="A108" s="1042" t="n">
        <v>33</v>
      </c>
      <c r="B108" s="1043" t="s">
        <v>845</v>
      </c>
      <c r="C108" s="1042" t="n">
        <v>0</v>
      </c>
      <c r="D108" s="1042" t="n">
        <v>0</v>
      </c>
      <c r="E108" s="1042" t="n">
        <v>0</v>
      </c>
      <c r="F108" s="1042" t="n">
        <v>0</v>
      </c>
      <c r="G108" s="1042" t="n">
        <v>0</v>
      </c>
      <c r="H108" s="1042" t="n">
        <v>0</v>
      </c>
      <c r="I108" s="1042" t="n">
        <v>0</v>
      </c>
      <c r="J108" s="1042" t="n">
        <v>0</v>
      </c>
      <c r="K108" s="1042" t="n">
        <v>0</v>
      </c>
      <c r="L108" s="1042" t="n">
        <v>0</v>
      </c>
      <c r="M108" s="1042" t="n">
        <v>0</v>
      </c>
      <c r="N108" s="1042" t="n">
        <v>0</v>
      </c>
      <c r="O108" s="1042" t="n">
        <v>0</v>
      </c>
      <c r="P108" s="1042" t="n">
        <v>0</v>
      </c>
      <c r="Q108" s="1042" t="n">
        <v>0</v>
      </c>
      <c r="R108" s="1042" t="n">
        <v>0</v>
      </c>
      <c r="S108" s="1044" t="n">
        <f aca="false">SUM(L108:R108)</f>
        <v>0</v>
      </c>
      <c r="T108" s="1045"/>
      <c r="U108" s="1046"/>
      <c r="V108" s="1047" t="n">
        <f aca="false">I108*T108</f>
        <v>0</v>
      </c>
      <c r="W108" s="1047" t="n">
        <f aca="false">L108*T108</f>
        <v>0</v>
      </c>
      <c r="X108" s="1047" t="n">
        <f aca="false">M108*T108</f>
        <v>0</v>
      </c>
      <c r="Y108" s="1047" t="n">
        <f aca="false">N108*T108</f>
        <v>0</v>
      </c>
      <c r="Z108" s="1047" t="n">
        <f aca="false">O108*T108</f>
        <v>0</v>
      </c>
      <c r="AA108" s="1047" t="n">
        <f aca="false">T108*P108</f>
        <v>0</v>
      </c>
      <c r="AB108" s="1047" t="n">
        <f aca="false">Q108*T108</f>
        <v>0</v>
      </c>
      <c r="AC108" s="1047" t="n">
        <f aca="false">R108*T108</f>
        <v>0</v>
      </c>
    </row>
    <row r="109" customFormat="false" ht="14.1" hidden="false" customHeight="true" outlineLevel="0" collapsed="false">
      <c r="A109" s="1036" t="n">
        <v>34</v>
      </c>
      <c r="B109" s="1037" t="s">
        <v>879</v>
      </c>
      <c r="C109" s="1036" t="n">
        <v>0</v>
      </c>
      <c r="D109" s="1036" t="n">
        <v>0</v>
      </c>
      <c r="E109" s="1036" t="n">
        <v>0</v>
      </c>
      <c r="F109" s="1036" t="n">
        <v>0</v>
      </c>
      <c r="G109" s="1036" t="n">
        <v>0</v>
      </c>
      <c r="H109" s="1036" t="n">
        <v>0</v>
      </c>
      <c r="I109" s="1036" t="n">
        <v>0</v>
      </c>
      <c r="J109" s="1036" t="n">
        <v>0</v>
      </c>
      <c r="K109" s="1036" t="n">
        <v>0</v>
      </c>
      <c r="L109" s="1036" t="n">
        <v>0</v>
      </c>
      <c r="M109" s="1036" t="n">
        <v>0</v>
      </c>
      <c r="N109" s="1036" t="n">
        <v>0</v>
      </c>
      <c r="O109" s="1036" t="n">
        <v>0</v>
      </c>
      <c r="P109" s="1036" t="n">
        <v>0</v>
      </c>
      <c r="Q109" s="1036" t="n">
        <v>0</v>
      </c>
      <c r="R109" s="1036" t="n">
        <v>0</v>
      </c>
      <c r="S109" s="1038" t="n">
        <f aca="false">SUM(L109:R109)</f>
        <v>0</v>
      </c>
      <c r="T109" s="1039"/>
      <c r="U109" s="1040"/>
      <c r="V109" s="1041" t="n">
        <f aca="false">I109*T109</f>
        <v>0</v>
      </c>
      <c r="W109" s="1041" t="n">
        <f aca="false">L109*T109</f>
        <v>0</v>
      </c>
      <c r="X109" s="1041" t="n">
        <f aca="false">M109*T109</f>
        <v>0</v>
      </c>
      <c r="Y109" s="1041" t="n">
        <f aca="false">N109*T109</f>
        <v>0</v>
      </c>
      <c r="Z109" s="1041" t="n">
        <f aca="false">O109*T109</f>
        <v>0</v>
      </c>
      <c r="AA109" s="1041" t="n">
        <f aca="false">T109*P109</f>
        <v>0</v>
      </c>
      <c r="AB109" s="1041" t="n">
        <f aca="false">Q109*T109</f>
        <v>0</v>
      </c>
      <c r="AC109" s="1041" t="n">
        <f aca="false">R109*T109</f>
        <v>0</v>
      </c>
    </row>
    <row r="110" customFormat="false" ht="14.25" hidden="false" customHeight="true" outlineLevel="0" collapsed="false">
      <c r="A110" s="1071" t="n">
        <v>35</v>
      </c>
      <c r="B110" s="1072" t="s">
        <v>848</v>
      </c>
      <c r="C110" s="1071" t="n">
        <v>21</v>
      </c>
      <c r="D110" s="1071" t="n">
        <v>0</v>
      </c>
      <c r="E110" s="1071" t="n">
        <v>0</v>
      </c>
      <c r="F110" s="1071" t="n">
        <v>0</v>
      </c>
      <c r="G110" s="1071" t="n">
        <v>0</v>
      </c>
      <c r="H110" s="1071" t="n">
        <v>0</v>
      </c>
      <c r="I110" s="1071" t="n">
        <v>21</v>
      </c>
      <c r="J110" s="1071" t="n">
        <v>0</v>
      </c>
      <c r="K110" s="1071" t="n">
        <v>1</v>
      </c>
      <c r="L110" s="1071" t="n">
        <v>0</v>
      </c>
      <c r="M110" s="1071" t="n">
        <v>21</v>
      </c>
      <c r="N110" s="1071" t="n">
        <v>0</v>
      </c>
      <c r="O110" s="1071" t="n">
        <v>0</v>
      </c>
      <c r="P110" s="1071" t="n">
        <v>0</v>
      </c>
      <c r="Q110" s="1071" t="n">
        <v>0</v>
      </c>
      <c r="R110" s="1071" t="n">
        <v>0</v>
      </c>
      <c r="S110" s="1073" t="n">
        <f aca="false">SUM(L110:R110)</f>
        <v>21</v>
      </c>
      <c r="T110" s="1074" t="n">
        <v>0.35</v>
      </c>
      <c r="U110" s="1075"/>
      <c r="V110" s="1076" t="n">
        <f aca="false">I110*T110</f>
        <v>7.35</v>
      </c>
      <c r="W110" s="1076" t="n">
        <f aca="false">L110*T110</f>
        <v>0</v>
      </c>
      <c r="X110" s="1076" t="n">
        <f aca="false">M110*T110</f>
        <v>7.35</v>
      </c>
      <c r="Y110" s="1076" t="n">
        <f aca="false">N110*T110</f>
        <v>0</v>
      </c>
      <c r="Z110" s="1076" t="n">
        <f aca="false">O110*T110</f>
        <v>0</v>
      </c>
      <c r="AA110" s="1076" t="n">
        <f aca="false">T110*P110</f>
        <v>0</v>
      </c>
      <c r="AB110" s="1076" t="n">
        <f aca="false">Q110*T110</f>
        <v>0</v>
      </c>
      <c r="AC110" s="1076" t="n">
        <f aca="false">R110*T110</f>
        <v>0</v>
      </c>
    </row>
    <row r="111" customFormat="false" ht="14.1" hidden="false" customHeight="true" outlineLevel="0" collapsed="false">
      <c r="A111" s="1017" t="n">
        <f aca="false">COUNT(A76:A110)</f>
        <v>35</v>
      </c>
      <c r="B111" s="1053" t="s">
        <v>169</v>
      </c>
      <c r="C111" s="1054" t="n">
        <f aca="false">SUM(C76:C110)</f>
        <v>1179</v>
      </c>
      <c r="D111" s="1054" t="n">
        <f aca="false">SUM(D76:D110)</f>
        <v>1</v>
      </c>
      <c r="E111" s="1054" t="n">
        <f aca="false">SUM(E76:E110)</f>
        <v>10</v>
      </c>
      <c r="F111" s="1054" t="n">
        <f aca="false">SUM(F76:F110)</f>
        <v>3</v>
      </c>
      <c r="G111" s="1054" t="n">
        <f aca="false">SUM(G76:G110)</f>
        <v>0</v>
      </c>
      <c r="H111" s="1054" t="n">
        <f aca="false">SUM(H76:H110)</f>
        <v>14</v>
      </c>
      <c r="I111" s="1054" t="n">
        <f aca="false">SUM(I76:I110)</f>
        <v>1165</v>
      </c>
      <c r="J111" s="1054" t="n">
        <f aca="false">SUM(J76:J110)</f>
        <v>146</v>
      </c>
      <c r="K111" s="1054" t="n">
        <f aca="false">SUM(K76:K110)</f>
        <v>25</v>
      </c>
      <c r="L111" s="1054" t="n">
        <f aca="false">SUM(L76:L110)</f>
        <v>18</v>
      </c>
      <c r="M111" s="1054" t="n">
        <f aca="false">SUM(M76:M110)</f>
        <v>1006</v>
      </c>
      <c r="N111" s="1054" t="n">
        <f aca="false">SUM(N76:N110)</f>
        <v>27</v>
      </c>
      <c r="O111" s="1054" t="n">
        <f aca="false">SUM(O76:O110)</f>
        <v>32</v>
      </c>
      <c r="P111" s="1054" t="n">
        <f aca="false">SUM(P76:P110)</f>
        <v>47</v>
      </c>
      <c r="Q111" s="1054" t="n">
        <f aca="false">SUM(Q76:Q110)</f>
        <v>3</v>
      </c>
      <c r="R111" s="1054" t="n">
        <f aca="false">SUM(R76:R110)</f>
        <v>160</v>
      </c>
      <c r="S111" s="1077" t="n">
        <f aca="false">SUM(S76:S110)</f>
        <v>1293</v>
      </c>
      <c r="T111" s="1017" t="s">
        <v>169</v>
      </c>
      <c r="U111" s="1017"/>
      <c r="V111" s="1055" t="n">
        <f aca="false">SUM(V76:V110)</f>
        <v>460.1326</v>
      </c>
      <c r="W111" s="1055" t="n">
        <f aca="false">SUM(W76:W110)</f>
        <v>8.8814</v>
      </c>
      <c r="X111" s="1055" t="n">
        <f aca="false">SUM(X76:X110)</f>
        <v>389.4592</v>
      </c>
      <c r="Y111" s="1055" t="n">
        <f aca="false">SUM(Y76:Y110)</f>
        <v>10.9828</v>
      </c>
      <c r="Z111" s="1055" t="n">
        <f aca="false">SUM(Z76:Z110)</f>
        <v>15.792</v>
      </c>
      <c r="AA111" s="1055" t="n">
        <f aca="false">SUM(AA76:AA110)</f>
        <v>18.9384</v>
      </c>
      <c r="AB111" s="1055" t="n">
        <f aca="false">SUM(AB76:AB110)</f>
        <v>1.05</v>
      </c>
      <c r="AC111" s="1055" t="n">
        <f aca="false">SUM(AC76:AC110)</f>
        <v>75.144</v>
      </c>
    </row>
    <row r="112" customFormat="false" ht="14.1" hidden="false" customHeight="true" outlineLevel="0" collapsed="false">
      <c r="A112" s="1056" t="s">
        <v>849</v>
      </c>
      <c r="B112" s="1012"/>
      <c r="C112" s="1012"/>
      <c r="D112" s="1012"/>
      <c r="E112" s="1012"/>
      <c r="F112" s="1012"/>
      <c r="G112" s="1012"/>
      <c r="H112" s="1012"/>
      <c r="I112" s="1012"/>
      <c r="J112" s="1012"/>
      <c r="K112" s="1012"/>
      <c r="L112" s="1012"/>
      <c r="M112" s="1012"/>
      <c r="N112" s="1012"/>
      <c r="O112" s="1012"/>
      <c r="P112" s="1012"/>
      <c r="Q112" s="1012"/>
      <c r="R112" s="1058" t="n">
        <f aca="false">L111+M111+N111+O111+P111+Q111+R111/5</f>
        <v>1165</v>
      </c>
      <c r="S112" s="1012"/>
      <c r="T112" s="1060" t="s">
        <v>850</v>
      </c>
      <c r="U112" s="1060"/>
      <c r="V112" s="1061" t="n">
        <f aca="false">'(14)Fluxo_Caixa'!C120</f>
        <v>0.37</v>
      </c>
      <c r="W112" s="1062" t="n">
        <f aca="false">V112</f>
        <v>0.37</v>
      </c>
      <c r="X112" s="1062" t="n">
        <f aca="false">W112</f>
        <v>0.37</v>
      </c>
      <c r="Y112" s="1062" t="n">
        <f aca="false">X112</f>
        <v>0.37</v>
      </c>
      <c r="Z112" s="1062" t="n">
        <f aca="false">Y112</f>
        <v>0.37</v>
      </c>
      <c r="AA112" s="1062" t="n">
        <f aca="false">Z112</f>
        <v>0.37</v>
      </c>
      <c r="AB112" s="1062" t="n">
        <f aca="false">AA112</f>
        <v>0.37</v>
      </c>
      <c r="AC112" s="1063" t="n">
        <f aca="false">AB112</f>
        <v>0.37</v>
      </c>
    </row>
    <row r="113" customFormat="false" ht="14.1" hidden="false" customHeight="true" outlineLevel="0" collapsed="false">
      <c r="A113" s="1056" t="s">
        <v>880</v>
      </c>
      <c r="B113" s="1012"/>
      <c r="C113" s="1012"/>
      <c r="D113" s="1012"/>
      <c r="E113" s="1012"/>
      <c r="F113" s="1012"/>
      <c r="G113" s="1012"/>
      <c r="H113" s="1012"/>
      <c r="I113" s="1012"/>
      <c r="J113" s="1012"/>
      <c r="K113" s="1012"/>
      <c r="L113" s="1012"/>
      <c r="M113" s="1012"/>
      <c r="N113" s="1012"/>
      <c r="O113" s="1012"/>
      <c r="P113" s="1012"/>
      <c r="Q113" s="1012"/>
      <c r="R113" s="1012"/>
      <c r="S113" s="1012"/>
    </row>
    <row r="114" customFormat="false" ht="14.1" hidden="false" customHeight="true" outlineLevel="0" collapsed="false">
      <c r="A114" s="1056" t="s">
        <v>852</v>
      </c>
      <c r="B114" s="1012"/>
      <c r="C114" s="1012"/>
      <c r="D114" s="1012"/>
      <c r="E114" s="1012"/>
      <c r="F114" s="1012"/>
      <c r="G114" s="1012"/>
      <c r="H114" s="1012"/>
      <c r="I114" s="1012"/>
      <c r="J114" s="1012"/>
      <c r="K114" s="1012"/>
      <c r="L114" s="1012"/>
      <c r="M114" s="1012"/>
      <c r="N114" s="1012"/>
      <c r="O114" s="1012"/>
      <c r="P114" s="1012"/>
      <c r="Q114" s="1012"/>
      <c r="R114" s="1012"/>
      <c r="S114" s="1078"/>
      <c r="T114" s="1012"/>
      <c r="U114" s="1012"/>
      <c r="V114" s="1012"/>
      <c r="W114" s="1012"/>
      <c r="X114" s="1012"/>
      <c r="Y114" s="1012"/>
      <c r="Z114" s="1012"/>
      <c r="AA114" s="1012"/>
      <c r="AB114" s="1012"/>
      <c r="AC114" s="1012"/>
    </row>
  </sheetData>
  <sheetProtection sheet="true" objects="true" scenarios="true" selectLockedCells="true"/>
  <mergeCells count="35">
    <mergeCell ref="A1:AC1"/>
    <mergeCell ref="A3:AC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S4"/>
    <mergeCell ref="T4:U4"/>
    <mergeCell ref="V4:AC4"/>
    <mergeCell ref="T68:U68"/>
    <mergeCell ref="T69:U69"/>
    <mergeCell ref="A73:AC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S74"/>
    <mergeCell ref="T74:U74"/>
    <mergeCell ref="V74:AC74"/>
    <mergeCell ref="T111:U111"/>
    <mergeCell ref="T112:U112"/>
  </mergeCells>
  <printOptions headings="false" gridLines="false" gridLinesSet="true" horizontalCentered="true" verticalCentered="false"/>
  <pageMargins left="0.25" right="0.25" top="0.75" bottom="0.75" header="0.3" footer="0.3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&amp;L&amp;"Calibri,Regular"&amp;9Estado de Santa Catarina
Município de Joinville
Edital de Concorrência N° 002/2017
Concessão do Serviço de Estacionamento Rotativo Público</oddHeader>
    <oddFooter>&amp;L&amp;"Calibri,Regular"&amp;9Planilha 17 - Demonstrativo de Vagas Ofertadas&amp;R&amp;"Calibri,Regular"&amp;9Pág.: &amp;P de &amp;N</oddFooter>
  </headerFooter>
  <rowBreaks count="1" manualBreakCount="1">
    <brk id="72" man="true" max="16383" min="0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F72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R50" activeCellId="0" sqref="R50"/>
    </sheetView>
  </sheetViews>
  <sheetFormatPr defaultRowHeight="14.1" outlineLevelRow="0" outlineLevelCol="0"/>
  <cols>
    <col collapsed="false" customWidth="true" hidden="false" outlineLevel="0" max="1" min="1" style="1009" width="22.01"/>
    <col collapsed="false" customWidth="true" hidden="false" outlineLevel="0" max="2" min="2" style="1009" width="17.14"/>
    <col collapsed="false" customWidth="true" hidden="false" outlineLevel="0" max="8" min="3" style="1009" width="13.7"/>
    <col collapsed="false" customWidth="true" hidden="false" outlineLevel="0" max="10" min="9" style="1009" width="13.14"/>
    <col collapsed="false" customWidth="true" hidden="false" outlineLevel="0" max="18" min="11" style="1009" width="11.71"/>
    <col collapsed="false" customWidth="true" hidden="false" outlineLevel="0" max="21" min="19" style="1009" width="19.57"/>
    <col collapsed="false" customWidth="true" hidden="false" outlineLevel="0" max="22" min="22" style="1009" width="22.7"/>
    <col collapsed="false" customWidth="true" hidden="false" outlineLevel="0" max="23" min="23" style="1009" width="19.57"/>
    <col collapsed="false" customWidth="true" hidden="false" outlineLevel="0" max="25" min="24" style="1009" width="8.71"/>
    <col collapsed="false" customWidth="true" hidden="false" outlineLevel="0" max="26" min="26" style="1009" width="16.42"/>
    <col collapsed="false" customWidth="true" hidden="false" outlineLevel="0" max="27" min="27" style="1009" width="14.01"/>
    <col collapsed="false" customWidth="true" hidden="false" outlineLevel="0" max="32" min="28" style="1009" width="8.71"/>
    <col collapsed="false" customWidth="true" hidden="false" outlineLevel="0" max="1025" min="33" style="1009" width="17.29"/>
  </cols>
  <sheetData>
    <row r="1" s="1010" customFormat="true" ht="21.95" hidden="false" customHeight="true" outlineLevel="0" collapsed="false">
      <c r="A1" s="241" t="s">
        <v>881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1012"/>
      <c r="T1" s="1012"/>
      <c r="U1" s="1012"/>
      <c r="V1" s="1012"/>
      <c r="W1" s="1012"/>
      <c r="X1" s="1012"/>
      <c r="Y1" s="1012"/>
      <c r="Z1" s="1012"/>
      <c r="AA1" s="1012"/>
      <c r="AB1" s="1012"/>
      <c r="AC1" s="1012"/>
      <c r="AD1" s="1012"/>
      <c r="AE1" s="1012"/>
      <c r="AF1" s="1012"/>
    </row>
    <row r="2" customFormat="false" ht="14.1" hidden="false" customHeight="true" outlineLevel="0" collapsed="false">
      <c r="A2" s="1012"/>
      <c r="B2" s="1012"/>
      <c r="C2" s="1012"/>
      <c r="D2" s="1012"/>
      <c r="E2" s="1012"/>
      <c r="F2" s="1012"/>
      <c r="G2" s="1012"/>
      <c r="H2" s="1012"/>
      <c r="I2" s="1012"/>
      <c r="J2" s="1012"/>
      <c r="K2" s="1012"/>
      <c r="L2" s="1012"/>
      <c r="M2" s="1012"/>
      <c r="N2" s="1012"/>
      <c r="O2" s="1012"/>
      <c r="P2" s="1012"/>
      <c r="Q2" s="1012"/>
      <c r="R2" s="1012"/>
      <c r="S2" s="1012"/>
      <c r="T2" s="1012"/>
      <c r="U2" s="1012"/>
      <c r="V2" s="1012"/>
      <c r="W2" s="1012"/>
      <c r="X2" s="1012"/>
      <c r="Y2" s="1012"/>
      <c r="Z2" s="1012"/>
      <c r="AA2" s="1012"/>
      <c r="AB2" s="1012"/>
      <c r="AC2" s="1012"/>
      <c r="AD2" s="1012"/>
      <c r="AE2" s="1012"/>
      <c r="AF2" s="1012"/>
    </row>
    <row r="3" customFormat="false" ht="14.1" hidden="false" customHeight="true" outlineLevel="0" collapsed="false">
      <c r="A3" s="1017" t="s">
        <v>882</v>
      </c>
      <c r="B3" s="1079" t="s">
        <v>883</v>
      </c>
      <c r="C3" s="1079"/>
      <c r="G3" s="1012"/>
      <c r="H3" s="1012"/>
      <c r="I3" s="1012"/>
      <c r="J3" s="1012"/>
      <c r="K3" s="1012"/>
      <c r="L3" s="1012"/>
      <c r="M3" s="1012"/>
      <c r="N3" s="1012"/>
      <c r="O3" s="1012"/>
      <c r="P3" s="1012"/>
      <c r="Q3" s="1012"/>
      <c r="R3" s="1012"/>
      <c r="S3" s="1012"/>
      <c r="T3" s="1012"/>
      <c r="U3" s="1012"/>
      <c r="V3" s="1012"/>
      <c r="W3" s="1012"/>
      <c r="X3" s="1012"/>
      <c r="Y3" s="1012"/>
      <c r="Z3" s="1012"/>
      <c r="AA3" s="1012"/>
      <c r="AB3" s="1012"/>
      <c r="AC3" s="1012"/>
      <c r="AD3" s="1012"/>
      <c r="AE3" s="1012"/>
      <c r="AF3" s="1012"/>
    </row>
    <row r="4" customFormat="false" ht="14.1" hidden="false" customHeight="true" outlineLevel="0" collapsed="false">
      <c r="A4" s="1017"/>
      <c r="B4" s="1079"/>
      <c r="C4" s="1079"/>
      <c r="G4" s="1012"/>
      <c r="H4" s="1012"/>
      <c r="I4" s="1012"/>
      <c r="J4" s="1012"/>
      <c r="K4" s="1012"/>
      <c r="L4" s="1012"/>
      <c r="M4" s="1012"/>
      <c r="N4" s="1012"/>
      <c r="O4" s="1012"/>
      <c r="P4" s="1012"/>
      <c r="Q4" s="1012"/>
      <c r="R4" s="1012"/>
      <c r="S4" s="1012"/>
      <c r="T4" s="1012"/>
      <c r="U4" s="1012"/>
      <c r="V4" s="1012"/>
      <c r="W4" s="1012"/>
      <c r="X4" s="1012"/>
      <c r="Y4" s="1012"/>
      <c r="Z4" s="1012"/>
      <c r="AA4" s="1012"/>
      <c r="AB4" s="1012"/>
      <c r="AC4" s="1012"/>
      <c r="AD4" s="1012"/>
      <c r="AE4" s="1012"/>
      <c r="AF4" s="1012"/>
    </row>
    <row r="5" customFormat="false" ht="14.1" hidden="false" customHeight="true" outlineLevel="0" collapsed="false">
      <c r="A5" s="1080" t="n">
        <f aca="false">'(14)Fluxo_Caixa'!C11</f>
        <v>3.5</v>
      </c>
      <c r="B5" s="1081" t="n">
        <f aca="false">'(14)Fluxo_Caixa'!C124</f>
        <v>0.014</v>
      </c>
      <c r="C5" s="1081"/>
      <c r="G5" s="1012"/>
      <c r="H5" s="1012"/>
      <c r="I5" s="1012"/>
      <c r="J5" s="1012"/>
      <c r="K5" s="1012"/>
      <c r="L5" s="1012"/>
      <c r="M5" s="1012"/>
      <c r="N5" s="1012"/>
      <c r="R5" s="1012"/>
      <c r="S5" s="1012"/>
      <c r="T5" s="1012"/>
      <c r="U5" s="1012"/>
      <c r="V5" s="1012"/>
      <c r="W5" s="1012"/>
      <c r="X5" s="1012"/>
      <c r="Y5" s="1012"/>
      <c r="Z5" s="1012"/>
      <c r="AA5" s="1012"/>
      <c r="AB5" s="1012"/>
      <c r="AC5" s="1012"/>
      <c r="AD5" s="1012"/>
      <c r="AE5" s="1012"/>
      <c r="AF5" s="1012"/>
    </row>
    <row r="6" customFormat="false" ht="14.1" hidden="false" customHeight="true" outlineLevel="0" collapsed="false">
      <c r="A6" s="1012"/>
      <c r="B6" s="1012"/>
      <c r="C6" s="1012"/>
      <c r="D6" s="1012"/>
      <c r="E6" s="1012"/>
      <c r="F6" s="1012"/>
      <c r="G6" s="1012"/>
      <c r="H6" s="1012"/>
      <c r="I6" s="1012"/>
      <c r="J6" s="1012"/>
      <c r="K6" s="1012"/>
      <c r="L6" s="1012"/>
      <c r="M6" s="1012"/>
      <c r="N6" s="1012"/>
      <c r="R6" s="1012"/>
      <c r="S6" s="1012"/>
      <c r="T6" s="1012"/>
      <c r="U6" s="1012"/>
      <c r="V6" s="1012"/>
      <c r="W6" s="1012"/>
      <c r="X6" s="1012"/>
      <c r="Y6" s="1012"/>
      <c r="Z6" s="1012"/>
      <c r="AA6" s="1012"/>
      <c r="AB6" s="1012"/>
      <c r="AC6" s="1012"/>
      <c r="AD6" s="1012"/>
      <c r="AE6" s="1012"/>
      <c r="AF6" s="1012"/>
    </row>
    <row r="7" customFormat="false" ht="14.1" hidden="false" customHeight="true" outlineLevel="0" collapsed="false">
      <c r="A7" s="1013" t="s">
        <v>884</v>
      </c>
      <c r="B7" s="1013"/>
      <c r="C7" s="1013"/>
      <c r="D7" s="1013"/>
      <c r="E7" s="1013"/>
      <c r="F7" s="1013"/>
      <c r="G7" s="1013"/>
      <c r="H7" s="1013"/>
      <c r="I7" s="1013"/>
      <c r="J7" s="1013"/>
      <c r="K7" s="1013"/>
      <c r="L7" s="1013"/>
      <c r="M7" s="1013"/>
      <c r="N7" s="1013"/>
      <c r="O7" s="1013"/>
      <c r="P7" s="1013"/>
      <c r="Q7" s="1013"/>
      <c r="R7" s="1013"/>
      <c r="S7" s="1082"/>
      <c r="T7" s="1082"/>
      <c r="U7" s="1082"/>
      <c r="V7" s="1082"/>
      <c r="W7" s="1012"/>
      <c r="X7" s="1012"/>
      <c r="Y7" s="1012"/>
      <c r="Z7" s="1012"/>
      <c r="AA7" s="1012"/>
      <c r="AB7" s="1012"/>
      <c r="AC7" s="1012"/>
      <c r="AD7" s="1012"/>
      <c r="AE7" s="1012"/>
      <c r="AF7" s="1012"/>
    </row>
    <row r="8" customFormat="false" ht="14.1" hidden="false" customHeight="true" outlineLevel="0" collapsed="false">
      <c r="A8" s="1057"/>
      <c r="B8" s="1057"/>
      <c r="C8" s="1057"/>
      <c r="D8" s="1057"/>
      <c r="E8" s="1057"/>
      <c r="F8" s="1057"/>
      <c r="G8" s="1057"/>
      <c r="H8" s="1057"/>
      <c r="I8" s="1057"/>
      <c r="J8" s="1057"/>
      <c r="K8" s="1057"/>
      <c r="L8" s="1057"/>
      <c r="M8" s="1012"/>
      <c r="N8" s="1012"/>
      <c r="R8" s="1082"/>
      <c r="S8" s="1082"/>
      <c r="T8" s="1082"/>
      <c r="U8" s="1082"/>
      <c r="V8" s="1082"/>
      <c r="W8" s="1012"/>
      <c r="X8" s="1012"/>
      <c r="Y8" s="1012"/>
      <c r="Z8" s="1012"/>
      <c r="AA8" s="1012"/>
      <c r="AB8" s="1012"/>
      <c r="AC8" s="1012"/>
      <c r="AD8" s="1012"/>
      <c r="AE8" s="1012"/>
      <c r="AF8" s="1012"/>
    </row>
    <row r="9" customFormat="false" ht="14.1" hidden="false" customHeight="true" outlineLevel="0" collapsed="false">
      <c r="A9" s="1017" t="s">
        <v>885</v>
      </c>
      <c r="B9" s="1017"/>
      <c r="C9" s="1083" t="s">
        <v>35</v>
      </c>
      <c r="D9" s="1083" t="s">
        <v>36</v>
      </c>
      <c r="F9" s="1012"/>
      <c r="G9" s="1012"/>
      <c r="H9" s="1012"/>
      <c r="M9" s="1012"/>
      <c r="N9" s="1012"/>
      <c r="R9" s="1012"/>
      <c r="S9" s="1012"/>
      <c r="T9" s="1012"/>
      <c r="U9" s="1012"/>
      <c r="V9" s="1012"/>
      <c r="W9" s="1012"/>
      <c r="X9" s="1012"/>
      <c r="Y9" s="1012"/>
      <c r="Z9" s="1012"/>
      <c r="AA9" s="1012"/>
      <c r="AB9" s="1012"/>
      <c r="AC9" s="1012"/>
      <c r="AD9" s="1012"/>
      <c r="AE9" s="1012"/>
      <c r="AF9" s="1012"/>
    </row>
    <row r="10" customFormat="false" ht="14.1" hidden="false" customHeight="true" outlineLevel="0" collapsed="false">
      <c r="A10" s="1084" t="s">
        <v>886</v>
      </c>
      <c r="B10" s="1085"/>
      <c r="C10" s="1086" t="n">
        <f aca="false">'(17)Taxa_Ocup.'!O68</f>
        <v>78</v>
      </c>
      <c r="D10" s="1087" t="n">
        <f aca="false">'(17)Taxa_Ocup.'!O111</f>
        <v>32</v>
      </c>
      <c r="F10" s="1088"/>
      <c r="G10" s="1012"/>
      <c r="H10" s="1012"/>
      <c r="M10" s="1012"/>
      <c r="N10" s="1012"/>
      <c r="R10" s="1012"/>
      <c r="S10" s="1012"/>
      <c r="T10" s="1012"/>
      <c r="U10" s="1012"/>
      <c r="V10" s="1012"/>
      <c r="W10" s="1012"/>
      <c r="X10" s="1012"/>
      <c r="Y10" s="1012"/>
      <c r="Z10" s="1012"/>
      <c r="AA10" s="1012"/>
      <c r="AB10" s="1012"/>
      <c r="AC10" s="1012"/>
      <c r="AD10" s="1012"/>
      <c r="AE10" s="1012"/>
      <c r="AF10" s="1012"/>
    </row>
    <row r="11" customFormat="false" ht="14.1" hidden="false" customHeight="true" outlineLevel="0" collapsed="false">
      <c r="A11" s="1084" t="s">
        <v>887</v>
      </c>
      <c r="B11" s="1085"/>
      <c r="C11" s="1086" t="n">
        <f aca="false">'(17)Taxa_Ocup.'!Q68</f>
        <v>14</v>
      </c>
      <c r="D11" s="1087" t="n">
        <f aca="false">'(17)Taxa_Ocup.'!Q111</f>
        <v>3</v>
      </c>
      <c r="F11" s="1088"/>
      <c r="G11" s="1012"/>
      <c r="H11" s="1012"/>
      <c r="I11" s="1012"/>
      <c r="J11" s="1012"/>
      <c r="K11" s="1012"/>
      <c r="L11" s="1012"/>
      <c r="M11" s="1012"/>
      <c r="N11" s="1012"/>
      <c r="R11" s="1012"/>
      <c r="S11" s="1012"/>
      <c r="T11" s="1012"/>
      <c r="U11" s="1012"/>
      <c r="V11" s="1012"/>
      <c r="W11" s="1012"/>
      <c r="X11" s="1012"/>
      <c r="Y11" s="1012"/>
      <c r="Z11" s="1012"/>
      <c r="AA11" s="1012"/>
      <c r="AB11" s="1012"/>
      <c r="AC11" s="1012"/>
      <c r="AD11" s="1012"/>
      <c r="AE11" s="1012"/>
      <c r="AF11" s="1012"/>
    </row>
    <row r="12" customFormat="false" ht="14.1" hidden="false" customHeight="true" outlineLevel="0" collapsed="false">
      <c r="A12" s="1057"/>
      <c r="B12" s="1057"/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12"/>
      <c r="N12" s="1012"/>
      <c r="R12" s="1082"/>
      <c r="S12" s="1082"/>
      <c r="T12" s="1082"/>
      <c r="U12" s="1082"/>
      <c r="V12" s="1082"/>
      <c r="W12" s="1012"/>
      <c r="X12" s="1012"/>
      <c r="Y12" s="1012"/>
      <c r="Z12" s="1012"/>
      <c r="AA12" s="1012"/>
      <c r="AB12" s="1012"/>
      <c r="AC12" s="1012"/>
      <c r="AD12" s="1012"/>
      <c r="AE12" s="1012"/>
      <c r="AF12" s="1012"/>
    </row>
    <row r="13" customFormat="false" ht="14.1" hidden="false" customHeight="true" outlineLevel="0" collapsed="false">
      <c r="A13" s="1017" t="s">
        <v>888</v>
      </c>
      <c r="B13" s="1017"/>
      <c r="C13" s="1017"/>
      <c r="D13" s="1017"/>
      <c r="E13" s="1017"/>
      <c r="F13" s="1017"/>
      <c r="G13" s="1057"/>
      <c r="H13" s="1057"/>
      <c r="I13" s="1057"/>
      <c r="J13" s="1057"/>
      <c r="K13" s="1057"/>
      <c r="L13" s="1057"/>
      <c r="M13" s="1012"/>
      <c r="N13" s="1012"/>
      <c r="R13" s="1082"/>
      <c r="S13" s="1082"/>
      <c r="T13" s="1082"/>
      <c r="U13" s="1082"/>
      <c r="V13" s="1082"/>
      <c r="W13" s="1012"/>
      <c r="X13" s="1012"/>
      <c r="Y13" s="1012"/>
      <c r="Z13" s="1012"/>
      <c r="AA13" s="1012"/>
      <c r="AB13" s="1012"/>
      <c r="AC13" s="1012"/>
      <c r="AD13" s="1012"/>
      <c r="AE13" s="1012"/>
      <c r="AF13" s="1012"/>
    </row>
    <row r="14" customFormat="false" ht="14.1" hidden="false" customHeight="true" outlineLevel="0" collapsed="false">
      <c r="A14" s="1089" t="s">
        <v>197</v>
      </c>
      <c r="B14" s="1017" t="s">
        <v>889</v>
      </c>
      <c r="C14" s="1017"/>
      <c r="D14" s="1017" t="s">
        <v>890</v>
      </c>
      <c r="E14" s="1017"/>
      <c r="F14" s="1027" t="s">
        <v>891</v>
      </c>
      <c r="G14" s="1057"/>
      <c r="H14" s="1057"/>
      <c r="I14" s="1057"/>
      <c r="J14" s="1057"/>
      <c r="K14" s="1057"/>
      <c r="L14" s="1057"/>
      <c r="M14" s="1012"/>
      <c r="N14" s="1012"/>
      <c r="R14" s="1082"/>
      <c r="S14" s="1082"/>
      <c r="T14" s="1082"/>
      <c r="U14" s="1082"/>
      <c r="V14" s="1082"/>
      <c r="W14" s="1012"/>
      <c r="X14" s="1012"/>
      <c r="Y14" s="1012"/>
      <c r="Z14" s="1012"/>
      <c r="AA14" s="1012"/>
      <c r="AB14" s="1012"/>
      <c r="AC14" s="1012"/>
      <c r="AD14" s="1012"/>
      <c r="AE14" s="1012"/>
      <c r="AF14" s="1012"/>
    </row>
    <row r="15" customFormat="false" ht="14.1" hidden="false" customHeight="true" outlineLevel="0" collapsed="false">
      <c r="A15" s="1089"/>
      <c r="B15" s="1027" t="s">
        <v>892</v>
      </c>
      <c r="C15" s="1017" t="s">
        <v>893</v>
      </c>
      <c r="D15" s="1027" t="s">
        <v>892</v>
      </c>
      <c r="E15" s="1017" t="s">
        <v>893</v>
      </c>
      <c r="F15" s="1027"/>
      <c r="G15" s="1057"/>
      <c r="H15" s="1057"/>
      <c r="I15" s="1057"/>
      <c r="J15" s="1057"/>
      <c r="K15" s="1057"/>
      <c r="L15" s="1057"/>
      <c r="M15" s="1012"/>
      <c r="N15" s="1012"/>
      <c r="R15" s="1082"/>
      <c r="S15" s="1082"/>
      <c r="T15" s="1082"/>
      <c r="U15" s="1082"/>
      <c r="V15" s="1082"/>
      <c r="W15" s="1012"/>
      <c r="X15" s="1012"/>
      <c r="Y15" s="1012"/>
      <c r="Z15" s="1012"/>
      <c r="AA15" s="1012"/>
      <c r="AB15" s="1012"/>
      <c r="AC15" s="1012"/>
      <c r="AD15" s="1012"/>
      <c r="AE15" s="1012"/>
      <c r="AF15" s="1012"/>
    </row>
    <row r="16" customFormat="false" ht="14.1" hidden="false" customHeight="true" outlineLevel="0" collapsed="false">
      <c r="A16" s="1089"/>
      <c r="B16" s="1089"/>
      <c r="C16" s="1090" t="n">
        <v>10</v>
      </c>
      <c r="D16" s="1027"/>
      <c r="E16" s="1090" t="n">
        <v>5</v>
      </c>
      <c r="F16" s="1027"/>
      <c r="G16" s="1057"/>
      <c r="H16" s="1057"/>
      <c r="I16" s="1057"/>
      <c r="J16" s="1057"/>
      <c r="K16" s="1057"/>
      <c r="L16" s="1057"/>
      <c r="M16" s="1012"/>
      <c r="N16" s="1012"/>
      <c r="R16" s="1082"/>
      <c r="S16" s="1082"/>
      <c r="T16" s="1082"/>
      <c r="U16" s="1082"/>
      <c r="V16" s="1082"/>
      <c r="W16" s="1012"/>
      <c r="X16" s="1012"/>
      <c r="Y16" s="1012"/>
      <c r="Z16" s="1012"/>
      <c r="AA16" s="1012"/>
      <c r="AB16" s="1012"/>
      <c r="AC16" s="1012"/>
      <c r="AD16" s="1012"/>
      <c r="AE16" s="1012"/>
      <c r="AF16" s="1012"/>
    </row>
    <row r="17" customFormat="false" ht="14.1" hidden="false" customHeight="true" outlineLevel="0" collapsed="false">
      <c r="A17" s="1028" t="s">
        <v>894</v>
      </c>
      <c r="B17" s="1028" t="n">
        <v>252</v>
      </c>
      <c r="C17" s="1091" t="n">
        <f aca="false">B17*$C$16</f>
        <v>2520</v>
      </c>
      <c r="D17" s="1028" t="n">
        <v>52</v>
      </c>
      <c r="E17" s="1091" t="n">
        <f aca="false">D17*$E$16</f>
        <v>260</v>
      </c>
      <c r="F17" s="1091" t="n">
        <f aca="false">(C17+E17)*0.7</f>
        <v>1946</v>
      </c>
      <c r="G17" s="1057"/>
      <c r="H17" s="1057"/>
      <c r="I17" s="1057"/>
      <c r="J17" s="1057"/>
      <c r="K17" s="1057"/>
      <c r="L17" s="1057"/>
      <c r="M17" s="1012"/>
      <c r="N17" s="1012"/>
      <c r="R17" s="1082"/>
      <c r="S17" s="1082"/>
      <c r="T17" s="1082"/>
      <c r="U17" s="1082"/>
      <c r="V17" s="1082"/>
      <c r="W17" s="1012"/>
      <c r="X17" s="1012"/>
      <c r="Y17" s="1012"/>
      <c r="Z17" s="1012"/>
      <c r="AA17" s="1012"/>
      <c r="AB17" s="1012"/>
      <c r="AC17" s="1012"/>
      <c r="AD17" s="1012"/>
      <c r="AE17" s="1012"/>
      <c r="AF17" s="1012"/>
    </row>
    <row r="18" customFormat="false" ht="14.1" hidden="false" customHeight="true" outlineLevel="0" collapsed="false">
      <c r="A18" s="1036" t="n">
        <v>2019</v>
      </c>
      <c r="B18" s="1036" t="n">
        <v>255</v>
      </c>
      <c r="C18" s="1092" t="n">
        <f aca="false">B18*$C$16</f>
        <v>2550</v>
      </c>
      <c r="D18" s="1036" t="n">
        <f aca="false">D17</f>
        <v>52</v>
      </c>
      <c r="E18" s="1092" t="n">
        <f aca="false">D18*$E$16</f>
        <v>260</v>
      </c>
      <c r="F18" s="1092" t="n">
        <f aca="false">C18+E18</f>
        <v>2810</v>
      </c>
      <c r="G18" s="1057"/>
      <c r="H18" s="1057"/>
      <c r="I18" s="1057"/>
      <c r="J18" s="1057"/>
      <c r="K18" s="1057"/>
      <c r="L18" s="1057"/>
      <c r="M18" s="1012"/>
      <c r="N18" s="1012"/>
      <c r="R18" s="1082"/>
      <c r="S18" s="1082"/>
      <c r="T18" s="1082"/>
      <c r="U18" s="1082"/>
      <c r="V18" s="1082"/>
      <c r="W18" s="1012"/>
      <c r="X18" s="1012"/>
      <c r="Y18" s="1012"/>
      <c r="Z18" s="1012"/>
      <c r="AA18" s="1012"/>
      <c r="AB18" s="1012"/>
      <c r="AC18" s="1012"/>
      <c r="AD18" s="1012"/>
      <c r="AE18" s="1012"/>
      <c r="AF18" s="1012"/>
    </row>
    <row r="19" customFormat="false" ht="14.1" hidden="false" customHeight="true" outlineLevel="0" collapsed="false">
      <c r="A19" s="1093" t="n">
        <f aca="false">A18+1</f>
        <v>2020</v>
      </c>
      <c r="B19" s="1093" t="n">
        <v>253</v>
      </c>
      <c r="C19" s="1094" t="n">
        <f aca="false">B19*$C$16</f>
        <v>2530</v>
      </c>
      <c r="D19" s="1093" t="n">
        <f aca="false">D18</f>
        <v>52</v>
      </c>
      <c r="E19" s="1094" t="n">
        <f aca="false">D19*$E$16</f>
        <v>260</v>
      </c>
      <c r="F19" s="1094" t="n">
        <f aca="false">C19+E19</f>
        <v>2790</v>
      </c>
      <c r="G19" s="1057"/>
      <c r="H19" s="1057"/>
      <c r="I19" s="1057"/>
      <c r="J19" s="1057"/>
      <c r="K19" s="1057"/>
      <c r="L19" s="1057"/>
      <c r="M19" s="1012"/>
      <c r="N19" s="1012"/>
      <c r="R19" s="1082"/>
      <c r="S19" s="1082"/>
      <c r="T19" s="1082"/>
      <c r="U19" s="1082"/>
      <c r="V19" s="1082"/>
      <c r="W19" s="1012"/>
      <c r="X19" s="1012"/>
      <c r="Y19" s="1012"/>
      <c r="Z19" s="1012"/>
      <c r="AA19" s="1012"/>
      <c r="AB19" s="1012"/>
      <c r="AC19" s="1012"/>
      <c r="AD19" s="1012"/>
      <c r="AE19" s="1012"/>
      <c r="AF19" s="1012"/>
    </row>
    <row r="20" customFormat="false" ht="14.1" hidden="false" customHeight="true" outlineLevel="0" collapsed="false">
      <c r="A20" s="1036" t="n">
        <f aca="false">A19+1</f>
        <v>2021</v>
      </c>
      <c r="B20" s="1036" t="n">
        <v>253</v>
      </c>
      <c r="C20" s="1092" t="n">
        <f aca="false">B20*$C$16</f>
        <v>2530</v>
      </c>
      <c r="D20" s="1036" t="n">
        <f aca="false">D19</f>
        <v>52</v>
      </c>
      <c r="E20" s="1092" t="n">
        <f aca="false">D20*$E$16</f>
        <v>260</v>
      </c>
      <c r="F20" s="1092" t="n">
        <f aca="false">C20+E20</f>
        <v>2790</v>
      </c>
      <c r="G20" s="1057"/>
      <c r="H20" s="1057"/>
      <c r="I20" s="1057"/>
      <c r="J20" s="1057"/>
      <c r="K20" s="1057"/>
      <c r="L20" s="1057"/>
      <c r="M20" s="1012"/>
      <c r="N20" s="1012"/>
      <c r="R20" s="1082"/>
      <c r="S20" s="1082"/>
      <c r="T20" s="1082"/>
      <c r="U20" s="1082"/>
      <c r="V20" s="1082"/>
      <c r="W20" s="1012"/>
      <c r="X20" s="1012"/>
      <c r="Y20" s="1012"/>
      <c r="Z20" s="1012"/>
      <c r="AA20" s="1012"/>
      <c r="AB20" s="1012"/>
      <c r="AC20" s="1012"/>
      <c r="AD20" s="1012"/>
      <c r="AE20" s="1012"/>
      <c r="AF20" s="1012"/>
    </row>
    <row r="21" customFormat="false" ht="14.1" hidden="false" customHeight="true" outlineLevel="0" collapsed="false">
      <c r="A21" s="1093" t="n">
        <f aca="false">A20+1</f>
        <v>2022</v>
      </c>
      <c r="B21" s="1093" t="n">
        <v>255</v>
      </c>
      <c r="C21" s="1094" t="n">
        <f aca="false">B21*$C$16</f>
        <v>2550</v>
      </c>
      <c r="D21" s="1093" t="n">
        <f aca="false">D20</f>
        <v>52</v>
      </c>
      <c r="E21" s="1094" t="n">
        <f aca="false">D21*$E$16</f>
        <v>260</v>
      </c>
      <c r="F21" s="1094" t="n">
        <f aca="false">C21+E21</f>
        <v>2810</v>
      </c>
      <c r="G21" s="1057"/>
      <c r="H21" s="1057"/>
      <c r="I21" s="1057"/>
      <c r="J21" s="1057"/>
      <c r="K21" s="1057"/>
      <c r="L21" s="1057"/>
      <c r="M21" s="1012"/>
      <c r="N21" s="1012"/>
      <c r="R21" s="1082"/>
      <c r="S21" s="1082"/>
      <c r="T21" s="1082"/>
      <c r="U21" s="1082"/>
      <c r="V21" s="1082"/>
      <c r="W21" s="1012"/>
      <c r="X21" s="1012"/>
      <c r="Y21" s="1012"/>
      <c r="Z21" s="1012"/>
      <c r="AA21" s="1012"/>
      <c r="AB21" s="1012"/>
      <c r="AC21" s="1012"/>
      <c r="AD21" s="1012"/>
      <c r="AE21" s="1012"/>
      <c r="AF21" s="1012"/>
    </row>
    <row r="22" customFormat="false" ht="14.1" hidden="false" customHeight="true" outlineLevel="0" collapsed="false">
      <c r="A22" s="1036" t="n">
        <f aca="false">A21+1</f>
        <v>2023</v>
      </c>
      <c r="B22" s="1036" t="n">
        <v>252</v>
      </c>
      <c r="C22" s="1092" t="n">
        <f aca="false">B22*$C$16</f>
        <v>2520</v>
      </c>
      <c r="D22" s="1036" t="n">
        <f aca="false">D21</f>
        <v>52</v>
      </c>
      <c r="E22" s="1092" t="n">
        <f aca="false">D22*$E$16</f>
        <v>260</v>
      </c>
      <c r="F22" s="1092" t="n">
        <f aca="false">C22+E22</f>
        <v>2780</v>
      </c>
      <c r="G22" s="1057"/>
      <c r="H22" s="1057"/>
      <c r="I22" s="1057"/>
      <c r="J22" s="1057"/>
      <c r="K22" s="1057"/>
      <c r="L22" s="1057"/>
      <c r="M22" s="1012"/>
      <c r="N22" s="1012"/>
      <c r="R22" s="1082"/>
      <c r="S22" s="1082"/>
      <c r="T22" s="1082"/>
      <c r="U22" s="1082"/>
      <c r="V22" s="1082"/>
      <c r="W22" s="1012"/>
      <c r="X22" s="1012"/>
      <c r="Y22" s="1012"/>
      <c r="Z22" s="1012"/>
      <c r="AA22" s="1012"/>
      <c r="AB22" s="1012"/>
      <c r="AC22" s="1012"/>
      <c r="AD22" s="1012"/>
      <c r="AE22" s="1012"/>
      <c r="AF22" s="1012"/>
    </row>
    <row r="23" customFormat="false" ht="14.1" hidden="false" customHeight="true" outlineLevel="0" collapsed="false">
      <c r="A23" s="1093" t="n">
        <f aca="false">A22+1</f>
        <v>2024</v>
      </c>
      <c r="B23" s="1093" t="n">
        <v>256</v>
      </c>
      <c r="C23" s="1094" t="n">
        <f aca="false">B23*$C$16</f>
        <v>2560</v>
      </c>
      <c r="D23" s="1093" t="n">
        <f aca="false">D22</f>
        <v>52</v>
      </c>
      <c r="E23" s="1094" t="n">
        <f aca="false">D23*$E$16</f>
        <v>260</v>
      </c>
      <c r="F23" s="1094" t="n">
        <f aca="false">C23+E23</f>
        <v>2820</v>
      </c>
      <c r="G23" s="1057"/>
      <c r="H23" s="1057"/>
      <c r="I23" s="1057"/>
      <c r="J23" s="1057"/>
      <c r="K23" s="1057"/>
      <c r="L23" s="1057"/>
      <c r="R23" s="1082"/>
      <c r="S23" s="1082"/>
      <c r="T23" s="1082"/>
      <c r="U23" s="1082"/>
      <c r="V23" s="1082"/>
      <c r="W23" s="1012"/>
      <c r="X23" s="1012"/>
      <c r="Y23" s="1012"/>
      <c r="Z23" s="1012"/>
      <c r="AA23" s="1012"/>
      <c r="AB23" s="1012"/>
      <c r="AC23" s="1012"/>
      <c r="AD23" s="1012"/>
      <c r="AE23" s="1012"/>
      <c r="AF23" s="1012"/>
    </row>
    <row r="24" customFormat="false" ht="14.1" hidden="false" customHeight="true" outlineLevel="0" collapsed="false">
      <c r="A24" s="1036" t="n">
        <f aca="false">A23+1</f>
        <v>2025</v>
      </c>
      <c r="B24" s="1036" t="n">
        <v>255</v>
      </c>
      <c r="C24" s="1092" t="n">
        <f aca="false">B24*$C$16</f>
        <v>2550</v>
      </c>
      <c r="D24" s="1036" t="n">
        <f aca="false">D23</f>
        <v>52</v>
      </c>
      <c r="E24" s="1092" t="n">
        <f aca="false">D24*$E$16</f>
        <v>260</v>
      </c>
      <c r="F24" s="1092" t="n">
        <f aca="false">C24+E24</f>
        <v>2810</v>
      </c>
      <c r="G24" s="1057"/>
      <c r="H24" s="1057"/>
      <c r="I24" s="1057"/>
      <c r="J24" s="1057"/>
      <c r="K24" s="1057"/>
      <c r="L24" s="1057"/>
      <c r="M24" s="1012"/>
      <c r="N24" s="1012"/>
      <c r="R24" s="1082"/>
      <c r="S24" s="1082"/>
      <c r="T24" s="1082"/>
      <c r="U24" s="1082"/>
      <c r="V24" s="1082"/>
      <c r="W24" s="1012"/>
      <c r="X24" s="1012"/>
      <c r="Y24" s="1012"/>
      <c r="Z24" s="1012"/>
      <c r="AA24" s="1012"/>
      <c r="AB24" s="1012"/>
      <c r="AC24" s="1012"/>
      <c r="AD24" s="1012"/>
      <c r="AE24" s="1012"/>
      <c r="AF24" s="1012"/>
    </row>
    <row r="25" customFormat="false" ht="14.1" hidden="false" customHeight="true" outlineLevel="0" collapsed="false">
      <c r="A25" s="1093" t="n">
        <f aca="false">A24+1</f>
        <v>2026</v>
      </c>
      <c r="B25" s="1093" t="n">
        <v>252</v>
      </c>
      <c r="C25" s="1094" t="n">
        <f aca="false">B25*$C$16</f>
        <v>2520</v>
      </c>
      <c r="D25" s="1093" t="n">
        <f aca="false">D24</f>
        <v>52</v>
      </c>
      <c r="E25" s="1094" t="n">
        <f aca="false">D25*$E$16</f>
        <v>260</v>
      </c>
      <c r="F25" s="1094" t="n">
        <f aca="false">C25+E25</f>
        <v>2780</v>
      </c>
      <c r="G25" s="1057"/>
      <c r="H25" s="1057"/>
      <c r="I25" s="1057"/>
      <c r="J25" s="1057"/>
      <c r="K25" s="1057"/>
      <c r="L25" s="1057"/>
      <c r="M25" s="1012"/>
      <c r="N25" s="1012"/>
      <c r="R25" s="1082"/>
      <c r="S25" s="1082"/>
      <c r="T25" s="1082"/>
      <c r="U25" s="1082"/>
      <c r="V25" s="1082"/>
      <c r="W25" s="1012"/>
      <c r="X25" s="1012"/>
      <c r="Y25" s="1012"/>
      <c r="Z25" s="1012"/>
      <c r="AA25" s="1012"/>
      <c r="AB25" s="1012"/>
      <c r="AC25" s="1012"/>
      <c r="AD25" s="1012"/>
      <c r="AE25" s="1012"/>
      <c r="AF25" s="1012"/>
    </row>
    <row r="26" customFormat="false" ht="14.1" hidden="false" customHeight="true" outlineLevel="0" collapsed="false">
      <c r="A26" s="1036" t="n">
        <f aca="false">A25+1</f>
        <v>2027</v>
      </c>
      <c r="B26" s="1036" t="n">
        <v>253</v>
      </c>
      <c r="C26" s="1092" t="n">
        <f aca="false">B26*$C$16</f>
        <v>2530</v>
      </c>
      <c r="D26" s="1036" t="n">
        <f aca="false">D25</f>
        <v>52</v>
      </c>
      <c r="E26" s="1092" t="n">
        <f aca="false">D26*$E$16</f>
        <v>260</v>
      </c>
      <c r="F26" s="1092" t="n">
        <f aca="false">C26+E26</f>
        <v>2790</v>
      </c>
      <c r="G26" s="1057"/>
      <c r="H26" s="1057"/>
      <c r="I26" s="1057"/>
      <c r="J26" s="1057"/>
      <c r="K26" s="1057"/>
      <c r="L26" s="1057"/>
      <c r="M26" s="1012"/>
      <c r="N26" s="1012"/>
      <c r="R26" s="1082"/>
      <c r="S26" s="1082"/>
      <c r="T26" s="1082"/>
      <c r="U26" s="1082"/>
      <c r="V26" s="1082"/>
      <c r="W26" s="1012"/>
      <c r="X26" s="1012"/>
      <c r="Y26" s="1012"/>
      <c r="Z26" s="1012"/>
      <c r="AA26" s="1012"/>
      <c r="AB26" s="1012"/>
      <c r="AC26" s="1012"/>
      <c r="AD26" s="1012"/>
      <c r="AE26" s="1012"/>
      <c r="AF26" s="1012"/>
    </row>
    <row r="27" customFormat="false" ht="14.1" hidden="false" customHeight="true" outlineLevel="0" collapsed="false">
      <c r="A27" s="1093" t="n">
        <f aca="false">A26+1</f>
        <v>2028</v>
      </c>
      <c r="B27" s="1093" t="n">
        <v>252</v>
      </c>
      <c r="C27" s="1094" t="n">
        <f aca="false">B27*$C$16</f>
        <v>2520</v>
      </c>
      <c r="D27" s="1093" t="n">
        <f aca="false">D26</f>
        <v>52</v>
      </c>
      <c r="E27" s="1094" t="n">
        <f aca="false">D27*$E$16</f>
        <v>260</v>
      </c>
      <c r="F27" s="1094" t="n">
        <f aca="false">C27+E27</f>
        <v>2780</v>
      </c>
      <c r="G27" s="1057"/>
      <c r="H27" s="1057"/>
      <c r="I27" s="1057"/>
      <c r="J27" s="1057"/>
      <c r="K27" s="1057"/>
      <c r="L27" s="1057"/>
      <c r="M27" s="1012"/>
      <c r="N27" s="1012"/>
      <c r="R27" s="1082"/>
      <c r="S27" s="1082"/>
      <c r="T27" s="1082"/>
      <c r="U27" s="1082"/>
      <c r="V27" s="1082"/>
      <c r="W27" s="1012"/>
      <c r="X27" s="1012"/>
      <c r="Y27" s="1012"/>
      <c r="Z27" s="1012"/>
      <c r="AA27" s="1012"/>
      <c r="AB27" s="1012"/>
      <c r="AC27" s="1012"/>
      <c r="AD27" s="1012"/>
      <c r="AE27" s="1012"/>
      <c r="AF27" s="1012"/>
    </row>
    <row r="28" customFormat="false" ht="14.1" hidden="false" customHeight="true" outlineLevel="0" collapsed="false">
      <c r="A28" s="1036" t="n">
        <f aca="false">A27+1</f>
        <v>2029</v>
      </c>
      <c r="B28" s="1036" t="n">
        <v>252</v>
      </c>
      <c r="C28" s="1092" t="n">
        <f aca="false">B28*$C$16</f>
        <v>2520</v>
      </c>
      <c r="D28" s="1036" t="n">
        <f aca="false">D27</f>
        <v>52</v>
      </c>
      <c r="E28" s="1092" t="n">
        <f aca="false">D28*$E$16</f>
        <v>260</v>
      </c>
      <c r="F28" s="1092" t="n">
        <f aca="false">C28+E28</f>
        <v>2780</v>
      </c>
      <c r="G28" s="1057"/>
      <c r="H28" s="1057"/>
      <c r="I28" s="1057"/>
      <c r="J28" s="1057"/>
      <c r="K28" s="1057"/>
      <c r="L28" s="1057"/>
      <c r="M28" s="1012"/>
      <c r="N28" s="1012"/>
      <c r="R28" s="1082"/>
      <c r="S28" s="1082"/>
      <c r="T28" s="1082"/>
      <c r="U28" s="1082"/>
      <c r="V28" s="1082"/>
      <c r="W28" s="1012"/>
      <c r="X28" s="1012"/>
      <c r="Y28" s="1012"/>
      <c r="Z28" s="1012"/>
      <c r="AA28" s="1012"/>
      <c r="AB28" s="1012"/>
      <c r="AC28" s="1012"/>
      <c r="AD28" s="1012"/>
      <c r="AE28" s="1012"/>
      <c r="AF28" s="1012"/>
    </row>
    <row r="29" customFormat="false" ht="14.1" hidden="false" customHeight="true" outlineLevel="0" collapsed="false">
      <c r="A29" s="1093" t="n">
        <f aca="false">A28+1</f>
        <v>2030</v>
      </c>
      <c r="B29" s="1093" t="n">
        <v>255</v>
      </c>
      <c r="C29" s="1094" t="n">
        <f aca="false">B29*$C$16</f>
        <v>2550</v>
      </c>
      <c r="D29" s="1093" t="n">
        <f aca="false">D28</f>
        <v>52</v>
      </c>
      <c r="E29" s="1094" t="n">
        <f aca="false">D29*$E$16</f>
        <v>260</v>
      </c>
      <c r="F29" s="1094" t="n">
        <f aca="false">C29+E29</f>
        <v>2810</v>
      </c>
      <c r="G29" s="1057"/>
      <c r="H29" s="1057"/>
      <c r="I29" s="1057"/>
      <c r="J29" s="1057"/>
      <c r="K29" s="1057"/>
      <c r="L29" s="1057"/>
      <c r="M29" s="1012"/>
      <c r="N29" s="1012"/>
      <c r="R29" s="1082"/>
      <c r="S29" s="1082"/>
      <c r="T29" s="1082"/>
      <c r="U29" s="1082"/>
      <c r="V29" s="1082"/>
      <c r="W29" s="1012"/>
      <c r="X29" s="1012"/>
      <c r="Y29" s="1012"/>
      <c r="Z29" s="1012"/>
      <c r="AA29" s="1012"/>
      <c r="AB29" s="1012"/>
      <c r="AC29" s="1012"/>
      <c r="AD29" s="1012"/>
      <c r="AE29" s="1012"/>
      <c r="AF29" s="1012"/>
    </row>
    <row r="30" customFormat="false" ht="14.1" hidden="false" customHeight="true" outlineLevel="0" collapsed="false">
      <c r="A30" s="1036" t="n">
        <f aca="false">A29+1</f>
        <v>2031</v>
      </c>
      <c r="B30" s="1036" t="n">
        <v>255</v>
      </c>
      <c r="C30" s="1092" t="n">
        <f aca="false">B30*$C$16</f>
        <v>2550</v>
      </c>
      <c r="D30" s="1036" t="n">
        <f aca="false">D29</f>
        <v>52</v>
      </c>
      <c r="E30" s="1092" t="n">
        <f aca="false">D30*$E$16</f>
        <v>260</v>
      </c>
      <c r="F30" s="1092" t="n">
        <f aca="false">C30+E30</f>
        <v>2810</v>
      </c>
      <c r="G30" s="1057"/>
      <c r="H30" s="1057"/>
      <c r="I30" s="1057"/>
      <c r="J30" s="1057"/>
      <c r="K30" s="1057"/>
      <c r="L30" s="1057"/>
      <c r="M30" s="1012"/>
      <c r="N30" s="1012"/>
      <c r="R30" s="1082"/>
      <c r="S30" s="1082"/>
      <c r="T30" s="1082"/>
      <c r="U30" s="1082"/>
      <c r="V30" s="1082"/>
      <c r="W30" s="1012"/>
      <c r="X30" s="1012"/>
      <c r="Y30" s="1012"/>
      <c r="Z30" s="1012"/>
      <c r="AA30" s="1012"/>
      <c r="AB30" s="1012"/>
      <c r="AC30" s="1012"/>
      <c r="AD30" s="1012"/>
      <c r="AE30" s="1012"/>
      <c r="AF30" s="1012"/>
    </row>
    <row r="31" customFormat="false" ht="14.1" hidden="false" customHeight="true" outlineLevel="0" collapsed="false">
      <c r="A31" s="1093" t="n">
        <f aca="false">A30+1</f>
        <v>2032</v>
      </c>
      <c r="B31" s="1093" t="n">
        <v>254</v>
      </c>
      <c r="C31" s="1094" t="n">
        <f aca="false">B31*$C$16</f>
        <v>2540</v>
      </c>
      <c r="D31" s="1093" t="n">
        <f aca="false">D30</f>
        <v>52</v>
      </c>
      <c r="E31" s="1094" t="n">
        <f aca="false">D31*$E$16</f>
        <v>260</v>
      </c>
      <c r="F31" s="1094" t="n">
        <f aca="false">C31+E31</f>
        <v>2800</v>
      </c>
      <c r="G31" s="1057"/>
      <c r="H31" s="1057"/>
      <c r="I31" s="1057"/>
      <c r="J31" s="1057"/>
      <c r="K31" s="1057"/>
      <c r="L31" s="1057"/>
      <c r="M31" s="1012"/>
      <c r="N31" s="1012"/>
      <c r="R31" s="1082"/>
      <c r="S31" s="1082"/>
      <c r="T31" s="1082"/>
      <c r="U31" s="1082"/>
      <c r="V31" s="1082"/>
      <c r="W31" s="1012"/>
      <c r="X31" s="1012"/>
      <c r="Y31" s="1012"/>
      <c r="Z31" s="1012"/>
      <c r="AA31" s="1012"/>
      <c r="AB31" s="1012"/>
      <c r="AC31" s="1012"/>
      <c r="AD31" s="1012"/>
      <c r="AE31" s="1012"/>
      <c r="AF31" s="1012"/>
    </row>
    <row r="32" customFormat="false" ht="14.1" hidden="false" customHeight="true" outlineLevel="0" collapsed="false">
      <c r="A32" s="1036" t="n">
        <f aca="false">A31+1</f>
        <v>2033</v>
      </c>
      <c r="B32" s="1036" t="n">
        <v>254</v>
      </c>
      <c r="C32" s="1092" t="n">
        <f aca="false">B32*$C$16</f>
        <v>2540</v>
      </c>
      <c r="D32" s="1036" t="n">
        <f aca="false">D31</f>
        <v>52</v>
      </c>
      <c r="E32" s="1092" t="n">
        <f aca="false">D32*$E$16</f>
        <v>260</v>
      </c>
      <c r="F32" s="1092" t="n">
        <f aca="false">C32+E32</f>
        <v>2800</v>
      </c>
      <c r="G32" s="1057"/>
      <c r="H32" s="1057"/>
      <c r="I32" s="1057"/>
      <c r="J32" s="1057"/>
      <c r="K32" s="1057"/>
      <c r="L32" s="1057"/>
      <c r="M32" s="1012"/>
      <c r="N32" s="1012"/>
      <c r="O32" s="1095"/>
      <c r="P32" s="1095"/>
      <c r="Q32" s="1082"/>
      <c r="R32" s="1082"/>
      <c r="S32" s="1082"/>
      <c r="T32" s="1082"/>
      <c r="U32" s="1082"/>
      <c r="V32" s="1082"/>
      <c r="W32" s="1012"/>
      <c r="X32" s="1012"/>
      <c r="Y32" s="1012"/>
      <c r="Z32" s="1012"/>
      <c r="AA32" s="1012"/>
      <c r="AB32" s="1012"/>
      <c r="AC32" s="1012"/>
      <c r="AD32" s="1012"/>
      <c r="AE32" s="1012"/>
      <c r="AF32" s="1012"/>
    </row>
    <row r="33" customFormat="false" ht="14.1" hidden="false" customHeight="true" outlineLevel="0" collapsed="false">
      <c r="A33" s="1093" t="n">
        <f aca="false">A32+1</f>
        <v>2034</v>
      </c>
      <c r="B33" s="1093" t="n">
        <v>252</v>
      </c>
      <c r="C33" s="1094" t="n">
        <f aca="false">B33*$C$16</f>
        <v>2520</v>
      </c>
      <c r="D33" s="1093" t="n">
        <f aca="false">D32</f>
        <v>52</v>
      </c>
      <c r="E33" s="1094" t="n">
        <f aca="false">D33*$E$16</f>
        <v>260</v>
      </c>
      <c r="F33" s="1094" t="n">
        <f aca="false">C33+E33</f>
        <v>2780</v>
      </c>
      <c r="G33" s="1057"/>
      <c r="H33" s="1057"/>
      <c r="I33" s="1057"/>
      <c r="J33" s="1057"/>
      <c r="K33" s="1057"/>
      <c r="L33" s="1057"/>
      <c r="M33" s="1012"/>
      <c r="N33" s="1012"/>
      <c r="O33" s="1095"/>
      <c r="P33" s="1095"/>
      <c r="Q33" s="1082"/>
      <c r="R33" s="1082"/>
      <c r="S33" s="1082"/>
      <c r="T33" s="1082"/>
      <c r="U33" s="1082"/>
      <c r="V33" s="1082"/>
      <c r="W33" s="1012"/>
      <c r="X33" s="1012"/>
      <c r="Y33" s="1012"/>
      <c r="Z33" s="1012"/>
      <c r="AA33" s="1012"/>
      <c r="AB33" s="1012"/>
      <c r="AC33" s="1012"/>
      <c r="AD33" s="1012"/>
      <c r="AE33" s="1012"/>
      <c r="AF33" s="1012"/>
    </row>
    <row r="34" customFormat="false" ht="14.1" hidden="false" customHeight="true" outlineLevel="0" collapsed="false">
      <c r="A34" s="1036" t="n">
        <f aca="false">A33+1</f>
        <v>2035</v>
      </c>
      <c r="B34" s="1036" t="n">
        <v>252</v>
      </c>
      <c r="C34" s="1092" t="n">
        <f aca="false">B34*$C$16</f>
        <v>2520</v>
      </c>
      <c r="D34" s="1036" t="n">
        <f aca="false">D33</f>
        <v>52</v>
      </c>
      <c r="E34" s="1092" t="n">
        <f aca="false">D34*$E$16</f>
        <v>260</v>
      </c>
      <c r="F34" s="1092" t="n">
        <f aca="false">C34+E34</f>
        <v>2780</v>
      </c>
      <c r="G34" s="1057"/>
      <c r="H34" s="1057"/>
      <c r="I34" s="1057"/>
      <c r="J34" s="1057"/>
      <c r="K34" s="1057"/>
      <c r="L34" s="1057"/>
      <c r="M34" s="1012"/>
      <c r="N34" s="1012"/>
      <c r="O34" s="1095"/>
      <c r="P34" s="1095"/>
      <c r="Q34" s="1082"/>
      <c r="R34" s="1082"/>
      <c r="S34" s="1082"/>
      <c r="T34" s="1082"/>
      <c r="U34" s="1082"/>
      <c r="V34" s="1082"/>
      <c r="W34" s="1012"/>
      <c r="X34" s="1012"/>
      <c r="Y34" s="1012"/>
      <c r="Z34" s="1012"/>
      <c r="AA34" s="1012"/>
      <c r="AB34" s="1012"/>
      <c r="AC34" s="1012"/>
      <c r="AD34" s="1012"/>
      <c r="AE34" s="1012"/>
      <c r="AF34" s="1012"/>
    </row>
    <row r="35" customFormat="false" ht="14.1" hidden="false" customHeight="true" outlineLevel="0" collapsed="false">
      <c r="A35" s="1093" t="n">
        <f aca="false">A34+1</f>
        <v>2036</v>
      </c>
      <c r="B35" s="1093" t="n">
        <v>256</v>
      </c>
      <c r="C35" s="1094" t="n">
        <f aca="false">B35*$C$16</f>
        <v>2560</v>
      </c>
      <c r="D35" s="1093" t="n">
        <f aca="false">D34</f>
        <v>52</v>
      </c>
      <c r="E35" s="1094" t="n">
        <f aca="false">D35*$E$16</f>
        <v>260</v>
      </c>
      <c r="F35" s="1094" t="n">
        <f aca="false">C35+E35</f>
        <v>2820</v>
      </c>
      <c r="G35" s="1057"/>
      <c r="H35" s="1057"/>
      <c r="I35" s="1057"/>
      <c r="J35" s="1057"/>
      <c r="K35" s="1057"/>
      <c r="L35" s="1057"/>
      <c r="M35" s="1012"/>
      <c r="N35" s="1012"/>
      <c r="O35" s="1095"/>
      <c r="P35" s="1095"/>
      <c r="Q35" s="1082"/>
      <c r="R35" s="1082"/>
      <c r="S35" s="1082"/>
      <c r="T35" s="1082"/>
      <c r="U35" s="1082"/>
      <c r="V35" s="1082"/>
      <c r="W35" s="1012"/>
      <c r="X35" s="1012"/>
      <c r="Y35" s="1012"/>
      <c r="Z35" s="1012"/>
      <c r="AA35" s="1012"/>
      <c r="AB35" s="1012"/>
      <c r="AC35" s="1012"/>
      <c r="AD35" s="1012"/>
      <c r="AE35" s="1012"/>
      <c r="AF35" s="1012"/>
    </row>
    <row r="36" customFormat="false" ht="14.1" hidden="false" customHeight="true" outlineLevel="0" collapsed="false">
      <c r="A36" s="1048" t="n">
        <f aca="false">A35+1</f>
        <v>2037</v>
      </c>
      <c r="B36" s="1048" t="n">
        <v>252</v>
      </c>
      <c r="C36" s="1096" t="n">
        <f aca="false">B36*$C$16</f>
        <v>2520</v>
      </c>
      <c r="D36" s="1048" t="n">
        <f aca="false">D35</f>
        <v>52</v>
      </c>
      <c r="E36" s="1096" t="n">
        <f aca="false">D36*$E$16</f>
        <v>260</v>
      </c>
      <c r="F36" s="1096" t="n">
        <f aca="false">C36+E36</f>
        <v>2780</v>
      </c>
      <c r="G36" s="1057"/>
      <c r="H36" s="1057"/>
      <c r="I36" s="1057"/>
      <c r="J36" s="1057"/>
      <c r="K36" s="1057"/>
      <c r="L36" s="1057"/>
      <c r="M36" s="1012"/>
      <c r="N36" s="1012"/>
      <c r="O36" s="1095"/>
      <c r="P36" s="1095"/>
      <c r="Q36" s="1082"/>
      <c r="R36" s="1082"/>
      <c r="S36" s="1082"/>
      <c r="T36" s="1082"/>
      <c r="U36" s="1082"/>
      <c r="V36" s="1082"/>
      <c r="W36" s="1012"/>
      <c r="X36" s="1012"/>
      <c r="Y36" s="1012"/>
      <c r="Z36" s="1012"/>
      <c r="AA36" s="1012"/>
      <c r="AB36" s="1012"/>
      <c r="AC36" s="1012"/>
      <c r="AD36" s="1012"/>
      <c r="AE36" s="1012"/>
      <c r="AF36" s="1012"/>
    </row>
    <row r="37" customFormat="false" ht="14.1" hidden="false" customHeight="true" outlineLevel="0" collapsed="false">
      <c r="A37" s="1097" t="s">
        <v>895</v>
      </c>
      <c r="B37" s="1098" t="n">
        <f aca="false">SUM(B17:B36)</f>
        <v>5070</v>
      </c>
      <c r="C37" s="1098" t="n">
        <f aca="false">SUM(C17:C36)</f>
        <v>50700</v>
      </c>
      <c r="D37" s="1098" t="n">
        <f aca="false">SUM(D17:D36)</f>
        <v>1040</v>
      </c>
      <c r="E37" s="1098" t="n">
        <f aca="false">SUM(E17:E36)</f>
        <v>5200</v>
      </c>
      <c r="F37" s="1099" t="n">
        <f aca="false">SUM(F17:F36)</f>
        <v>55066</v>
      </c>
      <c r="G37" s="1057"/>
      <c r="H37" s="1057"/>
      <c r="I37" s="1057"/>
      <c r="J37" s="1057"/>
      <c r="K37" s="1057"/>
      <c r="L37" s="1057"/>
      <c r="N37" s="1012"/>
      <c r="O37" s="1095"/>
      <c r="P37" s="1095"/>
      <c r="Q37" s="1082"/>
      <c r="R37" s="1082"/>
      <c r="S37" s="1082"/>
      <c r="T37" s="1082"/>
      <c r="U37" s="1082"/>
      <c r="V37" s="1082"/>
      <c r="W37" s="1012"/>
      <c r="X37" s="1012"/>
      <c r="Y37" s="1012"/>
      <c r="Z37" s="1012"/>
      <c r="AA37" s="1012"/>
      <c r="AB37" s="1012"/>
      <c r="AC37" s="1012"/>
      <c r="AD37" s="1012"/>
      <c r="AE37" s="1012"/>
      <c r="AF37" s="1012"/>
    </row>
    <row r="38" customFormat="false" ht="14.1" hidden="false" customHeight="true" outlineLevel="0" collapsed="false">
      <c r="A38" s="1097" t="s">
        <v>896</v>
      </c>
      <c r="B38" s="1098" t="n">
        <f aca="false">AVERAGE(B17:B36)</f>
        <v>253.5</v>
      </c>
      <c r="C38" s="1098" t="n">
        <f aca="false">AVERAGE(C17:C36)</f>
        <v>2535</v>
      </c>
      <c r="D38" s="1098" t="n">
        <f aca="false">AVERAGE(D17:D36)</f>
        <v>52</v>
      </c>
      <c r="E38" s="1098" t="n">
        <f aca="false">AVERAGE(E17:E36)</f>
        <v>260</v>
      </c>
      <c r="F38" s="1099" t="n">
        <f aca="false">AVERAGE(F17:F36)</f>
        <v>2753.3</v>
      </c>
      <c r="H38" s="1057"/>
      <c r="I38" s="1057"/>
      <c r="J38" s="1057"/>
      <c r="K38" s="1057"/>
      <c r="L38" s="1057"/>
      <c r="M38" s="1012"/>
      <c r="N38" s="1012"/>
      <c r="O38" s="1095"/>
      <c r="P38" s="1095"/>
      <c r="Q38" s="1082"/>
      <c r="R38" s="1082"/>
      <c r="S38" s="1082"/>
      <c r="T38" s="1082"/>
      <c r="U38" s="1082"/>
      <c r="V38" s="1082"/>
      <c r="W38" s="1012"/>
      <c r="X38" s="1012"/>
      <c r="Y38" s="1012"/>
      <c r="Z38" s="1012"/>
      <c r="AA38" s="1012"/>
      <c r="AB38" s="1012"/>
      <c r="AC38" s="1012"/>
      <c r="AD38" s="1012"/>
      <c r="AE38" s="1012"/>
      <c r="AF38" s="1012"/>
    </row>
    <row r="39" customFormat="false" ht="14.1" hidden="false" customHeight="true" outlineLevel="0" collapsed="false">
      <c r="A39" s="1100" t="s">
        <v>897</v>
      </c>
      <c r="B39" s="1101"/>
      <c r="C39" s="1101"/>
      <c r="D39" s="1101"/>
      <c r="E39" s="1101"/>
      <c r="F39" s="1101"/>
      <c r="H39" s="1057"/>
      <c r="I39" s="1057"/>
      <c r="J39" s="1057"/>
      <c r="K39" s="1057"/>
      <c r="L39" s="1057"/>
      <c r="M39" s="1012"/>
      <c r="N39" s="1012"/>
      <c r="O39" s="1095"/>
      <c r="P39" s="1095"/>
      <c r="Q39" s="1082"/>
      <c r="R39" s="1082"/>
      <c r="S39" s="1082"/>
      <c r="T39" s="1082"/>
      <c r="U39" s="1082"/>
      <c r="V39" s="1082"/>
      <c r="W39" s="1012"/>
      <c r="X39" s="1012"/>
      <c r="Y39" s="1012"/>
      <c r="Z39" s="1012"/>
      <c r="AA39" s="1012"/>
      <c r="AB39" s="1012"/>
      <c r="AC39" s="1012"/>
      <c r="AD39" s="1012"/>
      <c r="AE39" s="1012"/>
      <c r="AF39" s="1012"/>
    </row>
    <row r="40" customFormat="false" ht="14.1" hidden="false" customHeight="true" outlineLevel="0" collapsed="false">
      <c r="A40" s="1057"/>
      <c r="B40" s="1057"/>
      <c r="C40" s="1057"/>
      <c r="D40" s="1057"/>
      <c r="E40" s="1057"/>
      <c r="F40" s="1057"/>
      <c r="G40" s="1057"/>
      <c r="H40" s="1057"/>
      <c r="I40" s="1057"/>
      <c r="J40" s="1057"/>
      <c r="K40" s="1057"/>
      <c r="L40" s="1057"/>
      <c r="M40" s="1012"/>
      <c r="N40" s="1012"/>
      <c r="O40" s="1095"/>
      <c r="P40" s="1095"/>
      <c r="Q40" s="1082"/>
      <c r="R40" s="1082"/>
      <c r="S40" s="1082"/>
      <c r="T40" s="1082"/>
      <c r="U40" s="1082"/>
      <c r="V40" s="1082"/>
      <c r="W40" s="1012"/>
      <c r="X40" s="1012"/>
      <c r="Y40" s="1012"/>
      <c r="Z40" s="1012"/>
      <c r="AA40" s="1012"/>
      <c r="AB40" s="1012"/>
      <c r="AC40" s="1012"/>
      <c r="AD40" s="1012"/>
      <c r="AE40" s="1012"/>
      <c r="AF40" s="1012"/>
    </row>
    <row r="41" customFormat="false" ht="14.1" hidden="false" customHeight="true" outlineLevel="0" collapsed="false">
      <c r="A41" s="1017" t="s">
        <v>898</v>
      </c>
      <c r="B41" s="1017"/>
      <c r="C41" s="1017"/>
      <c r="D41" s="1017"/>
      <c r="E41" s="1017"/>
      <c r="F41" s="1017"/>
      <c r="G41" s="1017"/>
      <c r="H41" s="1017"/>
      <c r="I41" s="1017"/>
      <c r="J41" s="1017"/>
      <c r="K41" s="1017"/>
      <c r="L41" s="1017"/>
      <c r="M41" s="1017"/>
      <c r="N41" s="1017"/>
      <c r="O41" s="1017"/>
      <c r="P41" s="1017"/>
      <c r="Q41" s="1017"/>
      <c r="R41" s="1017"/>
      <c r="S41" s="1082"/>
      <c r="T41" s="1082"/>
      <c r="U41" s="1082"/>
      <c r="V41" s="1082"/>
      <c r="W41" s="1012"/>
      <c r="X41" s="1012"/>
      <c r="Y41" s="1012"/>
      <c r="Z41" s="1012"/>
      <c r="AA41" s="1012"/>
      <c r="AB41" s="1012"/>
      <c r="AC41" s="1012"/>
      <c r="AD41" s="1012"/>
      <c r="AE41" s="1012"/>
      <c r="AF41" s="1012"/>
    </row>
    <row r="42" customFormat="false" ht="14.1" hidden="false" customHeight="true" outlineLevel="0" collapsed="false">
      <c r="A42" s="1089" t="s">
        <v>197</v>
      </c>
      <c r="B42" s="1102" t="s">
        <v>899</v>
      </c>
      <c r="C42" s="1017" t="s">
        <v>900</v>
      </c>
      <c r="D42" s="1017"/>
      <c r="E42" s="1017"/>
      <c r="F42" s="1017"/>
      <c r="G42" s="1017"/>
      <c r="H42" s="1017"/>
      <c r="I42" s="1017"/>
      <c r="J42" s="1017"/>
      <c r="K42" s="1017"/>
      <c r="L42" s="1017"/>
      <c r="M42" s="1017"/>
      <c r="N42" s="1017"/>
      <c r="O42" s="1017"/>
      <c r="P42" s="1017"/>
      <c r="Q42" s="1017" t="s">
        <v>901</v>
      </c>
      <c r="R42" s="1017" t="s">
        <v>902</v>
      </c>
      <c r="S42" s="1082"/>
      <c r="T42" s="1082"/>
      <c r="U42" s="1082"/>
      <c r="V42" s="1082"/>
      <c r="W42" s="1012"/>
      <c r="X42" s="1012"/>
      <c r="Y42" s="1012"/>
      <c r="Z42" s="1012"/>
      <c r="AA42" s="1012"/>
      <c r="AB42" s="1012"/>
      <c r="AC42" s="1012"/>
      <c r="AD42" s="1012"/>
      <c r="AE42" s="1012"/>
      <c r="AF42" s="1012"/>
    </row>
    <row r="43" customFormat="false" ht="14.1" hidden="false" customHeight="true" outlineLevel="0" collapsed="false">
      <c r="A43" s="1089"/>
      <c r="B43" s="1102"/>
      <c r="C43" s="1103" t="s">
        <v>769</v>
      </c>
      <c r="D43" s="1103"/>
      <c r="E43" s="1104" t="s">
        <v>768</v>
      </c>
      <c r="F43" s="1104"/>
      <c r="G43" s="1105" t="s">
        <v>770</v>
      </c>
      <c r="H43" s="1105"/>
      <c r="I43" s="1106" t="s">
        <v>771</v>
      </c>
      <c r="J43" s="1106"/>
      <c r="K43" s="1107" t="s">
        <v>772</v>
      </c>
      <c r="L43" s="1107"/>
      <c r="M43" s="1108" t="s">
        <v>773</v>
      </c>
      <c r="N43" s="1108"/>
      <c r="O43" s="1109" t="s">
        <v>903</v>
      </c>
      <c r="P43" s="1109"/>
      <c r="Q43" s="1017"/>
      <c r="R43" s="1017"/>
      <c r="W43" s="1012"/>
      <c r="X43" s="1012"/>
      <c r="Y43" s="1012"/>
      <c r="Z43" s="1012"/>
      <c r="AA43" s="1012"/>
      <c r="AB43" s="1012"/>
      <c r="AC43" s="1012"/>
      <c r="AD43" s="1012"/>
      <c r="AE43" s="1012"/>
      <c r="AF43" s="1012"/>
    </row>
    <row r="44" customFormat="false" ht="14.1" hidden="false" customHeight="true" outlineLevel="0" collapsed="false">
      <c r="A44" s="1089"/>
      <c r="B44" s="1102"/>
      <c r="C44" s="1089" t="s">
        <v>904</v>
      </c>
      <c r="D44" s="1089" t="s">
        <v>905</v>
      </c>
      <c r="E44" s="1089" t="s">
        <v>904</v>
      </c>
      <c r="F44" s="1089" t="s">
        <v>905</v>
      </c>
      <c r="G44" s="1089" t="s">
        <v>904</v>
      </c>
      <c r="H44" s="1089" t="s">
        <v>905</v>
      </c>
      <c r="I44" s="1089" t="s">
        <v>904</v>
      </c>
      <c r="J44" s="1089" t="s">
        <v>905</v>
      </c>
      <c r="K44" s="1089" t="s">
        <v>904</v>
      </c>
      <c r="L44" s="1089" t="s">
        <v>905</v>
      </c>
      <c r="M44" s="1089" t="s">
        <v>904</v>
      </c>
      <c r="N44" s="1089" t="s">
        <v>905</v>
      </c>
      <c r="O44" s="1089" t="s">
        <v>904</v>
      </c>
      <c r="P44" s="1089" t="s">
        <v>905</v>
      </c>
      <c r="Q44" s="1017"/>
      <c r="R44" s="1017"/>
      <c r="W44" s="1012"/>
      <c r="X44" s="1012"/>
      <c r="Y44" s="1012"/>
      <c r="Z44" s="1012"/>
      <c r="AA44" s="1012"/>
      <c r="AB44" s="1012"/>
      <c r="AC44" s="1012"/>
      <c r="AD44" s="1012"/>
      <c r="AE44" s="1012"/>
      <c r="AF44" s="1012"/>
    </row>
    <row r="45" customFormat="false" ht="14.1" hidden="false" customHeight="true" outlineLevel="0" collapsed="false">
      <c r="A45" s="1110" t="s">
        <v>906</v>
      </c>
      <c r="B45" s="1110"/>
      <c r="C45" s="1111" t="n">
        <v>2</v>
      </c>
      <c r="D45" s="1111"/>
      <c r="E45" s="1111" t="n">
        <v>1</v>
      </c>
      <c r="F45" s="1111"/>
      <c r="G45" s="1111" t="n">
        <v>2</v>
      </c>
      <c r="H45" s="1111"/>
      <c r="I45" s="1111" t="n">
        <v>1</v>
      </c>
      <c r="J45" s="1111"/>
      <c r="K45" s="1111" t="n">
        <v>2</v>
      </c>
      <c r="L45" s="1111"/>
      <c r="M45" s="1112" t="n">
        <v>0.25</v>
      </c>
      <c r="N45" s="1112"/>
      <c r="O45" s="1111" t="n">
        <v>2</v>
      </c>
      <c r="P45" s="1111"/>
      <c r="Q45" s="1017"/>
      <c r="R45" s="1017"/>
      <c r="S45" s="1082"/>
      <c r="T45" s="1082"/>
      <c r="U45" s="1082"/>
      <c r="V45" s="1082"/>
      <c r="W45" s="1012"/>
      <c r="X45" s="1012"/>
      <c r="Y45" s="1012"/>
      <c r="Z45" s="1012"/>
      <c r="AA45" s="1012"/>
      <c r="AB45" s="1012"/>
      <c r="AC45" s="1012"/>
      <c r="AD45" s="1012"/>
      <c r="AE45" s="1012"/>
      <c r="AF45" s="1012"/>
    </row>
    <row r="46" customFormat="false" ht="14.1" hidden="false" customHeight="true" outlineLevel="0" collapsed="false">
      <c r="A46" s="1110" t="s">
        <v>907</v>
      </c>
      <c r="B46" s="1110"/>
      <c r="C46" s="1111" t="n">
        <v>1</v>
      </c>
      <c r="D46" s="1111"/>
      <c r="E46" s="1111" t="n">
        <v>1</v>
      </c>
      <c r="F46" s="1111"/>
      <c r="G46" s="1111" t="n">
        <v>1</v>
      </c>
      <c r="H46" s="1111"/>
      <c r="I46" s="1111" t="n">
        <v>0</v>
      </c>
      <c r="J46" s="1111"/>
      <c r="K46" s="1111" t="n">
        <v>1</v>
      </c>
      <c r="L46" s="1111"/>
      <c r="M46" s="1111" t="n">
        <v>0</v>
      </c>
      <c r="N46" s="1111"/>
      <c r="O46" s="1113" t="n">
        <f aca="false">0.5*5</f>
        <v>2.5</v>
      </c>
      <c r="P46" s="1113"/>
      <c r="Q46" s="1017"/>
      <c r="R46" s="1017"/>
      <c r="S46" s="1082"/>
      <c r="T46" s="1082"/>
      <c r="U46" s="1082"/>
      <c r="V46" s="1082"/>
      <c r="W46" s="1012"/>
      <c r="X46" s="1012"/>
      <c r="Y46" s="1012"/>
      <c r="Z46" s="1012"/>
      <c r="AA46" s="1012"/>
      <c r="AB46" s="1012"/>
      <c r="AC46" s="1012"/>
      <c r="AD46" s="1012"/>
      <c r="AE46" s="1012"/>
      <c r="AF46" s="1012"/>
    </row>
    <row r="47" s="1119" customFormat="true" ht="5.1" hidden="false" customHeight="true" outlineLevel="0" collapsed="false">
      <c r="A47" s="1114"/>
      <c r="B47" s="1114"/>
      <c r="C47" s="1115"/>
      <c r="D47" s="1115"/>
      <c r="E47" s="1115"/>
      <c r="F47" s="1115"/>
      <c r="G47" s="1115"/>
      <c r="H47" s="1115"/>
      <c r="I47" s="1116"/>
      <c r="J47" s="1116"/>
      <c r="K47" s="1117"/>
      <c r="L47" s="1117"/>
      <c r="M47" s="1116"/>
      <c r="N47" s="1116"/>
      <c r="O47" s="1116"/>
      <c r="P47" s="1116"/>
      <c r="Q47" s="1118"/>
      <c r="R47" s="1118"/>
      <c r="W47" s="1120"/>
      <c r="X47" s="1120"/>
      <c r="Y47" s="1120"/>
      <c r="Z47" s="1120"/>
      <c r="AA47" s="1120"/>
      <c r="AB47" s="1120"/>
      <c r="AC47" s="1120"/>
      <c r="AD47" s="1120"/>
      <c r="AE47" s="1120"/>
      <c r="AF47" s="1120"/>
    </row>
    <row r="48" customFormat="false" ht="14.1" hidden="false" customHeight="true" outlineLevel="0" collapsed="false">
      <c r="A48" s="1121" t="s">
        <v>35</v>
      </c>
      <c r="B48" s="1121"/>
      <c r="C48" s="1121"/>
      <c r="D48" s="1121"/>
      <c r="E48" s="1121"/>
      <c r="F48" s="1121"/>
      <c r="G48" s="1121"/>
      <c r="H48" s="1121"/>
      <c r="I48" s="1121"/>
      <c r="J48" s="1121"/>
      <c r="K48" s="1121"/>
      <c r="L48" s="1121"/>
      <c r="M48" s="1121"/>
      <c r="N48" s="1121"/>
      <c r="O48" s="1121"/>
      <c r="P48" s="1121"/>
      <c r="Q48" s="1121"/>
      <c r="R48" s="1121"/>
      <c r="W48" s="1012"/>
      <c r="X48" s="1012"/>
      <c r="Y48" s="1012"/>
      <c r="Z48" s="1012"/>
      <c r="AA48" s="1012"/>
      <c r="AB48" s="1012"/>
      <c r="AC48" s="1012"/>
      <c r="AD48" s="1012"/>
      <c r="AE48" s="1012"/>
      <c r="AF48" s="1012"/>
    </row>
    <row r="49" customFormat="false" ht="13.5" hidden="false" customHeight="true" outlineLevel="0" collapsed="false">
      <c r="A49" s="1122" t="s">
        <v>908</v>
      </c>
      <c r="B49" s="1122"/>
      <c r="C49" s="1123" t="s">
        <v>254</v>
      </c>
      <c r="D49" s="1124" t="n">
        <f aca="false">'(17)Taxa_Ocup.'!M68</f>
        <v>1731</v>
      </c>
      <c r="E49" s="1125" t="s">
        <v>254</v>
      </c>
      <c r="F49" s="1126" t="n">
        <f aca="false">'(17)Taxa_Ocup.'!L68</f>
        <v>37</v>
      </c>
      <c r="G49" s="1125" t="s">
        <v>254</v>
      </c>
      <c r="H49" s="1127" t="n">
        <f aca="false">'(17)Taxa_Ocup.'!N68</f>
        <v>67</v>
      </c>
      <c r="I49" s="1125" t="s">
        <v>254</v>
      </c>
      <c r="J49" s="1128" t="n">
        <f aca="false">'(17)Taxa_Ocup.'!O68</f>
        <v>78</v>
      </c>
      <c r="K49" s="1125" t="s">
        <v>254</v>
      </c>
      <c r="L49" s="1129" t="n">
        <f aca="false">'(17)Taxa_Ocup.'!P68</f>
        <v>112</v>
      </c>
      <c r="M49" s="1125" t="s">
        <v>254</v>
      </c>
      <c r="N49" s="1130" t="n">
        <f aca="false">'(17)Taxa_Ocup.'!Q68</f>
        <v>14</v>
      </c>
      <c r="O49" s="1123" t="s">
        <v>254</v>
      </c>
      <c r="P49" s="1131" t="n">
        <f aca="false">'(17)Taxa_Ocup.'!R68</f>
        <v>360</v>
      </c>
      <c r="Q49" s="1132" t="n">
        <f aca="false">F49+D49+H49+J49+L49+N49+P49</f>
        <v>2399</v>
      </c>
      <c r="R49" s="1132" t="s">
        <v>254</v>
      </c>
      <c r="W49" s="1012"/>
      <c r="X49" s="1012"/>
      <c r="Y49" s="1012"/>
      <c r="Z49" s="1012"/>
      <c r="AA49" s="1012"/>
      <c r="AB49" s="1012"/>
      <c r="AC49" s="1012"/>
      <c r="AD49" s="1012"/>
      <c r="AE49" s="1012"/>
      <c r="AF49" s="1012"/>
    </row>
    <row r="50" customFormat="false" ht="14.1" hidden="false" customHeight="true" outlineLevel="0" collapsed="false">
      <c r="A50" s="1133" t="str">
        <f aca="false">A17</f>
        <v>2018*</v>
      </c>
      <c r="B50" s="1134" t="n">
        <f aca="false">F17</f>
        <v>1946</v>
      </c>
      <c r="C50" s="1135" t="n">
        <f aca="false">'(17)Taxa_Ocup.'!X69</f>
        <v>0.47</v>
      </c>
      <c r="D50" s="1134" t="n">
        <f aca="false">ROUND(B50*C50*$D$49,0)</f>
        <v>1583207</v>
      </c>
      <c r="E50" s="1135" t="n">
        <f aca="false">'(17)Taxa_Ocup.'!W69</f>
        <v>0.47</v>
      </c>
      <c r="F50" s="1134" t="n">
        <f aca="false">ROUND(B50*E50*$F$49,0)</f>
        <v>33841</v>
      </c>
      <c r="G50" s="1135" t="n">
        <f aca="false">'(17)Taxa_Ocup.'!Y69</f>
        <v>0.47</v>
      </c>
      <c r="H50" s="1134" t="n">
        <f aca="false">ROUND(B50*G50*$H$49,0)</f>
        <v>61280</v>
      </c>
      <c r="I50" s="1135" t="n">
        <f aca="false">'(17)Taxa_Ocup.'!Z69</f>
        <v>0.47</v>
      </c>
      <c r="J50" s="1134" t="n">
        <f aca="false">ROUND(B50*I50*$J$49,0)</f>
        <v>71340</v>
      </c>
      <c r="K50" s="1135" t="n">
        <f aca="false">'(17)Taxa_Ocup.'!AA69</f>
        <v>0.47</v>
      </c>
      <c r="L50" s="1134" t="n">
        <f aca="false">ROUND(B50*K50*$L$49,0)</f>
        <v>102437</v>
      </c>
      <c r="M50" s="1135" t="n">
        <f aca="false">'(17)Taxa_Ocup.'!AB69</f>
        <v>0.47</v>
      </c>
      <c r="N50" s="1134" t="n">
        <f aca="false">ROUND(B50*M50*$N$49,0)</f>
        <v>12805</v>
      </c>
      <c r="O50" s="1135" t="n">
        <f aca="false">'(17)Taxa_Ocup.'!AC69</f>
        <v>0.47</v>
      </c>
      <c r="P50" s="1134" t="n">
        <f aca="false">ROUND(B50*O50*$P$49,0)</f>
        <v>329263</v>
      </c>
      <c r="Q50" s="1136" t="n">
        <f aca="false">F50+D50+H50+J50+L50+N50+P50</f>
        <v>2194173</v>
      </c>
      <c r="R50" s="1136" t="n">
        <f aca="false">D50+F50+H50+L50+P50</f>
        <v>2110028</v>
      </c>
      <c r="S50" s="1082"/>
      <c r="T50" s="1082"/>
      <c r="U50" s="1082"/>
      <c r="V50" s="1082"/>
      <c r="W50" s="1012"/>
      <c r="X50" s="1012"/>
      <c r="Y50" s="1012"/>
      <c r="Z50" s="1012"/>
      <c r="AA50" s="1012"/>
      <c r="AB50" s="1012"/>
      <c r="AC50" s="1012"/>
      <c r="AD50" s="1012"/>
      <c r="AE50" s="1012"/>
      <c r="AF50" s="1012"/>
    </row>
    <row r="51" customFormat="false" ht="14.1" hidden="false" customHeight="true" outlineLevel="0" collapsed="false">
      <c r="A51" s="1048" t="n">
        <f aca="false">A18</f>
        <v>2019</v>
      </c>
      <c r="B51" s="1096" t="n">
        <f aca="false">F18</f>
        <v>2810</v>
      </c>
      <c r="C51" s="1137" t="n">
        <f aca="false">C50*(1+$B$5)</f>
        <v>0.47658</v>
      </c>
      <c r="D51" s="1096" t="n">
        <f aca="false">ROUND(B51*C51*$D$49,0)</f>
        <v>2318138</v>
      </c>
      <c r="E51" s="1137" t="n">
        <f aca="false">E50*(1+$B$5)</f>
        <v>0.47658</v>
      </c>
      <c r="F51" s="1096" t="n">
        <f aca="false">ROUND(B51*E51*$F$49,0)</f>
        <v>49550</v>
      </c>
      <c r="G51" s="1137" t="n">
        <f aca="false">G50*(1+$B$5)</f>
        <v>0.47658</v>
      </c>
      <c r="H51" s="1096" t="n">
        <f aca="false">ROUND(B51*G51*$H$49,0)</f>
        <v>89726</v>
      </c>
      <c r="I51" s="1137" t="n">
        <f aca="false">I50*(1+$B$5)</f>
        <v>0.47658</v>
      </c>
      <c r="J51" s="1096" t="n">
        <f aca="false">ROUND(B51*I51*$J$49,0)</f>
        <v>104457</v>
      </c>
      <c r="K51" s="1137" t="n">
        <f aca="false">K50*(1+$B$5)</f>
        <v>0.47658</v>
      </c>
      <c r="L51" s="1096" t="n">
        <f aca="false">ROUND(B51*K51*$L$49,0)</f>
        <v>149989</v>
      </c>
      <c r="M51" s="1137" t="n">
        <f aca="false">M50*(1+$B$5)</f>
        <v>0.47658</v>
      </c>
      <c r="N51" s="1096" t="n">
        <f aca="false">ROUND(B51*M51*$N$49,0)</f>
        <v>18749</v>
      </c>
      <c r="O51" s="1137" t="n">
        <f aca="false">O50*(1+$B$5)</f>
        <v>0.47658</v>
      </c>
      <c r="P51" s="1096" t="n">
        <f aca="false">ROUND(B51*O51*$P$49,0)</f>
        <v>482108</v>
      </c>
      <c r="Q51" s="1138" t="n">
        <f aca="false">F51+D51+H51+J51+L51+N51+P51</f>
        <v>3212717</v>
      </c>
      <c r="R51" s="1138" t="n">
        <f aca="false">D51+F51+H51+L51+P51</f>
        <v>3089511</v>
      </c>
      <c r="S51" s="1082"/>
      <c r="T51" s="1082"/>
      <c r="U51" s="1082"/>
      <c r="V51" s="1082"/>
      <c r="W51" s="1012"/>
      <c r="X51" s="1012"/>
      <c r="Y51" s="1012"/>
      <c r="Z51" s="1012"/>
      <c r="AA51" s="1012"/>
      <c r="AB51" s="1012"/>
      <c r="AC51" s="1012"/>
      <c r="AD51" s="1012"/>
      <c r="AE51" s="1012"/>
      <c r="AF51" s="1012"/>
    </row>
    <row r="52" s="1119" customFormat="true" ht="5.1" hidden="false" customHeight="true" outlineLevel="0" collapsed="false">
      <c r="A52" s="1114"/>
      <c r="B52" s="1114"/>
      <c r="C52" s="1115"/>
      <c r="D52" s="1115"/>
      <c r="E52" s="1115"/>
      <c r="F52" s="1115"/>
      <c r="G52" s="1115"/>
      <c r="H52" s="1115"/>
      <c r="I52" s="1116"/>
      <c r="J52" s="1116"/>
      <c r="K52" s="1117"/>
      <c r="L52" s="1117"/>
      <c r="M52" s="1116"/>
      <c r="N52" s="1116"/>
      <c r="O52" s="1116"/>
      <c r="P52" s="1116"/>
      <c r="Q52" s="1118"/>
      <c r="R52" s="1118"/>
      <c r="W52" s="1120"/>
      <c r="X52" s="1120"/>
      <c r="Y52" s="1120"/>
      <c r="Z52" s="1120"/>
      <c r="AA52" s="1120"/>
      <c r="AB52" s="1120"/>
      <c r="AC52" s="1120"/>
      <c r="AD52" s="1120"/>
      <c r="AE52" s="1120"/>
      <c r="AF52" s="1120"/>
    </row>
    <row r="53" customFormat="false" ht="14.1" hidden="false" customHeight="true" outlineLevel="0" collapsed="false">
      <c r="A53" s="1121" t="s">
        <v>36</v>
      </c>
      <c r="B53" s="1121"/>
      <c r="C53" s="1121"/>
      <c r="D53" s="1121"/>
      <c r="E53" s="1121"/>
      <c r="F53" s="1121"/>
      <c r="G53" s="1121"/>
      <c r="H53" s="1121"/>
      <c r="I53" s="1121"/>
      <c r="J53" s="1121"/>
      <c r="K53" s="1121"/>
      <c r="L53" s="1121"/>
      <c r="M53" s="1121"/>
      <c r="N53" s="1121"/>
      <c r="O53" s="1121"/>
      <c r="P53" s="1121"/>
      <c r="Q53" s="1121"/>
      <c r="R53" s="1121"/>
      <c r="W53" s="1012"/>
      <c r="X53" s="1012"/>
      <c r="Y53" s="1012"/>
      <c r="Z53" s="1012"/>
      <c r="AA53" s="1012"/>
      <c r="AB53" s="1012"/>
      <c r="AC53" s="1012"/>
      <c r="AD53" s="1012"/>
      <c r="AE53" s="1012"/>
      <c r="AF53" s="1012"/>
    </row>
    <row r="54" customFormat="false" ht="13.5" hidden="false" customHeight="true" outlineLevel="0" collapsed="false">
      <c r="A54" s="1122" t="s">
        <v>908</v>
      </c>
      <c r="B54" s="1122"/>
      <c r="C54" s="1123" t="s">
        <v>254</v>
      </c>
      <c r="D54" s="1124" t="n">
        <f aca="false">'(17)Taxa_Ocup.'!M68+'(17)Taxa_Ocup.'!M111</f>
        <v>2737</v>
      </c>
      <c r="E54" s="1125" t="s">
        <v>254</v>
      </c>
      <c r="F54" s="1126" t="n">
        <f aca="false">'(17)Taxa_Ocup.'!L68+'(17)Taxa_Ocup.'!L111</f>
        <v>55</v>
      </c>
      <c r="G54" s="1125" t="s">
        <v>254</v>
      </c>
      <c r="H54" s="1127" t="n">
        <f aca="false">'(17)Taxa_Ocup.'!N68+'(17)Taxa_Ocup.'!N111</f>
        <v>94</v>
      </c>
      <c r="I54" s="1125" t="s">
        <v>254</v>
      </c>
      <c r="J54" s="1128" t="n">
        <f aca="false">'(17)Taxa_Ocup.'!O68+'(17)Taxa_Ocup.'!O111</f>
        <v>110</v>
      </c>
      <c r="K54" s="1125" t="s">
        <v>254</v>
      </c>
      <c r="L54" s="1129" t="n">
        <f aca="false">'(17)Taxa_Ocup.'!P68+'(17)Taxa_Ocup.'!P111</f>
        <v>159</v>
      </c>
      <c r="M54" s="1125" t="s">
        <v>254</v>
      </c>
      <c r="N54" s="1130" t="n">
        <f aca="false">'(17)Taxa_Ocup.'!Q68+'(17)Taxa_Ocup.'!Q111</f>
        <v>17</v>
      </c>
      <c r="O54" s="1125" t="s">
        <v>254</v>
      </c>
      <c r="P54" s="1131" t="n">
        <f aca="false">'(17)Taxa_Ocup.'!R68+'(17)Taxa_Ocup.'!R111</f>
        <v>520</v>
      </c>
      <c r="Q54" s="1132" t="n">
        <f aca="false">F54+D54+H54+J54+L54+N54+P54</f>
        <v>3692</v>
      </c>
      <c r="R54" s="1132" t="s">
        <v>254</v>
      </c>
      <c r="W54" s="1012"/>
      <c r="X54" s="1012"/>
      <c r="Y54" s="1012"/>
      <c r="Z54" s="1012"/>
      <c r="AA54" s="1012"/>
      <c r="AB54" s="1012"/>
      <c r="AC54" s="1012"/>
      <c r="AD54" s="1012"/>
      <c r="AE54" s="1012"/>
      <c r="AF54" s="1012"/>
    </row>
    <row r="55" customFormat="false" ht="14.1" hidden="false" customHeight="true" outlineLevel="0" collapsed="false">
      <c r="A55" s="1133" t="n">
        <f aca="false">A19</f>
        <v>2020</v>
      </c>
      <c r="B55" s="1134" t="n">
        <f aca="false">F19</f>
        <v>2790</v>
      </c>
      <c r="C55" s="1139" t="n">
        <f aca="false">((C51*D49)+('(17)Taxa_Ocup.'!M111*'(17)Taxa_Ocup.'!X112))/('(18)Receita'!D54)</f>
        <v>0.437405911582024</v>
      </c>
      <c r="D55" s="1140" t="n">
        <f aca="false">ROUND(B55*C55*$D$54,0)</f>
        <v>3340132</v>
      </c>
      <c r="E55" s="1139" t="n">
        <f aca="false">((E51*F49)+('(17)Taxa_Ocup.'!L111*'(17)Taxa_Ocup.'!W112))/('(18)Receita'!F54)</f>
        <v>0.441699272727273</v>
      </c>
      <c r="F55" s="1140" t="n">
        <f aca="false">ROUND(B55*E55*$F$54,0)</f>
        <v>67779</v>
      </c>
      <c r="G55" s="1139" t="n">
        <f aca="false">((G51*H49)+('(17)Taxa_Ocup.'!N111*'(17)Taxa_Ocup.'!Y112))/('(18)Receita'!H54)</f>
        <v>0.445966595744681</v>
      </c>
      <c r="H55" s="1140" t="n">
        <f aca="false">ROUND(B55*G55*$H$54,0)</f>
        <v>116959</v>
      </c>
      <c r="I55" s="1139" t="n">
        <f aca="false">((I51*J49)+('(17)Taxa_Ocup.'!O111*'(17)Taxa_Ocup.'!Z112))/('(18)Receita'!J54)</f>
        <v>0.445574909090909</v>
      </c>
      <c r="J55" s="1140" t="n">
        <f aca="false">ROUND(B55*I55*$J$54,0)</f>
        <v>136747</v>
      </c>
      <c r="K55" s="1139" t="n">
        <f aca="false">((K51*L49)+('(17)Taxa_Ocup.'!P111*'(17)Taxa_Ocup.'!AA112))/('(18)Receita'!L54)</f>
        <v>0.445075220125786</v>
      </c>
      <c r="L55" s="1140" t="n">
        <f aca="false">ROUND(B55*K55*$L$54,0)</f>
        <v>197440</v>
      </c>
      <c r="M55" s="1139" t="n">
        <f aca="false">((M51*N49)+('(17)Taxa_Ocup.'!Q111*'(17)Taxa_Ocup.'!AB112))/('(18)Receita'!N54)</f>
        <v>0.457771764705882</v>
      </c>
      <c r="N55" s="1140" t="n">
        <f aca="false">ROUND(B55*M55*$N$54,0)</f>
        <v>21712</v>
      </c>
      <c r="O55" s="1139" t="n">
        <f aca="false">((O51*P49)+('(17)Taxa_Ocup.'!R111*'(17)Taxa_Ocup.'!AC112))/('(18)Receita'!P54)</f>
        <v>0.443786153846154</v>
      </c>
      <c r="P55" s="1134" t="n">
        <f aca="false">ROUND(B55*O55*$P$54,0)</f>
        <v>643845</v>
      </c>
      <c r="Q55" s="1136" t="n">
        <f aca="false">F55+D55+H55+J55+L55+N55+P55</f>
        <v>4524614</v>
      </c>
      <c r="R55" s="1136" t="n">
        <f aca="false">D55+F55+H55+L55+P55</f>
        <v>4366155</v>
      </c>
      <c r="S55" s="1082"/>
      <c r="T55" s="1082"/>
      <c r="U55" s="1082"/>
      <c r="V55" s="1082"/>
      <c r="W55" s="1012"/>
      <c r="X55" s="1012"/>
      <c r="Y55" s="1012"/>
      <c r="Z55" s="1012"/>
      <c r="AA55" s="1012"/>
      <c r="AB55" s="1012"/>
      <c r="AC55" s="1012"/>
      <c r="AD55" s="1012"/>
      <c r="AE55" s="1012"/>
      <c r="AF55" s="1012"/>
    </row>
    <row r="56" customFormat="false" ht="14.1" hidden="false" customHeight="true" outlineLevel="0" collapsed="false">
      <c r="A56" s="1036" t="n">
        <f aca="false">A20</f>
        <v>2021</v>
      </c>
      <c r="B56" s="1092" t="n">
        <f aca="false">F20</f>
        <v>2790</v>
      </c>
      <c r="C56" s="1141" t="n">
        <f aca="false">C55*(1+$B$5)</f>
        <v>0.443529594344173</v>
      </c>
      <c r="D56" s="1092" t="n">
        <f aca="false">ROUND(B56*C56*$D$54,0)</f>
        <v>3386894</v>
      </c>
      <c r="E56" s="1141" t="n">
        <f aca="false">E55*(1+$B$5)</f>
        <v>0.447883062545455</v>
      </c>
      <c r="F56" s="1092" t="n">
        <f aca="false">ROUND(B56*E56*$F$54,0)</f>
        <v>68728</v>
      </c>
      <c r="G56" s="1141" t="n">
        <f aca="false">G55*(1+$B$5)</f>
        <v>0.452210128085106</v>
      </c>
      <c r="H56" s="1092" t="n">
        <f aca="false">ROUND(B56*G56*$H$54,0)</f>
        <v>118597</v>
      </c>
      <c r="I56" s="1141" t="n">
        <f aca="false">I55*(1+$B$5)</f>
        <v>0.451812957818182</v>
      </c>
      <c r="J56" s="1092" t="n">
        <f aca="false">ROUND(B56*I56*$J$54,0)</f>
        <v>138661</v>
      </c>
      <c r="K56" s="1141" t="n">
        <f aca="false">K55*(1+$B$5)</f>
        <v>0.451306273207547</v>
      </c>
      <c r="L56" s="1092" t="n">
        <f aca="false">ROUND(B56*K56*$L$54,0)</f>
        <v>200204</v>
      </c>
      <c r="M56" s="1141" t="n">
        <f aca="false">M55*(1+$B$5)</f>
        <v>0.464180569411765</v>
      </c>
      <c r="N56" s="1092" t="n">
        <f aca="false">ROUND(B56*M56*$N$54,0)</f>
        <v>22016</v>
      </c>
      <c r="O56" s="1141" t="n">
        <f aca="false">O55*(1+$B$5)</f>
        <v>0.44999916</v>
      </c>
      <c r="P56" s="1092" t="n">
        <f aca="false">ROUND(B56*O56*$P$54,0)</f>
        <v>652859</v>
      </c>
      <c r="Q56" s="1142" t="n">
        <f aca="false">F56+D56+H56+J56+L56+N56+P56</f>
        <v>4587959</v>
      </c>
      <c r="R56" s="1142" t="n">
        <f aca="false">D56+F56+H56+L56+P56</f>
        <v>4427282</v>
      </c>
      <c r="S56" s="1082"/>
      <c r="T56" s="1082"/>
      <c r="U56" s="1082"/>
      <c r="V56" s="1082"/>
      <c r="W56" s="1012"/>
      <c r="X56" s="1012"/>
      <c r="Y56" s="1012"/>
      <c r="Z56" s="1012"/>
      <c r="AA56" s="1012"/>
      <c r="AB56" s="1012"/>
      <c r="AC56" s="1012"/>
      <c r="AD56" s="1012"/>
      <c r="AE56" s="1012"/>
      <c r="AF56" s="1012"/>
    </row>
    <row r="57" customFormat="false" ht="14.1" hidden="false" customHeight="true" outlineLevel="0" collapsed="false">
      <c r="A57" s="1093" t="n">
        <f aca="false">A21</f>
        <v>2022</v>
      </c>
      <c r="B57" s="1094" t="n">
        <f aca="false">F21</f>
        <v>2810</v>
      </c>
      <c r="C57" s="1143" t="n">
        <f aca="false">C56*(1+$B$5)</f>
        <v>0.449739008664991</v>
      </c>
      <c r="D57" s="1094" t="n">
        <f aca="false">ROUND(B57*C57*$D$54,0)</f>
        <v>3458929</v>
      </c>
      <c r="E57" s="1143" t="n">
        <f aca="false">E56*(1+$B$5)</f>
        <v>0.454153425421091</v>
      </c>
      <c r="F57" s="1094" t="n">
        <f aca="false">ROUND(B57*E57*$F$54,0)</f>
        <v>70189</v>
      </c>
      <c r="G57" s="1143" t="n">
        <f aca="false">G56*(1+$B$5)</f>
        <v>0.458541069878298</v>
      </c>
      <c r="H57" s="1094" t="n">
        <f aca="false">ROUND(B57*G57*$H$54,0)</f>
        <v>121119</v>
      </c>
      <c r="I57" s="1143" t="n">
        <f aca="false">I56*(1+$B$5)</f>
        <v>0.458138339227636</v>
      </c>
      <c r="J57" s="1094" t="n">
        <f aca="false">ROUND(B57*I57*$J$54,0)</f>
        <v>141611</v>
      </c>
      <c r="K57" s="1143" t="n">
        <f aca="false">K56*(1+$B$5)</f>
        <v>0.457624561032453</v>
      </c>
      <c r="L57" s="1094" t="n">
        <f aca="false">ROUND(B57*K57*$L$54,0)</f>
        <v>204462</v>
      </c>
      <c r="M57" s="1143" t="n">
        <f aca="false">M56*(1+$B$5)</f>
        <v>0.470679097383529</v>
      </c>
      <c r="N57" s="1094" t="n">
        <f aca="false">ROUND(B57*M57*$N$54,0)</f>
        <v>22484</v>
      </c>
      <c r="O57" s="1143" t="n">
        <f aca="false">O56*(1+$B$5)</f>
        <v>0.45629914824</v>
      </c>
      <c r="P57" s="1094" t="n">
        <f aca="false">ROUND(B57*O57*$P$54,0)</f>
        <v>666744</v>
      </c>
      <c r="Q57" s="1144" t="n">
        <f aca="false">F57+D57+H57+J57+L57+N57+P57</f>
        <v>4685538</v>
      </c>
      <c r="R57" s="1144" t="n">
        <f aca="false">D57+F57+H57+L57+P57</f>
        <v>4521443</v>
      </c>
      <c r="S57" s="1082"/>
      <c r="T57" s="1082"/>
      <c r="U57" s="1082"/>
      <c r="V57" s="1082"/>
      <c r="W57" s="1012"/>
      <c r="X57" s="1012"/>
      <c r="Y57" s="1012"/>
      <c r="Z57" s="1012"/>
      <c r="AA57" s="1012"/>
      <c r="AB57" s="1012"/>
      <c r="AC57" s="1012"/>
      <c r="AD57" s="1012"/>
      <c r="AE57" s="1012"/>
      <c r="AF57" s="1012"/>
    </row>
    <row r="58" customFormat="false" ht="14.1" hidden="false" customHeight="true" outlineLevel="0" collapsed="false">
      <c r="A58" s="1036" t="n">
        <f aca="false">A22</f>
        <v>2023</v>
      </c>
      <c r="B58" s="1092" t="n">
        <f aca="false">F22</f>
        <v>2780</v>
      </c>
      <c r="C58" s="1141" t="n">
        <f aca="false">C57*(1+$B$5)</f>
        <v>0.456035354786301</v>
      </c>
      <c r="D58" s="1092" t="n">
        <f aca="false">ROUND(B58*C58*$D$54,0)</f>
        <v>3469909</v>
      </c>
      <c r="E58" s="1141" t="n">
        <f aca="false">E57*(1+$B$5)</f>
        <v>0.460511573376986</v>
      </c>
      <c r="F58" s="1092" t="n">
        <f aca="false">ROUND(B58*E58*$F$54,0)</f>
        <v>70412</v>
      </c>
      <c r="G58" s="1141" t="n">
        <f aca="false">G57*(1+$B$5)</f>
        <v>0.464960644856594</v>
      </c>
      <c r="H58" s="1092" t="n">
        <f aca="false">ROUND(B58*G58*$H$54,0)</f>
        <v>121504</v>
      </c>
      <c r="I58" s="1141" t="n">
        <f aca="false">I57*(1+$B$5)</f>
        <v>0.464552275976823</v>
      </c>
      <c r="J58" s="1092" t="n">
        <f aca="false">ROUND(B58*I58*$J$54,0)</f>
        <v>142060</v>
      </c>
      <c r="K58" s="1141" t="n">
        <f aca="false">K57*(1+$B$5)</f>
        <v>0.464031304886907</v>
      </c>
      <c r="L58" s="1092" t="n">
        <f aca="false">ROUND(B58*K58*$L$54,0)</f>
        <v>205111</v>
      </c>
      <c r="M58" s="1141" t="n">
        <f aca="false">M57*(1+$B$5)</f>
        <v>0.477268604746899</v>
      </c>
      <c r="N58" s="1092" t="n">
        <f aca="false">ROUND(B58*M58*$N$54,0)</f>
        <v>22556</v>
      </c>
      <c r="O58" s="1141" t="n">
        <f aca="false">O57*(1+$B$5)</f>
        <v>0.46268733631536</v>
      </c>
      <c r="P58" s="1092" t="n">
        <f aca="false">ROUND(B58*O58*$P$54,0)</f>
        <v>668861</v>
      </c>
      <c r="Q58" s="1142" t="n">
        <f aca="false">F58+D58+H58+J58+L58+N58+P58</f>
        <v>4700413</v>
      </c>
      <c r="R58" s="1142" t="n">
        <f aca="false">D58+F58+H58+L58+P58</f>
        <v>4535797</v>
      </c>
      <c r="S58" s="1082"/>
      <c r="T58" s="1082"/>
      <c r="U58" s="1082"/>
      <c r="V58" s="1082"/>
      <c r="W58" s="1012"/>
      <c r="X58" s="1012"/>
      <c r="Y58" s="1012"/>
      <c r="Z58" s="1012"/>
      <c r="AA58" s="1012"/>
      <c r="AB58" s="1012"/>
      <c r="AC58" s="1012"/>
      <c r="AD58" s="1012"/>
      <c r="AE58" s="1012"/>
      <c r="AF58" s="1012"/>
    </row>
    <row r="59" customFormat="false" ht="14.1" hidden="false" customHeight="true" outlineLevel="0" collapsed="false">
      <c r="A59" s="1093" t="n">
        <f aca="false">A23</f>
        <v>2024</v>
      </c>
      <c r="B59" s="1094" t="n">
        <f aca="false">F23</f>
        <v>2820</v>
      </c>
      <c r="C59" s="1143" t="n">
        <f aca="false">C58*(1+$B$5)</f>
        <v>0.462419849753309</v>
      </c>
      <c r="D59" s="1094" t="n">
        <f aca="false">ROUND(B59*C59*$D$54,0)</f>
        <v>3569114</v>
      </c>
      <c r="E59" s="1143" t="n">
        <f aca="false">E58*(1+$B$5)</f>
        <v>0.466958735404264</v>
      </c>
      <c r="F59" s="1094" t="n">
        <f aca="false">ROUND(B59*E59*$F$54,0)</f>
        <v>72425</v>
      </c>
      <c r="G59" s="1143" t="n">
        <f aca="false">G58*(1+$B$5)</f>
        <v>0.471470093884586</v>
      </c>
      <c r="H59" s="1094" t="n">
        <f aca="false">ROUND(B59*G59*$H$54,0)</f>
        <v>124977</v>
      </c>
      <c r="I59" s="1143" t="n">
        <f aca="false">I58*(1+$B$5)</f>
        <v>0.471056007840499</v>
      </c>
      <c r="J59" s="1094" t="n">
        <f aca="false">ROUND(B59*I59*$J$54,0)</f>
        <v>146122</v>
      </c>
      <c r="K59" s="1143" t="n">
        <f aca="false">K58*(1+$B$5)</f>
        <v>0.470527743155324</v>
      </c>
      <c r="L59" s="1094" t="n">
        <f aca="false">ROUND(B59*K59*$L$54,0)</f>
        <v>210975</v>
      </c>
      <c r="M59" s="1143" t="n">
        <f aca="false">M58*(1+$B$5)</f>
        <v>0.483950365213355</v>
      </c>
      <c r="N59" s="1094" t="n">
        <f aca="false">ROUND(B59*M59*$N$54,0)</f>
        <v>23201</v>
      </c>
      <c r="O59" s="1143" t="n">
        <f aca="false">O58*(1+$B$5)</f>
        <v>0.469164959023775</v>
      </c>
      <c r="P59" s="1094" t="n">
        <f aca="false">ROUND(B59*O59*$P$54,0)</f>
        <v>687983</v>
      </c>
      <c r="Q59" s="1144" t="n">
        <f aca="false">F59+D59+H59+J59+L59+N59+P59</f>
        <v>4834797</v>
      </c>
      <c r="R59" s="1144" t="n">
        <f aca="false">D59+F59+H59+L59+P59</f>
        <v>4665474</v>
      </c>
      <c r="S59" s="1082"/>
      <c r="T59" s="1082"/>
      <c r="U59" s="1082"/>
      <c r="V59" s="1082"/>
      <c r="W59" s="1012"/>
      <c r="X59" s="1012"/>
      <c r="Y59" s="1012"/>
      <c r="Z59" s="1012"/>
      <c r="AA59" s="1012"/>
      <c r="AB59" s="1012"/>
      <c r="AC59" s="1012"/>
      <c r="AD59" s="1012"/>
      <c r="AE59" s="1012"/>
      <c r="AF59" s="1012"/>
    </row>
    <row r="60" customFormat="false" ht="14.1" hidden="false" customHeight="true" outlineLevel="0" collapsed="false">
      <c r="A60" s="1036" t="n">
        <f aca="false">A24</f>
        <v>2025</v>
      </c>
      <c r="B60" s="1092" t="n">
        <f aca="false">F24</f>
        <v>2810</v>
      </c>
      <c r="C60" s="1141" t="n">
        <f aca="false">C59*(1+$B$5)</f>
        <v>0.468893727649855</v>
      </c>
      <c r="D60" s="1092" t="n">
        <f aca="false">ROUND(B60*C60*$D$54,0)</f>
        <v>3606248</v>
      </c>
      <c r="E60" s="1141" t="n">
        <f aca="false">E59*(1+$B$5)</f>
        <v>0.473496157699924</v>
      </c>
      <c r="F60" s="1092" t="n">
        <f aca="false">ROUND(B60*E60*$F$54,0)</f>
        <v>73179</v>
      </c>
      <c r="G60" s="1141" t="n">
        <f aca="false">G59*(1+$B$5)</f>
        <v>0.478070675198971</v>
      </c>
      <c r="H60" s="1092" t="n">
        <f aca="false">ROUND(B60*G60*$H$54,0)</f>
        <v>126278</v>
      </c>
      <c r="I60" s="1141" t="n">
        <f aca="false">I59*(1+$B$5)</f>
        <v>0.477650791950266</v>
      </c>
      <c r="J60" s="1092" t="n">
        <f aca="false">ROUND(B60*I60*$J$54,0)</f>
        <v>147642</v>
      </c>
      <c r="K60" s="1141" t="n">
        <f aca="false">K59*(1+$B$5)</f>
        <v>0.477115131559499</v>
      </c>
      <c r="L60" s="1092" t="n">
        <f aca="false">ROUND(B60*K60*$L$54,0)</f>
        <v>213170</v>
      </c>
      <c r="M60" s="1141" t="n">
        <f aca="false">M59*(1+$B$5)</f>
        <v>0.490725670326342</v>
      </c>
      <c r="N60" s="1092" t="n">
        <f aca="false">ROUND(B60*M60*$N$54,0)</f>
        <v>23442</v>
      </c>
      <c r="O60" s="1141" t="n">
        <f aca="false">O59*(1+$B$5)</f>
        <v>0.475733268450108</v>
      </c>
      <c r="P60" s="1092" t="n">
        <f aca="false">ROUND(B60*O60*$P$54,0)</f>
        <v>695141</v>
      </c>
      <c r="Q60" s="1142" t="n">
        <f aca="false">F60+D60+H60+J60+L60+N60+P60</f>
        <v>4885100</v>
      </c>
      <c r="R60" s="1142" t="n">
        <f aca="false">D60+F60+H60+L60+P60</f>
        <v>4714016</v>
      </c>
      <c r="S60" s="1082"/>
      <c r="T60" s="1082"/>
      <c r="U60" s="1082"/>
      <c r="V60" s="1082"/>
      <c r="W60" s="1012"/>
      <c r="X60" s="1012"/>
      <c r="Y60" s="1012"/>
      <c r="Z60" s="1012"/>
      <c r="AA60" s="1012"/>
      <c r="AB60" s="1012"/>
      <c r="AC60" s="1012"/>
      <c r="AD60" s="1012"/>
      <c r="AE60" s="1012"/>
      <c r="AF60" s="1012"/>
    </row>
    <row r="61" customFormat="false" ht="14.1" hidden="false" customHeight="true" outlineLevel="0" collapsed="false">
      <c r="A61" s="1093" t="n">
        <f aca="false">A25</f>
        <v>2026</v>
      </c>
      <c r="B61" s="1094" t="n">
        <f aca="false">F25</f>
        <v>2780</v>
      </c>
      <c r="C61" s="1143" t="n">
        <f aca="false">C60*(1+$B$5)</f>
        <v>0.475458239836953</v>
      </c>
      <c r="D61" s="1094" t="n">
        <f aca="false">ROUND(B61*C61*$D$54,0)</f>
        <v>3617695</v>
      </c>
      <c r="E61" s="1143" t="n">
        <f aca="false">E60*(1+$B$5)</f>
        <v>0.480125103907723</v>
      </c>
      <c r="F61" s="1094" t="n">
        <f aca="false">ROUND(B61*E61*$F$54,0)</f>
        <v>73411</v>
      </c>
      <c r="G61" s="1143" t="n">
        <f aca="false">G60*(1+$B$5)</f>
        <v>0.484763664651756</v>
      </c>
      <c r="H61" s="1094" t="n">
        <f aca="false">ROUND(B61*G61*$H$54,0)</f>
        <v>126678</v>
      </c>
      <c r="I61" s="1143" t="n">
        <f aca="false">I60*(1+$B$5)</f>
        <v>0.484337903037569</v>
      </c>
      <c r="J61" s="1094" t="n">
        <f aca="false">ROUND(B61*I61*$J$54,0)</f>
        <v>148111</v>
      </c>
      <c r="K61" s="1143" t="n">
        <f aca="false">K60*(1+$B$5)</f>
        <v>0.483794743401332</v>
      </c>
      <c r="L61" s="1094" t="n">
        <f aca="false">ROUND(B61*K61*$L$54,0)</f>
        <v>213847</v>
      </c>
      <c r="M61" s="1143" t="n">
        <f aca="false">M60*(1+$B$5)</f>
        <v>0.497595829710911</v>
      </c>
      <c r="N61" s="1094" t="n">
        <f aca="false">ROUND(B61*M61*$N$54,0)</f>
        <v>23516</v>
      </c>
      <c r="O61" s="1143" t="n">
        <f aca="false">O60*(1+$B$5)</f>
        <v>0.482393534208409</v>
      </c>
      <c r="P61" s="1094" t="n">
        <f aca="false">ROUND(B61*O61*$P$54,0)</f>
        <v>697348</v>
      </c>
      <c r="Q61" s="1144" t="n">
        <f aca="false">F61+D61+H61+J61+L61+N61+P61</f>
        <v>4900606</v>
      </c>
      <c r="R61" s="1144" t="n">
        <f aca="false">D61+F61+H61+L61+P61</f>
        <v>4728979</v>
      </c>
      <c r="S61" s="1082"/>
      <c r="T61" s="1082"/>
      <c r="U61" s="1082"/>
      <c r="V61" s="1082"/>
      <c r="W61" s="1012"/>
      <c r="X61" s="1012"/>
      <c r="Y61" s="1012"/>
      <c r="Z61" s="1012"/>
      <c r="AA61" s="1012"/>
      <c r="AB61" s="1012"/>
      <c r="AC61" s="1012"/>
      <c r="AD61" s="1012"/>
      <c r="AE61" s="1012"/>
      <c r="AF61" s="1012"/>
    </row>
    <row r="62" customFormat="false" ht="14.1" hidden="false" customHeight="true" outlineLevel="0" collapsed="false">
      <c r="A62" s="1036" t="n">
        <f aca="false">A26</f>
        <v>2027</v>
      </c>
      <c r="B62" s="1092" t="n">
        <f aca="false">F26</f>
        <v>2790</v>
      </c>
      <c r="C62" s="1141" t="n">
        <f aca="false">C61*(1+$B$5)</f>
        <v>0.482114655194671</v>
      </c>
      <c r="D62" s="1092" t="n">
        <f aca="false">ROUND(B62*C62*$D$54,0)</f>
        <v>3681538</v>
      </c>
      <c r="E62" s="1141" t="n">
        <f aca="false">E61*(1+$B$5)</f>
        <v>0.486846855362431</v>
      </c>
      <c r="F62" s="1092" t="n">
        <f aca="false">ROUND(B62*E62*$F$54,0)</f>
        <v>74707</v>
      </c>
      <c r="G62" s="1141" t="n">
        <f aca="false">G61*(1+$B$5)</f>
        <v>0.491550355956881</v>
      </c>
      <c r="H62" s="1092" t="n">
        <f aca="false">ROUND(B62*G62*$H$54,0)</f>
        <v>128914</v>
      </c>
      <c r="I62" s="1141" t="n">
        <f aca="false">I61*(1+$B$5)</f>
        <v>0.491118633680096</v>
      </c>
      <c r="J62" s="1092" t="n">
        <f aca="false">ROUND(B62*I62*$J$54,0)</f>
        <v>150724</v>
      </c>
      <c r="K62" s="1141" t="n">
        <f aca="false">K61*(1+$B$5)</f>
        <v>0.49056786980895</v>
      </c>
      <c r="L62" s="1092" t="n">
        <f aca="false">ROUND(B62*K62*$L$54,0)</f>
        <v>217621</v>
      </c>
      <c r="M62" s="1141" t="n">
        <f aca="false">M61*(1+$B$5)</f>
        <v>0.504562171326864</v>
      </c>
      <c r="N62" s="1092" t="n">
        <f aca="false">ROUND(B62*M62*$N$54,0)</f>
        <v>23931</v>
      </c>
      <c r="O62" s="1141" t="n">
        <f aca="false">O61*(1+$B$5)</f>
        <v>0.489147043687327</v>
      </c>
      <c r="P62" s="1092" t="n">
        <f aca="false">ROUND(B62*O62*$P$54,0)</f>
        <v>709655</v>
      </c>
      <c r="Q62" s="1142" t="n">
        <f aca="false">F62+D62+H62+J62+L62+N62+P62</f>
        <v>4987090</v>
      </c>
      <c r="R62" s="1142" t="n">
        <f aca="false">D62+F62+H62+L62+P62</f>
        <v>4812435</v>
      </c>
      <c r="S62" s="1082"/>
      <c r="T62" s="1082"/>
      <c r="U62" s="1082"/>
      <c r="V62" s="1082"/>
      <c r="W62" s="1012"/>
      <c r="X62" s="1012"/>
      <c r="Y62" s="1012"/>
      <c r="Z62" s="1012"/>
      <c r="AA62" s="1012"/>
      <c r="AB62" s="1012"/>
      <c r="AC62" s="1012"/>
      <c r="AD62" s="1012"/>
      <c r="AE62" s="1012"/>
      <c r="AF62" s="1012"/>
    </row>
    <row r="63" customFormat="false" ht="14.1" hidden="false" customHeight="true" outlineLevel="0" collapsed="false">
      <c r="A63" s="1093" t="n">
        <f aca="false">A27</f>
        <v>2028</v>
      </c>
      <c r="B63" s="1094" t="n">
        <f aca="false">F27</f>
        <v>2780</v>
      </c>
      <c r="C63" s="1143" t="n">
        <f aca="false">C62*(1+$B$5)</f>
        <v>0.488864260367396</v>
      </c>
      <c r="D63" s="1094" t="n">
        <f aca="false">ROUND(B63*C63*$D$54,0)</f>
        <v>3719700</v>
      </c>
      <c r="E63" s="1143" t="n">
        <f aca="false">E62*(1+$B$5)</f>
        <v>0.493662711337505</v>
      </c>
      <c r="F63" s="1094" t="n">
        <f aca="false">ROUND(B63*E63*$F$54,0)</f>
        <v>75481</v>
      </c>
      <c r="G63" s="1143" t="n">
        <f aca="false">G62*(1+$B$5)</f>
        <v>0.498432060940277</v>
      </c>
      <c r="H63" s="1094" t="n">
        <f aca="false">ROUND(B63*G63*$H$54,0)</f>
        <v>130250</v>
      </c>
      <c r="I63" s="1143" t="n">
        <f aca="false">I62*(1+$B$5)</f>
        <v>0.497994294551617</v>
      </c>
      <c r="J63" s="1094" t="n">
        <f aca="false">ROUND(B63*I63*$J$54,0)</f>
        <v>152287</v>
      </c>
      <c r="K63" s="1143" t="n">
        <f aca="false">K62*(1+$B$5)</f>
        <v>0.497435819986275</v>
      </c>
      <c r="L63" s="1094" t="n">
        <f aca="false">ROUND(B63*K63*$L$54,0)</f>
        <v>219877</v>
      </c>
      <c r="M63" s="1143" t="n">
        <f aca="false">M62*(1+$B$5)</f>
        <v>0.51162604172544</v>
      </c>
      <c r="N63" s="1094" t="n">
        <f aca="false">ROUND(B63*M63*$N$54,0)</f>
        <v>24179</v>
      </c>
      <c r="O63" s="1143" t="n">
        <f aca="false">O62*(1+$B$5)</f>
        <v>0.49599510229895</v>
      </c>
      <c r="P63" s="1094" t="n">
        <f aca="false">ROUND(B63*O63*$P$54,0)</f>
        <v>717011</v>
      </c>
      <c r="Q63" s="1144" t="n">
        <f aca="false">F63+D63+H63+J63+L63+N63+P63</f>
        <v>5038785</v>
      </c>
      <c r="R63" s="1144" t="n">
        <f aca="false">D63+F63+H63+L63+P63</f>
        <v>4862319</v>
      </c>
      <c r="S63" s="1082"/>
      <c r="T63" s="1082"/>
      <c r="U63" s="1082"/>
      <c r="V63" s="1082"/>
      <c r="W63" s="1012"/>
      <c r="X63" s="1012"/>
      <c r="Y63" s="1012"/>
      <c r="Z63" s="1012"/>
      <c r="AA63" s="1012"/>
      <c r="AB63" s="1012"/>
      <c r="AC63" s="1012"/>
      <c r="AD63" s="1012"/>
      <c r="AE63" s="1012"/>
      <c r="AF63" s="1012"/>
    </row>
    <row r="64" customFormat="false" ht="14.1" hidden="false" customHeight="true" outlineLevel="0" collapsed="false">
      <c r="A64" s="1036" t="n">
        <f aca="false">A28</f>
        <v>2029</v>
      </c>
      <c r="B64" s="1092" t="n">
        <f aca="false">F28</f>
        <v>2780</v>
      </c>
      <c r="C64" s="1141" t="n">
        <f aca="false">C63*(1+$B$5)</f>
        <v>0.49570836001254</v>
      </c>
      <c r="D64" s="1092" t="n">
        <f aca="false">ROUND(B64*C64*$D$54,0)</f>
        <v>3771776</v>
      </c>
      <c r="E64" s="1141" t="n">
        <f aca="false">E63*(1+$B$5)</f>
        <v>0.50057398929623</v>
      </c>
      <c r="F64" s="1092" t="n">
        <f aca="false">ROUND(B64*E64*$F$54,0)</f>
        <v>76538</v>
      </c>
      <c r="G64" s="1141" t="n">
        <f aca="false">G63*(1+$B$5)</f>
        <v>0.505410109793441</v>
      </c>
      <c r="H64" s="1092" t="n">
        <f aca="false">ROUND(B64*G64*$H$54,0)</f>
        <v>132074</v>
      </c>
      <c r="I64" s="1141" t="n">
        <f aca="false">I63*(1+$B$5)</f>
        <v>0.50496621467534</v>
      </c>
      <c r="J64" s="1092" t="n">
        <f aca="false">ROUND(B64*I64*$J$54,0)</f>
        <v>154419</v>
      </c>
      <c r="K64" s="1141" t="n">
        <f aca="false">K63*(1+$B$5)</f>
        <v>0.504399921466083</v>
      </c>
      <c r="L64" s="1092" t="n">
        <f aca="false">ROUND(B64*K64*$L$54,0)</f>
        <v>222955</v>
      </c>
      <c r="M64" s="1141" t="n">
        <f aca="false">M63*(1+$B$5)</f>
        <v>0.518788806309596</v>
      </c>
      <c r="N64" s="1092" t="n">
        <f aca="false">ROUND(B64*M64*$N$54,0)</f>
        <v>24518</v>
      </c>
      <c r="O64" s="1141" t="n">
        <f aca="false">O63*(1+$B$5)</f>
        <v>0.502939033731135</v>
      </c>
      <c r="P64" s="1092" t="n">
        <f aca="false">ROUND(B64*O64*$P$54,0)</f>
        <v>727049</v>
      </c>
      <c r="Q64" s="1142" t="n">
        <f aca="false">F64+D64+H64+J64+L64+N64+P64</f>
        <v>5109329</v>
      </c>
      <c r="R64" s="1142" t="n">
        <f aca="false">D64+F64+H64+L64+P64</f>
        <v>4930392</v>
      </c>
      <c r="S64" s="1082"/>
      <c r="T64" s="1082"/>
      <c r="U64" s="1082"/>
      <c r="V64" s="1082"/>
      <c r="W64" s="1012"/>
      <c r="X64" s="1012"/>
      <c r="Y64" s="1012"/>
      <c r="Z64" s="1012"/>
      <c r="AA64" s="1012"/>
      <c r="AB64" s="1012"/>
      <c r="AC64" s="1012"/>
      <c r="AD64" s="1012"/>
      <c r="AE64" s="1012"/>
      <c r="AF64" s="1012"/>
    </row>
    <row r="65" customFormat="false" ht="14.1" hidden="false" customHeight="true" outlineLevel="0" collapsed="false">
      <c r="A65" s="1093" t="n">
        <f aca="false">A29</f>
        <v>2030</v>
      </c>
      <c r="B65" s="1094" t="n">
        <f aca="false">F29</f>
        <v>2810</v>
      </c>
      <c r="C65" s="1143" t="n">
        <f aca="false">C64*(1+$B$5)</f>
        <v>0.502648277052715</v>
      </c>
      <c r="D65" s="1094" t="n">
        <f aca="false">ROUND(B65*C65*$D$54,0)</f>
        <v>3865853</v>
      </c>
      <c r="E65" s="1143" t="n">
        <f aca="false">E64*(1+$B$5)</f>
        <v>0.507582025146377</v>
      </c>
      <c r="F65" s="1094" t="n">
        <f aca="false">ROUND(B65*E65*$F$54,0)</f>
        <v>78447</v>
      </c>
      <c r="G65" s="1143" t="n">
        <f aca="false">G64*(1+$B$5)</f>
        <v>0.512485851330549</v>
      </c>
      <c r="H65" s="1094" t="n">
        <f aca="false">ROUND(B65*G65*$H$54,0)</f>
        <v>135368</v>
      </c>
      <c r="I65" s="1143" t="n">
        <f aca="false">I64*(1+$B$5)</f>
        <v>0.512035741680794</v>
      </c>
      <c r="J65" s="1094" t="n">
        <f aca="false">ROUND(B65*I65*$J$54,0)</f>
        <v>158270</v>
      </c>
      <c r="K65" s="1143" t="n">
        <f aca="false">K64*(1+$B$5)</f>
        <v>0.511461520366608</v>
      </c>
      <c r="L65" s="1094" t="n">
        <f aca="false">ROUND(B65*K65*$L$54,0)</f>
        <v>228516</v>
      </c>
      <c r="M65" s="1143" t="n">
        <f aca="false">M64*(1+$B$5)</f>
        <v>0.526051849597931</v>
      </c>
      <c r="N65" s="1094" t="n">
        <f aca="false">ROUND(B65*M65*$N$54,0)</f>
        <v>25129</v>
      </c>
      <c r="O65" s="1143" t="n">
        <f aca="false">O64*(1+$B$5)</f>
        <v>0.509980180203371</v>
      </c>
      <c r="P65" s="1094" t="n">
        <f aca="false">ROUND(B65*O65*$P$54,0)</f>
        <v>745183</v>
      </c>
      <c r="Q65" s="1144" t="n">
        <f aca="false">F65+D65+H65+J65+L65+N65+P65</f>
        <v>5236766</v>
      </c>
      <c r="R65" s="1144" t="n">
        <f aca="false">D65+F65+H65+L65+P65</f>
        <v>5053367</v>
      </c>
      <c r="S65" s="1082"/>
      <c r="T65" s="1082"/>
      <c r="U65" s="1082"/>
      <c r="V65" s="1082"/>
      <c r="W65" s="1012"/>
      <c r="X65" s="1012"/>
      <c r="Y65" s="1012"/>
      <c r="Z65" s="1012"/>
      <c r="AA65" s="1012"/>
      <c r="AB65" s="1012"/>
      <c r="AC65" s="1012"/>
      <c r="AD65" s="1012"/>
      <c r="AE65" s="1012"/>
      <c r="AF65" s="1012"/>
    </row>
    <row r="66" customFormat="false" ht="14.1" hidden="false" customHeight="true" outlineLevel="0" collapsed="false">
      <c r="A66" s="1036" t="n">
        <f aca="false">A30</f>
        <v>2031</v>
      </c>
      <c r="B66" s="1092" t="n">
        <f aca="false">F30</f>
        <v>2810</v>
      </c>
      <c r="C66" s="1141" t="n">
        <f aca="false">C65*(1+$B$5)</f>
        <v>0.509685352931453</v>
      </c>
      <c r="D66" s="1092" t="n">
        <f aca="false">ROUND(B66*C66*$D$54,0)</f>
        <v>3919975</v>
      </c>
      <c r="E66" s="1141" t="n">
        <f aca="false">E65*(1+$B$5)</f>
        <v>0.514688173498426</v>
      </c>
      <c r="F66" s="1092" t="n">
        <f aca="false">ROUND(B66*E66*$F$54,0)</f>
        <v>79545</v>
      </c>
      <c r="G66" s="1141" t="n">
        <f aca="false">G65*(1+$B$5)</f>
        <v>0.519660653249177</v>
      </c>
      <c r="H66" s="1092" t="n">
        <f aca="false">ROUND(B66*G66*$H$54,0)</f>
        <v>137263</v>
      </c>
      <c r="I66" s="1141" t="n">
        <f aca="false">I65*(1+$B$5)</f>
        <v>0.519204242064325</v>
      </c>
      <c r="J66" s="1092" t="n">
        <f aca="false">ROUND(B66*I66*$J$54,0)</f>
        <v>160486</v>
      </c>
      <c r="K66" s="1141" t="n">
        <f aca="false">K65*(1+$B$5)</f>
        <v>0.518621981651741</v>
      </c>
      <c r="L66" s="1092" t="n">
        <f aca="false">ROUND(B66*K66*$L$54,0)</f>
        <v>231715</v>
      </c>
      <c r="M66" s="1141" t="n">
        <f aca="false">M65*(1+$B$5)</f>
        <v>0.533416575492302</v>
      </c>
      <c r="N66" s="1092" t="n">
        <f aca="false">ROUND(B66*M66*$N$54,0)</f>
        <v>25481</v>
      </c>
      <c r="O66" s="1141" t="n">
        <f aca="false">O65*(1+$B$5)</f>
        <v>0.517119902726218</v>
      </c>
      <c r="P66" s="1092" t="n">
        <f aca="false">ROUND(B66*O66*$P$54,0)</f>
        <v>755616</v>
      </c>
      <c r="Q66" s="1142" t="n">
        <f aca="false">F66+D66+H66+J66+L66+N66+P66</f>
        <v>5310081</v>
      </c>
      <c r="R66" s="1142" t="n">
        <f aca="false">D66+F66+H66+L66+P66</f>
        <v>5124114</v>
      </c>
      <c r="S66" s="1082"/>
      <c r="T66" s="1082"/>
      <c r="U66" s="1082"/>
      <c r="V66" s="1082"/>
      <c r="W66" s="1012"/>
      <c r="X66" s="1012"/>
      <c r="Y66" s="1012"/>
      <c r="Z66" s="1012"/>
      <c r="AA66" s="1012"/>
      <c r="AB66" s="1012"/>
      <c r="AC66" s="1012"/>
      <c r="AD66" s="1012"/>
      <c r="AE66" s="1012"/>
      <c r="AF66" s="1012"/>
    </row>
    <row r="67" customFormat="false" ht="14.1" hidden="false" customHeight="true" outlineLevel="0" collapsed="false">
      <c r="A67" s="1093" t="n">
        <f aca="false">A31</f>
        <v>2032</v>
      </c>
      <c r="B67" s="1094" t="n">
        <f aca="false">F31</f>
        <v>2800</v>
      </c>
      <c r="C67" s="1143" t="n">
        <f aca="false">C66*(1+$B$5)</f>
        <v>0.516820947872493</v>
      </c>
      <c r="D67" s="1094" t="n">
        <f aca="false">ROUND(B67*C67*$D$54,0)</f>
        <v>3960709</v>
      </c>
      <c r="E67" s="1143" t="n">
        <f aca="false">E66*(1+$B$5)</f>
        <v>0.521893807927404</v>
      </c>
      <c r="F67" s="1094" t="n">
        <f aca="false">ROUND(B67*E67*$F$54,0)</f>
        <v>80372</v>
      </c>
      <c r="G67" s="1143" t="n">
        <f aca="false">G66*(1+$B$5)</f>
        <v>0.526935902394665</v>
      </c>
      <c r="H67" s="1094" t="n">
        <f aca="false">ROUND(B67*G67*$H$54,0)</f>
        <v>138690</v>
      </c>
      <c r="I67" s="1143" t="n">
        <f aca="false">I66*(1+$B$5)</f>
        <v>0.526473101453226</v>
      </c>
      <c r="J67" s="1094" t="n">
        <f aca="false">ROUND(B67*I67*$J$54,0)</f>
        <v>162154</v>
      </c>
      <c r="K67" s="1143" t="n">
        <f aca="false">K66*(1+$B$5)</f>
        <v>0.525882689394865</v>
      </c>
      <c r="L67" s="1094" t="n">
        <f aca="false">ROUND(B67*K67*$L$54,0)</f>
        <v>234123</v>
      </c>
      <c r="M67" s="1143" t="n">
        <f aca="false">M66*(1+$B$5)</f>
        <v>0.540884407549194</v>
      </c>
      <c r="N67" s="1094" t="n">
        <f aca="false">ROUND(B67*M67*$N$54,0)</f>
        <v>25746</v>
      </c>
      <c r="O67" s="1143" t="n">
        <f aca="false">O66*(1+$B$5)</f>
        <v>0.524359581364385</v>
      </c>
      <c r="P67" s="1094" t="n">
        <f aca="false">ROUND(B67*O67*$P$54,0)</f>
        <v>763468</v>
      </c>
      <c r="Q67" s="1144" t="n">
        <f aca="false">F67+D67+H67+J67+L67+N67+P67</f>
        <v>5365262</v>
      </c>
      <c r="R67" s="1144" t="n">
        <f aca="false">D67+F67+H67+L67+P67</f>
        <v>5177362</v>
      </c>
      <c r="S67" s="1082"/>
      <c r="T67" s="1082"/>
      <c r="U67" s="1082"/>
      <c r="V67" s="1082"/>
      <c r="W67" s="1012"/>
      <c r="X67" s="1012"/>
      <c r="Y67" s="1012"/>
      <c r="Z67" s="1012"/>
      <c r="AA67" s="1012"/>
      <c r="AB67" s="1012"/>
      <c r="AC67" s="1012"/>
      <c r="AD67" s="1012"/>
      <c r="AE67" s="1012"/>
      <c r="AF67" s="1012"/>
    </row>
    <row r="68" customFormat="false" ht="14.1" hidden="false" customHeight="true" outlineLevel="0" collapsed="false">
      <c r="A68" s="1036" t="n">
        <f aca="false">A32</f>
        <v>2033</v>
      </c>
      <c r="B68" s="1092" t="n">
        <f aca="false">F32</f>
        <v>2800</v>
      </c>
      <c r="C68" s="1141" t="n">
        <f aca="false">C67*(1+$B$5)</f>
        <v>0.524056441142708</v>
      </c>
      <c r="D68" s="1092" t="n">
        <f aca="false">ROUND(B68*C68*$D$54,0)</f>
        <v>4016159</v>
      </c>
      <c r="E68" s="1141" t="n">
        <f aca="false">E67*(1+$B$5)</f>
        <v>0.529200321238388</v>
      </c>
      <c r="F68" s="1092" t="n">
        <f aca="false">ROUND(B68*E68*$F$54,0)</f>
        <v>81497</v>
      </c>
      <c r="G68" s="1141" t="n">
        <f aca="false">G67*(1+$B$5)</f>
        <v>0.534313005028191</v>
      </c>
      <c r="H68" s="1092" t="n">
        <f aca="false">ROUND(B68*G68*$H$54,0)</f>
        <v>140631</v>
      </c>
      <c r="I68" s="1141" t="n">
        <f aca="false">I67*(1+$B$5)</f>
        <v>0.533843724873571</v>
      </c>
      <c r="J68" s="1092" t="n">
        <f aca="false">ROUND(B68*I68*$J$54,0)</f>
        <v>164424</v>
      </c>
      <c r="K68" s="1141" t="n">
        <f aca="false">K67*(1+$B$5)</f>
        <v>0.533245047046394</v>
      </c>
      <c r="L68" s="1092" t="n">
        <f aca="false">ROUND(B68*K68*$L$54,0)</f>
        <v>237401</v>
      </c>
      <c r="M68" s="1141" t="n">
        <f aca="false">M67*(1+$B$5)</f>
        <v>0.548456789254883</v>
      </c>
      <c r="N68" s="1092" t="n">
        <f aca="false">ROUND(B68*M68*$N$54,0)</f>
        <v>26107</v>
      </c>
      <c r="O68" s="1141" t="n">
        <f aca="false">O67*(1+$B$5)</f>
        <v>0.531700615503487</v>
      </c>
      <c r="P68" s="1092" t="n">
        <f aca="false">ROUND(B68*O68*$P$54,0)</f>
        <v>774156</v>
      </c>
      <c r="Q68" s="1142" t="n">
        <f aca="false">F68+D68+H68+J68+L68+N68+P68</f>
        <v>5440375</v>
      </c>
      <c r="R68" s="1142" t="n">
        <f aca="false">D68+F68+H68+L68+P68</f>
        <v>5249844</v>
      </c>
      <c r="S68" s="1082"/>
      <c r="T68" s="1082"/>
      <c r="U68" s="1082"/>
      <c r="V68" s="1082"/>
      <c r="W68" s="1012"/>
      <c r="X68" s="1012"/>
      <c r="Y68" s="1012"/>
      <c r="Z68" s="1012"/>
      <c r="AA68" s="1012"/>
      <c r="AB68" s="1012"/>
      <c r="AC68" s="1012"/>
      <c r="AD68" s="1012"/>
      <c r="AE68" s="1012"/>
      <c r="AF68" s="1012"/>
    </row>
    <row r="69" customFormat="false" ht="14.1" hidden="false" customHeight="true" outlineLevel="0" collapsed="false">
      <c r="A69" s="1093" t="n">
        <f aca="false">A33</f>
        <v>2034</v>
      </c>
      <c r="B69" s="1094" t="n">
        <f aca="false">F33</f>
        <v>2780</v>
      </c>
      <c r="C69" s="1143" t="n">
        <f aca="false">C68*(1+$B$5)</f>
        <v>0.531393231318706</v>
      </c>
      <c r="D69" s="1094" t="n">
        <f aca="false">ROUND(B69*C69*$D$54,0)</f>
        <v>4043297</v>
      </c>
      <c r="E69" s="1143" t="n">
        <f aca="false">E68*(1+$B$5)</f>
        <v>0.536609125735725</v>
      </c>
      <c r="F69" s="1094" t="n">
        <f aca="false">ROUND(B69*E69*$F$54,0)</f>
        <v>82048</v>
      </c>
      <c r="G69" s="1143" t="n">
        <f aca="false">G68*(1+$B$5)</f>
        <v>0.541793387098585</v>
      </c>
      <c r="H69" s="1094" t="n">
        <f aca="false">ROUND(B69*G69*$H$54,0)</f>
        <v>141581</v>
      </c>
      <c r="I69" s="1143" t="n">
        <f aca="false">I68*(1+$B$5)</f>
        <v>0.541317537021801</v>
      </c>
      <c r="J69" s="1094" t="n">
        <f aca="false">ROUND(B69*I69*$J$54,0)</f>
        <v>165535</v>
      </c>
      <c r="K69" s="1143" t="n">
        <f aca="false">K68*(1+$B$5)</f>
        <v>0.540710477705043</v>
      </c>
      <c r="L69" s="1094" t="n">
        <f aca="false">ROUND(B69*K69*$L$54,0)</f>
        <v>239005</v>
      </c>
      <c r="M69" s="1143" t="n">
        <f aca="false">M68*(1+$B$5)</f>
        <v>0.556135184304451</v>
      </c>
      <c r="N69" s="1094" t="n">
        <f aca="false">ROUND(B69*M69*$N$54,0)</f>
        <v>26283</v>
      </c>
      <c r="O69" s="1143" t="n">
        <f aca="false">O68*(1+$B$5)</f>
        <v>0.539144424120535</v>
      </c>
      <c r="P69" s="1094" t="n">
        <f aca="false">ROUND(B69*O69*$P$54,0)</f>
        <v>779387</v>
      </c>
      <c r="Q69" s="1144" t="n">
        <f aca="false">F69+D69+H69+J69+L69+N69+P69</f>
        <v>5477136</v>
      </c>
      <c r="R69" s="1144" t="n">
        <f aca="false">D69+F69+H69+L69+P69</f>
        <v>5285318</v>
      </c>
      <c r="S69" s="1082"/>
      <c r="T69" s="1082"/>
      <c r="U69" s="1082"/>
      <c r="V69" s="1082"/>
      <c r="W69" s="1012"/>
      <c r="X69" s="1012"/>
      <c r="Y69" s="1012"/>
      <c r="Z69" s="1012"/>
      <c r="AA69" s="1012"/>
      <c r="AB69" s="1012"/>
      <c r="AC69" s="1012"/>
      <c r="AD69" s="1012"/>
      <c r="AE69" s="1012"/>
      <c r="AF69" s="1012"/>
    </row>
    <row r="70" customFormat="false" ht="14.1" hidden="false" customHeight="true" outlineLevel="0" collapsed="false">
      <c r="A70" s="1036" t="n">
        <f aca="false">A34</f>
        <v>2035</v>
      </c>
      <c r="B70" s="1092" t="n">
        <f aca="false">F34</f>
        <v>2780</v>
      </c>
      <c r="C70" s="1141" t="n">
        <f aca="false">C69*(1+$B$5)</f>
        <v>0.538832736557168</v>
      </c>
      <c r="D70" s="1092" t="n">
        <f aca="false">ROUND(B70*C70*$D$54,0)</f>
        <v>4099903</v>
      </c>
      <c r="E70" s="1141" t="n">
        <f aca="false">E69*(1+$B$5)</f>
        <v>0.544121653496025</v>
      </c>
      <c r="F70" s="1092" t="n">
        <f aca="false">ROUND(B70*E70*$F$54,0)</f>
        <v>83196</v>
      </c>
      <c r="G70" s="1141" t="n">
        <f aca="false">G69*(1+$B$5)</f>
        <v>0.549378494517966</v>
      </c>
      <c r="H70" s="1092" t="n">
        <f aca="false">ROUND(B70*G70*$H$54,0)</f>
        <v>143564</v>
      </c>
      <c r="I70" s="1141" t="n">
        <f aca="false">I69*(1+$B$5)</f>
        <v>0.548895982540106</v>
      </c>
      <c r="J70" s="1092" t="n">
        <f aca="false">ROUND(B70*I70*$J$54,0)</f>
        <v>167852</v>
      </c>
      <c r="K70" s="1141" t="n">
        <f aca="false">K69*(1+$B$5)</f>
        <v>0.548280424392914</v>
      </c>
      <c r="L70" s="1092" t="n">
        <f aca="false">ROUND(B70*K70*$L$54,0)</f>
        <v>242351</v>
      </c>
      <c r="M70" s="1141" t="n">
        <f aca="false">M69*(1+$B$5)</f>
        <v>0.563921076884713</v>
      </c>
      <c r="N70" s="1092" t="n">
        <f aca="false">ROUND(B70*M70*$N$54,0)</f>
        <v>26651</v>
      </c>
      <c r="O70" s="1141" t="n">
        <f aca="false">O69*(1+$B$5)</f>
        <v>0.546692446058223</v>
      </c>
      <c r="P70" s="1092" t="n">
        <f aca="false">ROUND(B70*O70*$P$54,0)</f>
        <v>790299</v>
      </c>
      <c r="Q70" s="1142" t="n">
        <f aca="false">F70+D70+H70+J70+L70+N70+P70</f>
        <v>5553816</v>
      </c>
      <c r="R70" s="1142" t="n">
        <f aca="false">D70+F70+H70+L70+P70</f>
        <v>5359313</v>
      </c>
      <c r="S70" s="1082"/>
      <c r="T70" s="1082"/>
      <c r="U70" s="1082"/>
      <c r="V70" s="1082"/>
      <c r="W70" s="1012"/>
      <c r="X70" s="1012"/>
      <c r="Y70" s="1012"/>
      <c r="Z70" s="1012"/>
      <c r="AA70" s="1012"/>
      <c r="AB70" s="1012"/>
      <c r="AC70" s="1012"/>
      <c r="AD70" s="1012"/>
      <c r="AE70" s="1012"/>
      <c r="AF70" s="1012"/>
    </row>
    <row r="71" customFormat="false" ht="14.1" hidden="false" customHeight="true" outlineLevel="0" collapsed="false">
      <c r="A71" s="1093" t="n">
        <f aca="false">A35</f>
        <v>2036</v>
      </c>
      <c r="B71" s="1094" t="n">
        <f aca="false">F35</f>
        <v>2820</v>
      </c>
      <c r="C71" s="1143" t="n">
        <f aca="false">C70*(1+$B$5)</f>
        <v>0.546376394868969</v>
      </c>
      <c r="D71" s="1094" t="n">
        <f aca="false">ROUND(B71*C71*$D$54,0)</f>
        <v>4217119</v>
      </c>
      <c r="E71" s="1143" t="n">
        <f aca="false">E70*(1+$B$5)</f>
        <v>0.55173935664497</v>
      </c>
      <c r="F71" s="1094" t="n">
        <f aca="false">ROUND(B71*E71*$F$54,0)</f>
        <v>85575</v>
      </c>
      <c r="G71" s="1143" t="n">
        <f aca="false">G70*(1+$B$5)</f>
        <v>0.557069793441217</v>
      </c>
      <c r="H71" s="1094" t="n">
        <f aca="false">ROUND(B71*G71*$H$54,0)</f>
        <v>147668</v>
      </c>
      <c r="I71" s="1143" t="n">
        <f aca="false">I70*(1+$B$5)</f>
        <v>0.556580526295668</v>
      </c>
      <c r="J71" s="1094" t="n">
        <f aca="false">ROUND(B71*I71*$J$54,0)</f>
        <v>172651</v>
      </c>
      <c r="K71" s="1143" t="n">
        <f aca="false">K70*(1+$B$5)</f>
        <v>0.555956350334414</v>
      </c>
      <c r="L71" s="1094" t="n">
        <f aca="false">ROUND(B71*K71*$L$54,0)</f>
        <v>249280</v>
      </c>
      <c r="M71" s="1143" t="n">
        <f aca="false">M70*(1+$B$5)</f>
        <v>0.571815971961099</v>
      </c>
      <c r="N71" s="1094" t="n">
        <f aca="false">ROUND(B71*M71*$N$54,0)</f>
        <v>27413</v>
      </c>
      <c r="O71" s="1143" t="n">
        <f aca="false">O70*(1+$B$5)</f>
        <v>0.554346140303038</v>
      </c>
      <c r="P71" s="1094" t="n">
        <f aca="false">ROUND(B71*O71*$P$54,0)</f>
        <v>812893</v>
      </c>
      <c r="Q71" s="1144" t="n">
        <f aca="false">F71+D71+H71+J71+L71+N71+P71</f>
        <v>5712599</v>
      </c>
      <c r="R71" s="1144" t="n">
        <f aca="false">D71+F71+H71+L71+P71</f>
        <v>5512535</v>
      </c>
      <c r="S71" s="1082"/>
      <c r="T71" s="1082"/>
      <c r="U71" s="1082"/>
      <c r="V71" s="1082"/>
      <c r="W71" s="1012"/>
      <c r="X71" s="1012"/>
      <c r="Y71" s="1012"/>
      <c r="Z71" s="1012"/>
      <c r="AA71" s="1012"/>
      <c r="AB71" s="1012"/>
      <c r="AC71" s="1012"/>
      <c r="AD71" s="1012"/>
      <c r="AE71" s="1012"/>
      <c r="AF71" s="1012"/>
    </row>
    <row r="72" customFormat="false" ht="14.1" hidden="false" customHeight="true" outlineLevel="0" collapsed="false">
      <c r="A72" s="1048" t="n">
        <f aca="false">A36</f>
        <v>2037</v>
      </c>
      <c r="B72" s="1096" t="n">
        <f aca="false">F36</f>
        <v>2780</v>
      </c>
      <c r="C72" s="1137" t="n">
        <f aca="false">C71*(1+$B$5)</f>
        <v>0.554025664397134</v>
      </c>
      <c r="D72" s="1096" t="n">
        <f aca="false">ROUND(B72*C72*$D$54,0)</f>
        <v>4215504</v>
      </c>
      <c r="E72" s="1137" t="n">
        <f aca="false">E71*(1+$B$5)</f>
        <v>0.559463707637999</v>
      </c>
      <c r="F72" s="1096" t="n">
        <f aca="false">ROUND(B72*E72*$F$54,0)</f>
        <v>85542</v>
      </c>
      <c r="G72" s="1137" t="n">
        <f aca="false">G71*(1+$B$5)</f>
        <v>0.564868770549394</v>
      </c>
      <c r="H72" s="1096" t="n">
        <f aca="false">ROUND(B72*G72*$H$54,0)</f>
        <v>147612</v>
      </c>
      <c r="I72" s="1137" t="n">
        <f aca="false">I71*(1+$B$5)</f>
        <v>0.564372653663807</v>
      </c>
      <c r="J72" s="1096" t="n">
        <f aca="false">ROUND(B72*I72*$J$54,0)</f>
        <v>172585</v>
      </c>
      <c r="K72" s="1137" t="n">
        <f aca="false">K71*(1+$B$5)</f>
        <v>0.563739739239096</v>
      </c>
      <c r="L72" s="1096" t="n">
        <f aca="false">ROUND(B72*K72*$L$54,0)</f>
        <v>249184</v>
      </c>
      <c r="M72" s="1137" t="n">
        <f aca="false">M71*(1+$B$5)</f>
        <v>0.579821395568555</v>
      </c>
      <c r="N72" s="1096" t="n">
        <f aca="false">ROUND(B72*M72*$N$54,0)</f>
        <v>27402</v>
      </c>
      <c r="O72" s="1137" t="n">
        <f aca="false">O71*(1+$B$5)</f>
        <v>0.562106986267281</v>
      </c>
      <c r="P72" s="1096" t="n">
        <f aca="false">ROUND(B72*O72*$P$54,0)</f>
        <v>812582</v>
      </c>
      <c r="Q72" s="1138" t="n">
        <f aca="false">F72+D72+H72+J72+L72+N72+P72</f>
        <v>5710411</v>
      </c>
      <c r="R72" s="1138" t="n">
        <f aca="false">D72+F72+H72+L72+P72</f>
        <v>5510424</v>
      </c>
      <c r="S72" s="1082"/>
      <c r="T72" s="1082"/>
      <c r="U72" s="1082"/>
      <c r="V72" s="1082"/>
      <c r="W72" s="1012"/>
      <c r="X72" s="1012"/>
      <c r="Y72" s="1012"/>
      <c r="Z72" s="1012"/>
      <c r="AA72" s="1012"/>
      <c r="AB72" s="1012"/>
      <c r="AC72" s="1012"/>
      <c r="AD72" s="1012"/>
      <c r="AE72" s="1012"/>
      <c r="AF72" s="1012"/>
    </row>
  </sheetData>
  <mergeCells count="46">
    <mergeCell ref="A1:R1"/>
    <mergeCell ref="A3:A4"/>
    <mergeCell ref="B3:C4"/>
    <mergeCell ref="B5:C5"/>
    <mergeCell ref="A7:R7"/>
    <mergeCell ref="A9:B9"/>
    <mergeCell ref="A13:F13"/>
    <mergeCell ref="A14:A16"/>
    <mergeCell ref="B14:C14"/>
    <mergeCell ref="D14:E14"/>
    <mergeCell ref="F14:F16"/>
    <mergeCell ref="B15:B16"/>
    <mergeCell ref="D15:D16"/>
    <mergeCell ref="A41:R41"/>
    <mergeCell ref="A42:A44"/>
    <mergeCell ref="B42:B44"/>
    <mergeCell ref="C42:P42"/>
    <mergeCell ref="Q42:Q46"/>
    <mergeCell ref="R42:R46"/>
    <mergeCell ref="C43:D43"/>
    <mergeCell ref="E43:F43"/>
    <mergeCell ref="G43:H43"/>
    <mergeCell ref="I43:J43"/>
    <mergeCell ref="K43:L43"/>
    <mergeCell ref="M43:N43"/>
    <mergeCell ref="O43:P43"/>
    <mergeCell ref="A45:B45"/>
    <mergeCell ref="C45:D45"/>
    <mergeCell ref="E45:F45"/>
    <mergeCell ref="G45:H45"/>
    <mergeCell ref="I45:J45"/>
    <mergeCell ref="K45:L45"/>
    <mergeCell ref="M45:N45"/>
    <mergeCell ref="O45:P45"/>
    <mergeCell ref="A46:B46"/>
    <mergeCell ref="C46:D46"/>
    <mergeCell ref="E46:F46"/>
    <mergeCell ref="G46:H46"/>
    <mergeCell ref="I46:J46"/>
    <mergeCell ref="K46:L46"/>
    <mergeCell ref="M46:N46"/>
    <mergeCell ref="O46:P46"/>
    <mergeCell ref="A48:R48"/>
    <mergeCell ref="A49:B49"/>
    <mergeCell ref="A53:R53"/>
    <mergeCell ref="A54:B54"/>
  </mergeCells>
  <printOptions headings="false" gridLines="false" gridLinesSet="true" horizontalCentered="true" verticalCentered="false"/>
  <pageMargins left="0.25" right="0.25" top="0.75" bottom="0.75" header="0.3" footer="0.3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&amp;L&amp;"Calibri,Regular"&amp;9Estado de Santa Catarina
Município de Joinville
Edital de Concorrência N° 002/2017
Concessão do Serviço de Estacionamento Rotativo Público</oddHeader>
    <oddFooter>&amp;L&amp;"Calibri,Regular"&amp;9Planilha 18 - Composição da Receita&amp;R&amp;"Calibri,Regular"&amp;9Pág.: &amp;P de &amp;N</oddFooter>
  </headerFooter>
  <rowBreaks count="1" manualBreakCount="1">
    <brk id="40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9" activeCellId="0" sqref="C9"/>
    </sheetView>
  </sheetViews>
  <sheetFormatPr defaultRowHeight="14.1" outlineLevelRow="0" outlineLevelCol="0"/>
  <cols>
    <col collapsed="false" customWidth="true" hidden="false" outlineLevel="0" max="1" min="1" style="18" width="9.58"/>
    <col collapsed="false" customWidth="true" hidden="false" outlineLevel="0" max="2" min="2" style="18" width="13.29"/>
    <col collapsed="false" customWidth="true" hidden="false" outlineLevel="0" max="3" min="3" style="18" width="79.42"/>
    <col collapsed="false" customWidth="true" hidden="false" outlineLevel="0" max="4" min="4" style="18" width="62.57"/>
    <col collapsed="false" customWidth="true" hidden="false" outlineLevel="0" max="6" min="5" style="18" width="8.14"/>
    <col collapsed="false" customWidth="true" hidden="false" outlineLevel="0" max="26" min="7" style="18" width="8.71"/>
    <col collapsed="false" customWidth="true" hidden="false" outlineLevel="0" max="1025" min="27" style="18" width="17.29"/>
  </cols>
  <sheetData>
    <row r="1" customFormat="false" ht="21.95" hidden="false" customHeight="true" outlineLevel="0" collapsed="false">
      <c r="A1" s="19" t="s">
        <v>5</v>
      </c>
      <c r="B1" s="19"/>
      <c r="C1" s="19"/>
    </row>
    <row r="2" s="20" customFormat="true" ht="14.1" hidden="false" customHeight="true" outlineLevel="0" collapsed="false"/>
    <row r="3" s="22" customFormat="true" ht="14.1" hidden="false" customHeight="true" outlineLevel="0" collapsed="false">
      <c r="A3" s="21" t="s">
        <v>6</v>
      </c>
      <c r="B3" s="21" t="s">
        <v>7</v>
      </c>
      <c r="C3" s="21" t="s">
        <v>8</v>
      </c>
    </row>
    <row r="4" customFormat="false" ht="37.5" hidden="false" customHeight="true" outlineLevel="0" collapsed="false">
      <c r="A4" s="23" t="n">
        <v>1</v>
      </c>
      <c r="B4" s="23" t="s">
        <v>9</v>
      </c>
      <c r="C4" s="24" t="s">
        <v>10</v>
      </c>
    </row>
    <row r="5" customFormat="false" ht="37.5" hidden="false" customHeight="true" outlineLevel="0" collapsed="false">
      <c r="A5" s="25" t="n">
        <v>2</v>
      </c>
      <c r="B5" s="26" t="s">
        <v>11</v>
      </c>
      <c r="C5" s="27" t="s">
        <v>12</v>
      </c>
    </row>
    <row r="6" customFormat="false" ht="37.5" hidden="false" customHeight="true" outlineLevel="0" collapsed="false">
      <c r="A6" s="25" t="n">
        <v>3</v>
      </c>
      <c r="B6" s="25" t="s">
        <v>13</v>
      </c>
      <c r="C6" s="27" t="s">
        <v>14</v>
      </c>
    </row>
    <row r="7" customFormat="false" ht="37.5" hidden="false" customHeight="true" outlineLevel="0" collapsed="false">
      <c r="A7" s="25" t="n">
        <v>4</v>
      </c>
      <c r="B7" s="26" t="s">
        <v>15</v>
      </c>
      <c r="C7" s="27" t="s">
        <v>16</v>
      </c>
      <c r="D7" s="28"/>
    </row>
    <row r="8" customFormat="false" ht="37.5" hidden="false" customHeight="true" outlineLevel="0" collapsed="false">
      <c r="A8" s="25" t="n">
        <v>5</v>
      </c>
      <c r="B8" s="26" t="s">
        <v>17</v>
      </c>
      <c r="C8" s="27" t="s">
        <v>18</v>
      </c>
    </row>
    <row r="9" customFormat="false" ht="37.5" hidden="false" customHeight="true" outlineLevel="0" collapsed="false">
      <c r="A9" s="25" t="n">
        <v>6</v>
      </c>
      <c r="B9" s="26" t="s">
        <v>19</v>
      </c>
      <c r="C9" s="27" t="s">
        <v>20</v>
      </c>
    </row>
    <row r="10" customFormat="false" ht="37.5" hidden="false" customHeight="true" outlineLevel="0" collapsed="false">
      <c r="A10" s="25" t="n">
        <v>7</v>
      </c>
      <c r="B10" s="26" t="s">
        <v>21</v>
      </c>
      <c r="C10" s="27" t="s">
        <v>22</v>
      </c>
    </row>
    <row r="11" customFormat="false" ht="37.5" hidden="false" customHeight="true" outlineLevel="0" collapsed="false">
      <c r="A11" s="25" t="n">
        <v>8</v>
      </c>
      <c r="B11" s="26" t="s">
        <v>23</v>
      </c>
      <c r="C11" s="27" t="s">
        <v>24</v>
      </c>
    </row>
    <row r="12" customFormat="false" ht="37.5" hidden="false" customHeight="true" outlineLevel="0" collapsed="false">
      <c r="A12" s="25" t="n">
        <v>9</v>
      </c>
      <c r="B12" s="26" t="s">
        <v>25</v>
      </c>
      <c r="C12" s="29" t="n">
        <v>3.5</v>
      </c>
    </row>
    <row r="13" customFormat="false" ht="37.5" hidden="false" customHeight="true" outlineLevel="0" collapsed="false">
      <c r="A13" s="30" t="n">
        <v>10</v>
      </c>
      <c r="B13" s="31" t="s">
        <v>26</v>
      </c>
      <c r="C13" s="32" t="s">
        <v>27</v>
      </c>
    </row>
  </sheetData>
  <sheetProtection sheet="true" objects="true" scenarios="true" selectLockedCells="true"/>
  <mergeCells count="1">
    <mergeCell ref="A1:C1"/>
  </mergeCells>
  <printOptions headings="false" gridLines="false" gridLinesSet="true" horizontalCentered="true" verticalCentered="false"/>
  <pageMargins left="0.25" right="0.25" top="0.75" bottom="0.75" header="0.3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&amp;L&amp;"Calibri,Regular"&amp;9Estado de Santa Catarina
Município de Joinville
Edital de Concorrência N° 002/2017
Concessão do Serviço de Estacionamento Rotativo Público</oddHeader>
    <oddFooter>&amp;L&amp;"Calibri,Regular"&amp;9Planilha 1 - Premissas Básicas para Determinação do Custo do Serviço&amp;R&amp;"Calibri,Regular"&amp;9Pág.: &amp;P de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23" activeCellId="0" sqref="F23"/>
    </sheetView>
  </sheetViews>
  <sheetFormatPr defaultRowHeight="14.1" outlineLevelRow="0" outlineLevelCol="0"/>
  <cols>
    <col collapsed="false" customWidth="true" hidden="false" outlineLevel="0" max="3" min="1" style="101" width="9.14"/>
    <col collapsed="false" customWidth="true" hidden="false" outlineLevel="0" max="4" min="4" style="101" width="12.42"/>
    <col collapsed="false" customWidth="true" hidden="false" outlineLevel="0" max="5" min="5" style="101" width="14.28"/>
    <col collapsed="false" customWidth="true" hidden="false" outlineLevel="0" max="6" min="6" style="101" width="10.99"/>
    <col collapsed="false" customWidth="true" hidden="false" outlineLevel="0" max="8" min="7" style="101" width="14.28"/>
    <col collapsed="false" customWidth="true" hidden="false" outlineLevel="0" max="9" min="9" style="101" width="9.14"/>
    <col collapsed="false" customWidth="true" hidden="false" outlineLevel="0" max="10" min="10" style="101" width="9.85"/>
    <col collapsed="false" customWidth="true" hidden="false" outlineLevel="0" max="1025" min="11" style="101" width="9.14"/>
  </cols>
  <sheetData>
    <row r="1" s="1146" customFormat="true" ht="14.1" hidden="false" customHeight="true" outlineLevel="0" collapsed="false">
      <c r="A1" s="979" t="s">
        <v>909</v>
      </c>
      <c r="B1" s="979" t="s">
        <v>197</v>
      </c>
      <c r="C1" s="1145" t="s">
        <v>910</v>
      </c>
      <c r="D1" s="1145" t="s">
        <v>911</v>
      </c>
      <c r="E1" s="1145" t="s">
        <v>555</v>
      </c>
      <c r="F1" s="1145" t="s">
        <v>556</v>
      </c>
      <c r="G1" s="1145" t="s">
        <v>557</v>
      </c>
      <c r="H1" s="1145" t="s">
        <v>559</v>
      </c>
    </row>
    <row r="2" customFormat="false" ht="14.1" hidden="false" customHeight="true" outlineLevel="0" collapsed="false">
      <c r="A2" s="979"/>
      <c r="B2" s="979"/>
      <c r="C2" s="1145"/>
      <c r="D2" s="1145"/>
      <c r="E2" s="1145"/>
      <c r="F2" s="1145"/>
      <c r="G2" s="1145"/>
      <c r="H2" s="1145"/>
    </row>
    <row r="3" customFormat="false" ht="14.1" hidden="false" customHeight="true" outlineLevel="0" collapsed="false">
      <c r="A3" s="485" t="s">
        <v>912</v>
      </c>
      <c r="B3" s="305" t="n">
        <v>2018</v>
      </c>
      <c r="C3" s="305" t="n">
        <f aca="false">'(14)Fluxo_Caixa'!C11</f>
        <v>3.5</v>
      </c>
      <c r="D3" s="1147" t="n">
        <f aca="false">'(14)Fluxo_Caixa'!G9</f>
        <v>2110028</v>
      </c>
      <c r="E3" s="1148" t="n">
        <f aca="false">C3*D3</f>
        <v>7385098</v>
      </c>
      <c r="F3" s="1147" t="n">
        <f aca="false">'(14)Fluxo_Caixa'!G15</f>
        <v>44421.6421052632</v>
      </c>
      <c r="G3" s="1148" t="n">
        <f aca="false">(C3*F3)</f>
        <v>155475.747368421</v>
      </c>
      <c r="H3" s="1148" t="n">
        <f aca="false">E3-G3</f>
        <v>7229622.25263158</v>
      </c>
    </row>
    <row r="4" customFormat="false" ht="14.1" hidden="false" customHeight="true" outlineLevel="0" collapsed="false">
      <c r="A4" s="485"/>
      <c r="B4" s="1149" t="n">
        <f aca="false">B3+1</f>
        <v>2019</v>
      </c>
      <c r="C4" s="1149" t="n">
        <f aca="false">C3</f>
        <v>3.5</v>
      </c>
      <c r="D4" s="1150" t="n">
        <f aca="false">'(14)Fluxo_Caixa'!H9</f>
        <v>3089511</v>
      </c>
      <c r="E4" s="1151" t="n">
        <f aca="false">C4*D4</f>
        <v>10813288.5</v>
      </c>
      <c r="F4" s="1150" t="n">
        <f aca="false">'(14)Fluxo_Caixa'!H15</f>
        <v>65042.3368421053</v>
      </c>
      <c r="G4" s="1151" t="n">
        <f aca="false">(C4*F4)</f>
        <v>227648.178947368</v>
      </c>
      <c r="H4" s="1151" t="n">
        <f aca="false">E4-G4</f>
        <v>10585640.3210526</v>
      </c>
    </row>
    <row r="5" customFormat="false" ht="14.1" hidden="false" customHeight="true" outlineLevel="0" collapsed="false">
      <c r="A5" s="485" t="s">
        <v>913</v>
      </c>
      <c r="B5" s="305" t="n">
        <f aca="false">B4+1</f>
        <v>2020</v>
      </c>
      <c r="C5" s="305" t="n">
        <f aca="false">C4</f>
        <v>3.5</v>
      </c>
      <c r="D5" s="1147" t="n">
        <f aca="false">'(14)Fluxo_Caixa'!I9</f>
        <v>4366155</v>
      </c>
      <c r="E5" s="1148" t="n">
        <f aca="false">C5*D5</f>
        <v>15281542.5</v>
      </c>
      <c r="F5" s="1147" t="n">
        <f aca="false">'(14)Fluxo_Caixa'!I15</f>
        <v>91919.0526315789</v>
      </c>
      <c r="G5" s="1148" t="n">
        <f aca="false">(C5*F5)</f>
        <v>321716.684210526</v>
      </c>
      <c r="H5" s="1148" t="n">
        <f aca="false">E5-G5</f>
        <v>14959825.8157895</v>
      </c>
    </row>
    <row r="6" customFormat="false" ht="14.1" hidden="false" customHeight="true" outlineLevel="0" collapsed="false">
      <c r="A6" s="485"/>
      <c r="B6" s="311" t="n">
        <f aca="false">B5+1</f>
        <v>2021</v>
      </c>
      <c r="C6" s="311" t="n">
        <f aca="false">C5</f>
        <v>3.5</v>
      </c>
      <c r="D6" s="480" t="n">
        <f aca="false">'(14)Fluxo_Caixa'!J9</f>
        <v>4427282</v>
      </c>
      <c r="E6" s="1152" t="n">
        <f aca="false">C6*D6</f>
        <v>15495487</v>
      </c>
      <c r="F6" s="480" t="n">
        <f aca="false">'(14)Fluxo_Caixa'!J15</f>
        <v>93205.9368421053</v>
      </c>
      <c r="G6" s="1152" t="n">
        <f aca="false">(C6*F6)</f>
        <v>326220.778947368</v>
      </c>
      <c r="H6" s="1152" t="n">
        <f aca="false">E6-G6</f>
        <v>15169266.2210526</v>
      </c>
    </row>
    <row r="7" customFormat="false" ht="14.1" hidden="false" customHeight="true" outlineLevel="0" collapsed="false">
      <c r="A7" s="485"/>
      <c r="B7" s="311" t="n">
        <f aca="false">B6+1</f>
        <v>2022</v>
      </c>
      <c r="C7" s="311" t="n">
        <f aca="false">C6</f>
        <v>3.5</v>
      </c>
      <c r="D7" s="480" t="n">
        <f aca="false">'(14)Fluxo_Caixa'!K9</f>
        <v>4521443</v>
      </c>
      <c r="E7" s="1152" t="n">
        <f aca="false">C7*D7</f>
        <v>15825050.5</v>
      </c>
      <c r="F7" s="480" t="n">
        <f aca="false">'(14)Fluxo_Caixa'!K15</f>
        <v>95188.2736842105</v>
      </c>
      <c r="G7" s="1152" t="n">
        <f aca="false">(C7*F7)</f>
        <v>333158.957894737</v>
      </c>
      <c r="H7" s="1152" t="n">
        <f aca="false">E7-G7</f>
        <v>15491891.5421053</v>
      </c>
    </row>
    <row r="8" customFormat="false" ht="14.1" hidden="false" customHeight="true" outlineLevel="0" collapsed="false">
      <c r="A8" s="485"/>
      <c r="B8" s="311" t="n">
        <f aca="false">B7+1</f>
        <v>2023</v>
      </c>
      <c r="C8" s="311" t="n">
        <f aca="false">C7</f>
        <v>3.5</v>
      </c>
      <c r="D8" s="480" t="n">
        <f aca="false">'(14)Fluxo_Caixa'!L9</f>
        <v>4535797</v>
      </c>
      <c r="E8" s="1152" t="n">
        <f aca="false">C8*D8</f>
        <v>15875289.5</v>
      </c>
      <c r="F8" s="480" t="n">
        <f aca="false">'(14)Fluxo_Caixa'!L15</f>
        <v>95490.4631578948</v>
      </c>
      <c r="G8" s="1152" t="n">
        <f aca="false">(C8*F8)</f>
        <v>334216.621052632</v>
      </c>
      <c r="H8" s="1152" t="n">
        <f aca="false">E8-G8</f>
        <v>15541072.8789474</v>
      </c>
    </row>
    <row r="9" customFormat="false" ht="14.1" hidden="false" customHeight="true" outlineLevel="0" collapsed="false">
      <c r="A9" s="485"/>
      <c r="B9" s="311" t="n">
        <f aca="false">B8+1</f>
        <v>2024</v>
      </c>
      <c r="C9" s="311" t="n">
        <f aca="false">C8</f>
        <v>3.5</v>
      </c>
      <c r="D9" s="480" t="n">
        <f aca="false">'(14)Fluxo_Caixa'!M9</f>
        <v>4665474</v>
      </c>
      <c r="E9" s="1152" t="n">
        <f aca="false">C9*D9</f>
        <v>16329159</v>
      </c>
      <c r="F9" s="480" t="n">
        <f aca="false">'(14)Fluxo_Caixa'!M15</f>
        <v>98220.5052631579</v>
      </c>
      <c r="G9" s="1152" t="n">
        <f aca="false">(C9*F9)</f>
        <v>343771.768421053</v>
      </c>
      <c r="H9" s="1152" t="n">
        <f aca="false">E9-G9</f>
        <v>15985387.2315789</v>
      </c>
    </row>
    <row r="10" customFormat="false" ht="14.1" hidden="false" customHeight="true" outlineLevel="0" collapsed="false">
      <c r="A10" s="485"/>
      <c r="B10" s="311" t="n">
        <f aca="false">B9+1</f>
        <v>2025</v>
      </c>
      <c r="C10" s="311" t="n">
        <f aca="false">C9</f>
        <v>3.5</v>
      </c>
      <c r="D10" s="480" t="n">
        <f aca="false">'(14)Fluxo_Caixa'!N9</f>
        <v>4714016</v>
      </c>
      <c r="E10" s="1152" t="n">
        <f aca="false">C10*D10</f>
        <v>16499056</v>
      </c>
      <c r="F10" s="480" t="n">
        <f aca="false">'(14)Fluxo_Caixa'!N15</f>
        <v>99242.4421052631</v>
      </c>
      <c r="G10" s="1152" t="n">
        <f aca="false">(C10*F10)</f>
        <v>347348.547368421</v>
      </c>
      <c r="H10" s="1152" t="n">
        <f aca="false">E10-G10</f>
        <v>16151707.4526316</v>
      </c>
    </row>
    <row r="11" customFormat="false" ht="14.1" hidden="false" customHeight="true" outlineLevel="0" collapsed="false">
      <c r="A11" s="485"/>
      <c r="B11" s="311" t="n">
        <f aca="false">B10+1</f>
        <v>2026</v>
      </c>
      <c r="C11" s="311" t="n">
        <f aca="false">C10</f>
        <v>3.5</v>
      </c>
      <c r="D11" s="480" t="n">
        <f aca="false">'(14)Fluxo_Caixa'!O9</f>
        <v>4728979</v>
      </c>
      <c r="E11" s="1152" t="n">
        <f aca="false">C11*D11</f>
        <v>16551426.5</v>
      </c>
      <c r="F11" s="480" t="n">
        <f aca="false">'(14)Fluxo_Caixa'!O15</f>
        <v>99557.452631579</v>
      </c>
      <c r="G11" s="1152" t="n">
        <f aca="false">(C11*F11)</f>
        <v>348451.084210526</v>
      </c>
      <c r="H11" s="1152" t="n">
        <f aca="false">E11-G11</f>
        <v>16202975.4157895</v>
      </c>
    </row>
    <row r="12" customFormat="false" ht="14.1" hidden="false" customHeight="true" outlineLevel="0" collapsed="false">
      <c r="A12" s="485"/>
      <c r="B12" s="311" t="n">
        <f aca="false">B11+1</f>
        <v>2027</v>
      </c>
      <c r="C12" s="311" t="n">
        <f aca="false">C11</f>
        <v>3.5</v>
      </c>
      <c r="D12" s="480" t="n">
        <f aca="false">'(14)Fluxo_Caixa'!P9</f>
        <v>4812435</v>
      </c>
      <c r="E12" s="1152" t="n">
        <f aca="false">C12*D12</f>
        <v>16843522.5</v>
      </c>
      <c r="F12" s="480" t="n">
        <f aca="false">'(14)Fluxo_Caixa'!P15</f>
        <v>101314.421052632</v>
      </c>
      <c r="G12" s="1152" t="n">
        <f aca="false">(C12*F12)</f>
        <v>354600.473684211</v>
      </c>
      <c r="H12" s="1152" t="n">
        <f aca="false">E12-G12</f>
        <v>16488922.0263158</v>
      </c>
    </row>
    <row r="13" customFormat="false" ht="14.1" hidden="false" customHeight="true" outlineLevel="0" collapsed="false">
      <c r="A13" s="485"/>
      <c r="B13" s="311" t="n">
        <f aca="false">B12+1</f>
        <v>2028</v>
      </c>
      <c r="C13" s="311" t="n">
        <f aca="false">C12</f>
        <v>3.5</v>
      </c>
      <c r="D13" s="480" t="n">
        <f aca="false">'(14)Fluxo_Caixa'!Q9</f>
        <v>4862319</v>
      </c>
      <c r="E13" s="1152" t="n">
        <f aca="false">C13*D13</f>
        <v>17018116.5</v>
      </c>
      <c r="F13" s="480" t="n">
        <f aca="false">'(14)Fluxo_Caixa'!Q15</f>
        <v>102364.610526316</v>
      </c>
      <c r="G13" s="1152" t="n">
        <f aca="false">(C13*F13)</f>
        <v>358276.136842105</v>
      </c>
      <c r="H13" s="1152" t="n">
        <f aca="false">E13-G13</f>
        <v>16659840.3631579</v>
      </c>
    </row>
    <row r="14" customFormat="false" ht="14.1" hidden="false" customHeight="true" outlineLevel="0" collapsed="false">
      <c r="A14" s="485"/>
      <c r="B14" s="311" t="n">
        <f aca="false">B13+1</f>
        <v>2029</v>
      </c>
      <c r="C14" s="311" t="n">
        <f aca="false">C13</f>
        <v>3.5</v>
      </c>
      <c r="D14" s="480" t="n">
        <f aca="false">'(14)Fluxo_Caixa'!R9</f>
        <v>4930392</v>
      </c>
      <c r="E14" s="1152" t="n">
        <f aca="false">C14*D14</f>
        <v>17256372</v>
      </c>
      <c r="F14" s="480" t="n">
        <f aca="false">'(14)Fluxo_Caixa'!R15</f>
        <v>103797.72631579</v>
      </c>
      <c r="G14" s="1152" t="n">
        <f aca="false">(C14*F14)</f>
        <v>363292.042105263</v>
      </c>
      <c r="H14" s="1152" t="n">
        <f aca="false">E14-G14</f>
        <v>16893079.9578947</v>
      </c>
    </row>
    <row r="15" customFormat="false" ht="14.1" hidden="false" customHeight="true" outlineLevel="0" collapsed="false">
      <c r="A15" s="485"/>
      <c r="B15" s="311" t="n">
        <f aca="false">B14+1</f>
        <v>2030</v>
      </c>
      <c r="C15" s="311" t="n">
        <f aca="false">C14</f>
        <v>3.5</v>
      </c>
      <c r="D15" s="480" t="n">
        <f aca="false">'(14)Fluxo_Caixa'!S9</f>
        <v>5053367</v>
      </c>
      <c r="E15" s="1152" t="n">
        <f aca="false">C15*D15</f>
        <v>17686784.5</v>
      </c>
      <c r="F15" s="480" t="n">
        <f aca="false">'(14)Fluxo_Caixa'!S15</f>
        <v>106386.673684211</v>
      </c>
      <c r="G15" s="1152" t="n">
        <f aca="false">(C15*F15)</f>
        <v>372353.357894737</v>
      </c>
      <c r="H15" s="1152" t="n">
        <f aca="false">E15-G15</f>
        <v>17314431.1421053</v>
      </c>
    </row>
    <row r="16" customFormat="false" ht="14.1" hidden="false" customHeight="true" outlineLevel="0" collapsed="false">
      <c r="A16" s="485"/>
      <c r="B16" s="311" t="n">
        <f aca="false">B15+1</f>
        <v>2031</v>
      </c>
      <c r="C16" s="311" t="n">
        <f aca="false">C15</f>
        <v>3.5</v>
      </c>
      <c r="D16" s="480" t="n">
        <f aca="false">'(14)Fluxo_Caixa'!T9</f>
        <v>5124114</v>
      </c>
      <c r="E16" s="1152" t="n">
        <f aca="false">C16*D16</f>
        <v>17934399</v>
      </c>
      <c r="F16" s="480" t="n">
        <f aca="false">'(14)Fluxo_Caixa'!T15</f>
        <v>107876.084210526</v>
      </c>
      <c r="G16" s="1152" t="n">
        <f aca="false">(C16*F16)</f>
        <v>377566.294736842</v>
      </c>
      <c r="H16" s="1152" t="n">
        <f aca="false">E16-G16</f>
        <v>17556832.7052632</v>
      </c>
    </row>
    <row r="17" customFormat="false" ht="14.1" hidden="false" customHeight="true" outlineLevel="0" collapsed="false">
      <c r="A17" s="485"/>
      <c r="B17" s="311" t="n">
        <f aca="false">B16+1</f>
        <v>2032</v>
      </c>
      <c r="C17" s="311" t="n">
        <f aca="false">C16</f>
        <v>3.5</v>
      </c>
      <c r="D17" s="480" t="n">
        <f aca="false">'(14)Fluxo_Caixa'!U9</f>
        <v>5177362</v>
      </c>
      <c r="E17" s="1152" t="n">
        <f aca="false">C17*D17</f>
        <v>18120767</v>
      </c>
      <c r="F17" s="480" t="n">
        <f aca="false">'(14)Fluxo_Caixa'!U15</f>
        <v>108997.094736842</v>
      </c>
      <c r="G17" s="1152" t="n">
        <f aca="false">(C17*F17)</f>
        <v>381489.831578947</v>
      </c>
      <c r="H17" s="1152" t="n">
        <f aca="false">E17-G17</f>
        <v>17739277.1684211</v>
      </c>
    </row>
    <row r="18" customFormat="false" ht="14.1" hidden="false" customHeight="true" outlineLevel="0" collapsed="false">
      <c r="A18" s="485"/>
      <c r="B18" s="311" t="n">
        <f aca="false">B17+1</f>
        <v>2033</v>
      </c>
      <c r="C18" s="311" t="n">
        <f aca="false">C17</f>
        <v>3.5</v>
      </c>
      <c r="D18" s="480" t="n">
        <f aca="false">'(14)Fluxo_Caixa'!V9</f>
        <v>5249844</v>
      </c>
      <c r="E18" s="1152" t="n">
        <f aca="false">C18*D18</f>
        <v>18374454</v>
      </c>
      <c r="F18" s="480" t="n">
        <f aca="false">'(14)Fluxo_Caixa'!V15</f>
        <v>110523.031578947</v>
      </c>
      <c r="G18" s="1152" t="n">
        <f aca="false">(C18*F18)</f>
        <v>386830.610526316</v>
      </c>
      <c r="H18" s="1152" t="n">
        <f aca="false">E18-G18</f>
        <v>17987623.3894737</v>
      </c>
    </row>
    <row r="19" customFormat="false" ht="14.1" hidden="false" customHeight="true" outlineLevel="0" collapsed="false">
      <c r="A19" s="485"/>
      <c r="B19" s="311" t="n">
        <f aca="false">B18+1</f>
        <v>2034</v>
      </c>
      <c r="C19" s="311" t="n">
        <f aca="false">C18</f>
        <v>3.5</v>
      </c>
      <c r="D19" s="480" t="n">
        <f aca="false">'(14)Fluxo_Caixa'!W9</f>
        <v>5285318</v>
      </c>
      <c r="E19" s="1152" t="n">
        <f aca="false">C19*D19</f>
        <v>18498613</v>
      </c>
      <c r="F19" s="480" t="n">
        <f aca="false">'(14)Fluxo_Caixa'!W15</f>
        <v>111269.852631579</v>
      </c>
      <c r="G19" s="1152" t="n">
        <f aca="false">(C19*F19)</f>
        <v>389444.484210526</v>
      </c>
      <c r="H19" s="1152" t="n">
        <f aca="false">E19-G19</f>
        <v>18109168.5157895</v>
      </c>
    </row>
    <row r="20" customFormat="false" ht="14.1" hidden="false" customHeight="true" outlineLevel="0" collapsed="false">
      <c r="A20" s="485"/>
      <c r="B20" s="311" t="n">
        <f aca="false">B19+1</f>
        <v>2035</v>
      </c>
      <c r="C20" s="311" t="n">
        <f aca="false">C19</f>
        <v>3.5</v>
      </c>
      <c r="D20" s="480" t="n">
        <f aca="false">'(14)Fluxo_Caixa'!X9</f>
        <v>5359313</v>
      </c>
      <c r="E20" s="1152" t="n">
        <f aca="false">C20*D20</f>
        <v>18757595.5</v>
      </c>
      <c r="F20" s="480" t="n">
        <f aca="false">'(14)Fluxo_Caixa'!X15</f>
        <v>112827.642105263</v>
      </c>
      <c r="G20" s="1152" t="n">
        <f aca="false">(C20*F20)</f>
        <v>394896.747368421</v>
      </c>
      <c r="H20" s="1152" t="n">
        <f aca="false">E20-G20</f>
        <v>18362698.7526316</v>
      </c>
    </row>
    <row r="21" customFormat="false" ht="14.1" hidden="false" customHeight="true" outlineLevel="0" collapsed="false">
      <c r="A21" s="485"/>
      <c r="B21" s="311" t="n">
        <f aca="false">B20+1</f>
        <v>2036</v>
      </c>
      <c r="C21" s="311" t="n">
        <f aca="false">C20</f>
        <v>3.5</v>
      </c>
      <c r="D21" s="480" t="n">
        <f aca="false">'(14)Fluxo_Caixa'!Y9</f>
        <v>5512535</v>
      </c>
      <c r="E21" s="1152" t="n">
        <f aca="false">C21*D21</f>
        <v>19293872.5</v>
      </c>
      <c r="F21" s="480" t="n">
        <f aca="false">'(14)Fluxo_Caixa'!Y15</f>
        <v>116053.368421053</v>
      </c>
      <c r="G21" s="1152" t="n">
        <f aca="false">(C21*F21)</f>
        <v>406186.789473684</v>
      </c>
      <c r="H21" s="1152" t="n">
        <f aca="false">E21-G21</f>
        <v>18887685.7105263</v>
      </c>
    </row>
    <row r="22" customFormat="false" ht="14.1" hidden="false" customHeight="true" outlineLevel="0" collapsed="false">
      <c r="A22" s="485"/>
      <c r="B22" s="1149" t="n">
        <f aca="false">B21+1</f>
        <v>2037</v>
      </c>
      <c r="C22" s="1149" t="n">
        <f aca="false">C21</f>
        <v>3.5</v>
      </c>
      <c r="D22" s="1150" t="n">
        <f aca="false">'(14)Fluxo_Caixa'!Z9</f>
        <v>5510424</v>
      </c>
      <c r="E22" s="1151" t="n">
        <f aca="false">C22*D22</f>
        <v>19286484</v>
      </c>
      <c r="F22" s="1150" t="n">
        <f aca="false">'(14)Fluxo_Caixa'!Z15</f>
        <v>116008.92631579</v>
      </c>
      <c r="G22" s="1151" t="n">
        <f aca="false">(C22*F22)</f>
        <v>406031.242105263</v>
      </c>
      <c r="H22" s="1151" t="n">
        <f aca="false">E22-G22</f>
        <v>18880452.7578947</v>
      </c>
    </row>
    <row r="23" customFormat="false" ht="14.1" hidden="false" customHeight="true" outlineLevel="0" collapsed="false">
      <c r="B23" s="164" t="s">
        <v>169</v>
      </c>
      <c r="C23" s="164"/>
      <c r="D23" s="165" t="n">
        <f aca="false">SUM(D3:D22)</f>
        <v>94036108</v>
      </c>
      <c r="E23" s="1153" t="n">
        <f aca="false">SUM(E3:E22)</f>
        <v>329126378</v>
      </c>
      <c r="F23" s="1154" t="n">
        <f aca="false">SUM(F3:F22)</f>
        <v>1979707.53684211</v>
      </c>
      <c r="G23" s="1153" t="n">
        <f aca="false">SUM(G3:G22)</f>
        <v>6928976.37894737</v>
      </c>
      <c r="H23" s="1155" t="n">
        <f aca="false">SUM(H3:H22)</f>
        <v>322197401.621053</v>
      </c>
    </row>
    <row r="25" customFormat="false" ht="14.1" hidden="false" customHeight="true" outlineLevel="0" collapsed="false">
      <c r="E25" s="1156"/>
      <c r="G25" s="1156"/>
      <c r="H25" s="1156" t="n">
        <f aca="false">H23*0.001</f>
        <v>322197.401621053</v>
      </c>
    </row>
  </sheetData>
  <sheetProtection sheet="true" objects="true" scenarios="true" selectLockedCells="true"/>
  <mergeCells count="11">
    <mergeCell ref="A1:A2"/>
    <mergeCell ref="B1:B2"/>
    <mergeCell ref="C1:C2"/>
    <mergeCell ref="D1:D2"/>
    <mergeCell ref="E1:E2"/>
    <mergeCell ref="F1:F2"/>
    <mergeCell ref="G1:G2"/>
    <mergeCell ref="H1:H2"/>
    <mergeCell ref="A3:A4"/>
    <mergeCell ref="A5:A22"/>
    <mergeCell ref="B23:C23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I4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R9" activeCellId="0" sqref="R9"/>
    </sheetView>
  </sheetViews>
  <sheetFormatPr defaultRowHeight="12" outlineLevelRow="0" outlineLevelCol="0"/>
  <cols>
    <col collapsed="false" customWidth="true" hidden="false" outlineLevel="0" max="6" min="1" style="848" width="14.43"/>
    <col collapsed="false" customWidth="true" hidden="false" outlineLevel="0" max="256" min="7" style="848" width="9.14"/>
    <col collapsed="false" customWidth="true" hidden="false" outlineLevel="0" max="262" min="257" style="848" width="14.43"/>
    <col collapsed="false" customWidth="true" hidden="false" outlineLevel="0" max="512" min="263" style="848" width="9.14"/>
    <col collapsed="false" customWidth="true" hidden="false" outlineLevel="0" max="518" min="513" style="848" width="14.43"/>
    <col collapsed="false" customWidth="true" hidden="false" outlineLevel="0" max="768" min="519" style="848" width="9.14"/>
    <col collapsed="false" customWidth="true" hidden="false" outlineLevel="0" max="774" min="769" style="848" width="14.43"/>
    <col collapsed="false" customWidth="true" hidden="false" outlineLevel="0" max="1025" min="775" style="848" width="9.14"/>
  </cols>
  <sheetData>
    <row r="1" s="849" customFormat="true" ht="21.95" hidden="false" customHeight="true" outlineLevel="0" collapsed="false">
      <c r="A1" s="1157" t="s">
        <v>914</v>
      </c>
      <c r="B1" s="1157"/>
      <c r="C1" s="1157"/>
      <c r="D1" s="1157"/>
      <c r="E1" s="1157"/>
      <c r="F1" s="1157"/>
      <c r="G1" s="848"/>
      <c r="H1" s="848"/>
      <c r="I1" s="848"/>
    </row>
    <row r="2" customFormat="false" ht="14.1" hidden="false" customHeight="true" outlineLevel="0" collapsed="false">
      <c r="A2" s="850"/>
      <c r="B2" s="850"/>
      <c r="C2" s="850"/>
      <c r="D2" s="850"/>
      <c r="E2" s="850"/>
      <c r="F2" s="850"/>
    </row>
    <row r="3" customFormat="false" ht="14.1" hidden="false" customHeight="true" outlineLevel="0" collapsed="false">
      <c r="A3" s="1158" t="s">
        <v>915</v>
      </c>
      <c r="B3" s="1158"/>
      <c r="C3" s="1158"/>
      <c r="D3" s="1158"/>
      <c r="E3" s="1158"/>
      <c r="F3" s="1158"/>
    </row>
    <row r="4" customFormat="false" ht="14.1" hidden="false" customHeight="true" outlineLevel="0" collapsed="false">
      <c r="A4" s="1159" t="s">
        <v>689</v>
      </c>
      <c r="B4" s="848" t="s">
        <v>916</v>
      </c>
      <c r="F4" s="1160" t="n">
        <v>0.5</v>
      </c>
    </row>
    <row r="5" customFormat="false" ht="14.1" hidden="false" customHeight="true" outlineLevel="0" collapsed="false">
      <c r="A5" s="1159" t="s">
        <v>692</v>
      </c>
      <c r="B5" s="848" t="s">
        <v>917</v>
      </c>
      <c r="F5" s="1160" t="n">
        <v>0.5</v>
      </c>
    </row>
    <row r="6" customFormat="false" ht="14.1" hidden="false" customHeight="true" outlineLevel="0" collapsed="false">
      <c r="A6" s="1161" t="s">
        <v>918</v>
      </c>
      <c r="B6" s="1162" t="s">
        <v>919</v>
      </c>
      <c r="C6" s="1163"/>
      <c r="D6" s="1163"/>
      <c r="E6" s="1163"/>
      <c r="F6" s="1164" t="n">
        <f aca="false">F4+F5</f>
        <v>1</v>
      </c>
    </row>
    <row r="7" customFormat="false" ht="14.1" hidden="false" customHeight="true" outlineLevel="0" collapsed="false">
      <c r="A7" s="1165"/>
      <c r="B7" s="856"/>
      <c r="C7" s="856"/>
      <c r="D7" s="856"/>
      <c r="E7" s="856"/>
      <c r="F7" s="1166"/>
    </row>
    <row r="8" customFormat="false" ht="14.1" hidden="false" customHeight="true" outlineLevel="0" collapsed="false">
      <c r="A8" s="1158" t="s">
        <v>920</v>
      </c>
      <c r="B8" s="1158"/>
      <c r="C8" s="1158"/>
      <c r="D8" s="1158"/>
      <c r="E8" s="1158"/>
      <c r="F8" s="1158"/>
    </row>
    <row r="9" customFormat="false" ht="14.1" hidden="false" customHeight="true" outlineLevel="0" collapsed="false">
      <c r="A9" s="1167"/>
      <c r="B9" s="1167"/>
      <c r="C9" s="1167"/>
      <c r="D9" s="1167"/>
      <c r="E9" s="1167"/>
      <c r="F9" s="1167"/>
    </row>
    <row r="10" customFormat="false" ht="14.1" hidden="false" customHeight="true" outlineLevel="0" collapsed="false">
      <c r="A10" s="850"/>
      <c r="B10" s="850"/>
      <c r="C10" s="850"/>
      <c r="D10" s="850"/>
      <c r="E10" s="850"/>
      <c r="F10" s="850"/>
    </row>
    <row r="11" customFormat="false" ht="14.1" hidden="false" customHeight="true" outlineLevel="0" collapsed="false">
      <c r="A11" s="850"/>
      <c r="B11" s="850"/>
      <c r="C11" s="850"/>
      <c r="D11" s="850"/>
      <c r="E11" s="850"/>
      <c r="F11" s="850"/>
    </row>
    <row r="12" customFormat="false" ht="14.1" hidden="false" customHeight="true" outlineLevel="0" collapsed="false">
      <c r="A12" s="1168" t="s">
        <v>921</v>
      </c>
      <c r="B12" s="848" t="s">
        <v>922</v>
      </c>
      <c r="F12" s="1169" t="n">
        <f aca="false">E41+E42</f>
        <v>0.03597</v>
      </c>
    </row>
    <row r="13" customFormat="false" ht="14.1" hidden="false" customHeight="true" outlineLevel="0" collapsed="false">
      <c r="A13" s="1168" t="s">
        <v>923</v>
      </c>
      <c r="B13" s="848" t="s">
        <v>924</v>
      </c>
      <c r="F13" s="1169" t="n">
        <f aca="false">E39</f>
        <v>0.075</v>
      </c>
    </row>
    <row r="14" customFormat="false" ht="14.1" hidden="false" customHeight="true" outlineLevel="0" collapsed="false">
      <c r="A14" s="1168" t="s">
        <v>925</v>
      </c>
      <c r="B14" s="848" t="s">
        <v>926</v>
      </c>
      <c r="F14" s="1170" t="n">
        <f aca="false">E37</f>
        <v>0.0239</v>
      </c>
    </row>
    <row r="15" customFormat="false" ht="14.1" hidden="false" customHeight="true" outlineLevel="0" collapsed="false">
      <c r="A15" s="1168" t="s">
        <v>698</v>
      </c>
      <c r="B15" s="848" t="s">
        <v>927</v>
      </c>
      <c r="F15" s="1169" t="n">
        <v>0.34</v>
      </c>
    </row>
    <row r="16" customFormat="false" ht="14.1" hidden="false" customHeight="true" outlineLevel="0" collapsed="false">
      <c r="A16" s="1171" t="s">
        <v>928</v>
      </c>
      <c r="B16" s="1162" t="s">
        <v>920</v>
      </c>
      <c r="C16" s="1163"/>
      <c r="D16" s="1163"/>
      <c r="E16" s="1163"/>
      <c r="F16" s="1172" t="n">
        <f aca="false">(F12+F13+F14)*(1-F15)</f>
        <v>0.0890142</v>
      </c>
    </row>
    <row r="17" customFormat="false" ht="14.1" hidden="false" customHeight="true" outlineLevel="0" collapsed="false">
      <c r="A17" s="1173"/>
      <c r="B17" s="872"/>
      <c r="C17" s="866"/>
      <c r="D17" s="866"/>
      <c r="E17" s="866"/>
      <c r="F17" s="1174"/>
    </row>
    <row r="18" customFormat="false" ht="14.1" hidden="false" customHeight="true" outlineLevel="0" collapsed="false">
      <c r="A18" s="1158" t="s">
        <v>929</v>
      </c>
      <c r="B18" s="1158"/>
      <c r="C18" s="1158"/>
      <c r="D18" s="1158"/>
      <c r="E18" s="1158"/>
      <c r="F18" s="1158"/>
    </row>
    <row r="19" customFormat="false" ht="14.1" hidden="false" customHeight="true" outlineLevel="0" collapsed="false">
      <c r="A19" s="1175"/>
      <c r="B19" s="872"/>
      <c r="C19" s="866"/>
      <c r="D19" s="866"/>
      <c r="E19" s="866"/>
      <c r="F19" s="1174"/>
    </row>
    <row r="20" customFormat="false" ht="14.1" hidden="false" customHeight="true" outlineLevel="0" collapsed="false">
      <c r="A20" s="1175"/>
      <c r="B20" s="872"/>
      <c r="C20" s="866"/>
      <c r="D20" s="866"/>
      <c r="E20" s="866"/>
      <c r="F20" s="1174"/>
    </row>
    <row r="21" customFormat="false" ht="14.1" hidden="false" customHeight="true" outlineLevel="0" collapsed="false">
      <c r="A21" s="1175"/>
      <c r="B21" s="872"/>
      <c r="C21" s="866"/>
      <c r="D21" s="866"/>
      <c r="E21" s="866"/>
      <c r="F21" s="1174"/>
    </row>
    <row r="22" customFormat="false" ht="14.1" hidden="false" customHeight="true" outlineLevel="0" collapsed="false">
      <c r="A22" s="1168" t="s">
        <v>921</v>
      </c>
      <c r="B22" s="848" t="s">
        <v>922</v>
      </c>
      <c r="F22" s="1169" t="n">
        <f aca="false">E41+E42</f>
        <v>0.03597</v>
      </c>
    </row>
    <row r="23" customFormat="false" ht="14.1" hidden="false" customHeight="true" outlineLevel="0" collapsed="false">
      <c r="A23" s="1159" t="s">
        <v>930</v>
      </c>
      <c r="B23" s="848" t="s">
        <v>931</v>
      </c>
      <c r="F23" s="1176" t="n">
        <v>0.86</v>
      </c>
    </row>
    <row r="24" customFormat="false" ht="14.1" hidden="false" customHeight="true" outlineLevel="0" collapsed="false">
      <c r="A24" s="1168" t="s">
        <v>932</v>
      </c>
      <c r="B24" s="848" t="s">
        <v>933</v>
      </c>
      <c r="F24" s="1169" t="n">
        <f aca="false">E38</f>
        <v>0.0815</v>
      </c>
    </row>
    <row r="25" customFormat="false" ht="14.1" hidden="false" customHeight="true" outlineLevel="0" collapsed="false">
      <c r="A25" s="1168" t="s">
        <v>934</v>
      </c>
      <c r="B25" s="848" t="s">
        <v>935</v>
      </c>
      <c r="F25" s="1169" t="n">
        <f aca="false">E37</f>
        <v>0.0239</v>
      </c>
    </row>
    <row r="26" customFormat="false" ht="14.1" hidden="false" customHeight="true" outlineLevel="0" collapsed="false">
      <c r="A26" s="1171" t="s">
        <v>936</v>
      </c>
      <c r="B26" s="1162" t="s">
        <v>929</v>
      </c>
      <c r="C26" s="1163"/>
      <c r="D26" s="1163"/>
      <c r="E26" s="1163"/>
      <c r="F26" s="1172" t="n">
        <f aca="false">F22+F23*(F24-F22)+F25</f>
        <v>0.0990258</v>
      </c>
    </row>
    <row r="27" customFormat="false" ht="14.1" hidden="false" customHeight="true" outlineLevel="0" collapsed="false">
      <c r="A27" s="1173"/>
      <c r="B27" s="872"/>
      <c r="C27" s="866"/>
      <c r="D27" s="866"/>
      <c r="E27" s="866"/>
      <c r="F27" s="1177"/>
    </row>
    <row r="28" customFormat="false" ht="14.1" hidden="false" customHeight="true" outlineLevel="0" collapsed="false">
      <c r="A28" s="1158" t="s">
        <v>937</v>
      </c>
      <c r="B28" s="1158"/>
      <c r="C28" s="1158"/>
      <c r="D28" s="1158"/>
      <c r="E28" s="1158"/>
      <c r="F28" s="1158"/>
    </row>
    <row r="29" s="866" customFormat="true" ht="14.1" hidden="false" customHeight="true" outlineLevel="0" collapsed="false">
      <c r="A29" s="1165"/>
      <c r="B29" s="1165"/>
      <c r="C29" s="1165"/>
      <c r="D29" s="1165"/>
      <c r="E29" s="1165"/>
      <c r="F29" s="1165"/>
    </row>
    <row r="30" customFormat="false" ht="14.1" hidden="false" customHeight="true" outlineLevel="0" collapsed="false">
      <c r="A30" s="1178"/>
      <c r="B30" s="1178"/>
      <c r="C30" s="1178"/>
      <c r="D30" s="1178"/>
      <c r="E30" s="1178"/>
      <c r="F30" s="1178"/>
    </row>
    <row r="31" customFormat="false" ht="14.1" hidden="false" customHeight="true" outlineLevel="0" collapsed="false">
      <c r="A31" s="1178"/>
      <c r="B31" s="1178"/>
      <c r="C31" s="1178"/>
      <c r="D31" s="1178"/>
      <c r="E31" s="1178"/>
      <c r="F31" s="1178"/>
    </row>
    <row r="32" customFormat="false" ht="13.5" hidden="false" customHeight="true" outlineLevel="0" collapsed="false">
      <c r="A32" s="1161"/>
      <c r="B32" s="1162" t="s">
        <v>938</v>
      </c>
      <c r="C32" s="1163"/>
      <c r="D32" s="1163"/>
      <c r="E32" s="1163"/>
      <c r="F32" s="1179" t="n">
        <f aca="false">(F4/(F4+F5)*F26+(F5/(F4+F5)*F16))</f>
        <v>0.09402</v>
      </c>
    </row>
    <row r="33" customFormat="false" ht="14.1" hidden="false" customHeight="true" outlineLevel="0" collapsed="false">
      <c r="A33" s="1180" t="s">
        <v>939</v>
      </c>
      <c r="B33" s="1163" t="s">
        <v>660</v>
      </c>
      <c r="C33" s="1163"/>
      <c r="D33" s="1163"/>
      <c r="E33" s="1163"/>
      <c r="F33" s="1181" t="n">
        <v>0.0247</v>
      </c>
    </row>
    <row r="34" customFormat="false" ht="14.1" hidden="false" customHeight="true" outlineLevel="0" collapsed="false">
      <c r="A34" s="1180" t="s">
        <v>939</v>
      </c>
      <c r="B34" s="1163" t="s">
        <v>661</v>
      </c>
      <c r="C34" s="1163"/>
      <c r="D34" s="1163"/>
      <c r="E34" s="1163"/>
      <c r="F34" s="1181" t="n">
        <v>0.041</v>
      </c>
    </row>
    <row r="35" customFormat="false" ht="21.95" hidden="false" customHeight="true" outlineLevel="0" collapsed="false">
      <c r="A35" s="1182"/>
      <c r="B35" s="1183" t="s">
        <v>940</v>
      </c>
      <c r="C35" s="1184"/>
      <c r="D35" s="1184"/>
      <c r="E35" s="1184"/>
      <c r="F35" s="1185" t="n">
        <f aca="false">(1+F32)/(1+F33)-1</f>
        <v>0.0676490680199082</v>
      </c>
      <c r="H35" s="1186"/>
    </row>
    <row r="36" s="1189" customFormat="true" ht="14.1" hidden="false" customHeight="true" outlineLevel="0" collapsed="false">
      <c r="A36" s="1187" t="s">
        <v>941</v>
      </c>
      <c r="B36" s="1188"/>
      <c r="C36" s="1188"/>
      <c r="D36" s="1188"/>
      <c r="E36" s="1188"/>
      <c r="F36" s="1188"/>
    </row>
    <row r="37" s="864" customFormat="true" ht="14.1" hidden="false" customHeight="true" outlineLevel="0" collapsed="false">
      <c r="A37" s="1190" t="s">
        <v>652</v>
      </c>
      <c r="B37" s="859"/>
      <c r="C37" s="860" t="n">
        <v>239</v>
      </c>
      <c r="D37" s="861" t="s">
        <v>653</v>
      </c>
      <c r="E37" s="862" t="n">
        <f aca="false">C37/10000</f>
        <v>0.0239</v>
      </c>
      <c r="F37" s="859" t="s">
        <v>654</v>
      </c>
    </row>
    <row r="38" customFormat="false" ht="14.1" hidden="false" customHeight="true" outlineLevel="0" collapsed="false">
      <c r="A38" s="1190" t="s">
        <v>655</v>
      </c>
      <c r="B38" s="859"/>
      <c r="C38" s="861"/>
      <c r="D38" s="861"/>
      <c r="E38" s="865" t="n">
        <v>0.0815</v>
      </c>
      <c r="F38" s="859" t="s">
        <v>654</v>
      </c>
    </row>
    <row r="39" customFormat="false" ht="12" hidden="false" customHeight="false" outlineLevel="0" collapsed="false">
      <c r="A39" s="1190" t="s">
        <v>656</v>
      </c>
      <c r="B39" s="859"/>
      <c r="C39" s="859"/>
      <c r="D39" s="859"/>
      <c r="E39" s="865" t="n">
        <v>0.075</v>
      </c>
      <c r="F39" s="859" t="s">
        <v>654</v>
      </c>
    </row>
    <row r="40" customFormat="false" ht="12" hidden="false" customHeight="false" outlineLevel="0" collapsed="false">
      <c r="A40" s="1190" t="s">
        <v>657</v>
      </c>
      <c r="B40" s="859"/>
      <c r="C40" s="859"/>
      <c r="D40" s="859"/>
      <c r="E40" s="865" t="n">
        <v>0.0995</v>
      </c>
      <c r="F40" s="859" t="s">
        <v>654</v>
      </c>
    </row>
    <row r="41" customFormat="false" ht="12" hidden="false" customHeight="false" outlineLevel="0" collapsed="false">
      <c r="A41" s="1190" t="s">
        <v>658</v>
      </c>
      <c r="B41" s="859"/>
      <c r="C41" s="859"/>
      <c r="D41" s="859"/>
      <c r="E41" s="865" t="n">
        <v>0.02347</v>
      </c>
      <c r="F41" s="859" t="s">
        <v>654</v>
      </c>
    </row>
    <row r="42" customFormat="false" ht="12" hidden="false" customHeight="false" outlineLevel="0" collapsed="false">
      <c r="A42" s="1190" t="s">
        <v>659</v>
      </c>
      <c r="B42" s="859"/>
      <c r="C42" s="859"/>
      <c r="D42" s="859"/>
      <c r="E42" s="865" t="n">
        <v>0.0125</v>
      </c>
      <c r="F42" s="859" t="s">
        <v>654</v>
      </c>
    </row>
  </sheetData>
  <mergeCells count="8">
    <mergeCell ref="A1:F1"/>
    <mergeCell ref="A2:F2"/>
    <mergeCell ref="A3:F3"/>
    <mergeCell ref="A8:F8"/>
    <mergeCell ref="A9:F9"/>
    <mergeCell ref="A18:F18"/>
    <mergeCell ref="A28:F28"/>
    <mergeCell ref="A29:F29"/>
  </mergeCells>
  <printOptions headings="false" gridLines="false" gridLinesSet="true" horizontalCentered="true" verticalCentered="false"/>
  <pageMargins left="1.18125" right="0.7875" top="1.18055555555556" bottom="0.7875" header="0.590277777777778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&amp;L&amp;"Calibri,Regular"&amp;9Serviço de Estacionamento Rotativo Público - SERP
Prefeitura Municipal de Joinville - SC
Edital de Concorrência Nº 02/2017</oddHeader>
    <oddFooter>&amp;L&amp;"Calibri,Regular"&amp;9 15 - Cálculo do Custo Médio Ponderado de Capital&amp;R&amp;"Calibri,Regular"&amp;9Pág.: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1" activeCellId="0" sqref="H11"/>
    </sheetView>
  </sheetViews>
  <sheetFormatPr defaultRowHeight="14.1" outlineLevelRow="0" outlineLevelCol="0"/>
  <cols>
    <col collapsed="false" customWidth="true" hidden="false" outlineLevel="0" max="2" min="1" style="33" width="4.14"/>
    <col collapsed="false" customWidth="true" hidden="false" outlineLevel="0" max="3" min="3" style="33" width="30.86"/>
    <col collapsed="false" customWidth="true" hidden="false" outlineLevel="0" max="6" min="4" style="33" width="11.29"/>
    <col collapsed="false" customWidth="true" hidden="false" outlineLevel="0" max="7" min="7" style="33" width="12.71"/>
    <col collapsed="false" customWidth="true" hidden="false" outlineLevel="0" max="8" min="8" style="33" width="12.29"/>
    <col collapsed="false" customWidth="true" hidden="false" outlineLevel="0" max="9" min="9" style="33" width="26.58"/>
    <col collapsed="false" customWidth="true" hidden="false" outlineLevel="0" max="1025" min="10" style="33" width="9.14"/>
  </cols>
  <sheetData>
    <row r="1" s="35" customFormat="true" ht="21.95" hidden="false" customHeight="true" outlineLevel="0" collapsed="false">
      <c r="A1" s="34" t="s">
        <v>28</v>
      </c>
      <c r="B1" s="34"/>
      <c r="C1" s="34"/>
      <c r="D1" s="34"/>
      <c r="E1" s="34"/>
      <c r="F1" s="34"/>
      <c r="G1" s="34"/>
      <c r="H1" s="34"/>
      <c r="I1" s="34"/>
    </row>
    <row r="2" s="36" customFormat="true" ht="14.1" hidden="false" customHeight="true" outlineLevel="0" collapsed="false"/>
    <row r="3" customFormat="false" ht="14.1" hidden="false" customHeight="true" outlineLevel="0" collapsed="false">
      <c r="A3" s="37" t="s">
        <v>29</v>
      </c>
    </row>
    <row r="4" s="22" customFormat="true" ht="14.1" hidden="false" customHeight="true" outlineLevel="0" collapsed="false">
      <c r="A4" s="21" t="s">
        <v>30</v>
      </c>
      <c r="B4" s="21"/>
      <c r="C4" s="21"/>
      <c r="D4" s="21" t="s">
        <v>31</v>
      </c>
      <c r="E4" s="21" t="s">
        <v>32</v>
      </c>
      <c r="F4" s="21"/>
      <c r="G4" s="21" t="s">
        <v>31</v>
      </c>
      <c r="H4" s="21" t="s">
        <v>33</v>
      </c>
      <c r="I4" s="21" t="s">
        <v>34</v>
      </c>
    </row>
    <row r="5" customFormat="false" ht="14.1" hidden="false" customHeight="true" outlineLevel="0" collapsed="false">
      <c r="A5" s="21"/>
      <c r="B5" s="21"/>
      <c r="C5" s="21"/>
      <c r="D5" s="21"/>
      <c r="E5" s="21" t="s">
        <v>35</v>
      </c>
      <c r="F5" s="21" t="s">
        <v>36</v>
      </c>
      <c r="G5" s="21"/>
      <c r="H5" s="21"/>
      <c r="I5" s="21"/>
    </row>
    <row r="6" customFormat="false" ht="14.1" hidden="false" customHeight="true" outlineLevel="0" collapsed="false">
      <c r="A6" s="38" t="s">
        <v>37</v>
      </c>
      <c r="B6" s="39" t="s">
        <v>38</v>
      </c>
      <c r="C6" s="40"/>
      <c r="D6" s="40"/>
      <c r="E6" s="40"/>
      <c r="F6" s="40"/>
      <c r="G6" s="40"/>
      <c r="H6" s="40"/>
      <c r="I6" s="41"/>
    </row>
    <row r="7" customFormat="false" ht="14.1" hidden="false" customHeight="true" outlineLevel="0" collapsed="false">
      <c r="A7" s="42"/>
      <c r="B7" s="43" t="s">
        <v>39</v>
      </c>
      <c r="C7" s="44" t="s">
        <v>40</v>
      </c>
      <c r="D7" s="45" t="s">
        <v>41</v>
      </c>
      <c r="E7" s="46" t="n">
        <v>11</v>
      </c>
      <c r="F7" s="46" t="n">
        <v>6</v>
      </c>
      <c r="G7" s="47" t="s">
        <v>42</v>
      </c>
      <c r="H7" s="48" t="n">
        <v>1962.73</v>
      </c>
      <c r="I7" s="49" t="s">
        <v>43</v>
      </c>
    </row>
    <row r="8" customFormat="false" ht="14.1" hidden="false" customHeight="true" outlineLevel="0" collapsed="false">
      <c r="A8" s="42"/>
      <c r="B8" s="50" t="s">
        <v>44</v>
      </c>
      <c r="C8" s="51" t="s">
        <v>45</v>
      </c>
      <c r="D8" s="52" t="str">
        <f aca="false">D7</f>
        <v>Colab</v>
      </c>
      <c r="E8" s="53" t="n">
        <v>106</v>
      </c>
      <c r="F8" s="53" t="n">
        <v>58</v>
      </c>
      <c r="G8" s="54" t="str">
        <f aca="false">G7</f>
        <v>R$/colab.mês</v>
      </c>
      <c r="H8" s="48" t="n">
        <v>1303.67</v>
      </c>
      <c r="I8" s="55" t="str">
        <f aca="false">I7</f>
        <v>Normativo da categoria</v>
      </c>
    </row>
    <row r="9" customFormat="false" ht="5.1" hidden="false" customHeight="true" outlineLevel="0" collapsed="false">
      <c r="A9" s="56"/>
      <c r="B9" s="40"/>
      <c r="C9" s="40"/>
      <c r="D9" s="40"/>
      <c r="E9" s="57"/>
      <c r="F9" s="57"/>
      <c r="G9" s="57"/>
      <c r="H9" s="57"/>
      <c r="I9" s="58"/>
    </row>
    <row r="10" customFormat="false" ht="14.1" hidden="false" customHeight="true" outlineLevel="0" collapsed="false">
      <c r="A10" s="38" t="s">
        <v>46</v>
      </c>
      <c r="B10" s="39" t="s">
        <v>47</v>
      </c>
      <c r="C10" s="40"/>
      <c r="D10" s="40"/>
      <c r="E10" s="59"/>
      <c r="F10" s="59"/>
      <c r="G10" s="57"/>
      <c r="H10" s="57"/>
      <c r="I10" s="58"/>
    </row>
    <row r="11" customFormat="false" ht="14.1" hidden="false" customHeight="true" outlineLevel="0" collapsed="false">
      <c r="A11" s="42"/>
      <c r="B11" s="43" t="s">
        <v>48</v>
      </c>
      <c r="C11" s="44" t="s">
        <v>49</v>
      </c>
      <c r="D11" s="45" t="str">
        <f aca="false">D8</f>
        <v>Colab</v>
      </c>
      <c r="E11" s="46" t="n">
        <v>1</v>
      </c>
      <c r="F11" s="46"/>
      <c r="G11" s="47" t="str">
        <f aca="false">G8</f>
        <v>R$/colab.mês</v>
      </c>
      <c r="H11" s="48" t="n">
        <v>12000</v>
      </c>
      <c r="I11" s="49" t="s">
        <v>50</v>
      </c>
    </row>
    <row r="12" customFormat="false" ht="14.1" hidden="false" customHeight="true" outlineLevel="0" collapsed="false">
      <c r="A12" s="42"/>
      <c r="B12" s="43" t="s">
        <v>51</v>
      </c>
      <c r="C12" s="44" t="s">
        <v>52</v>
      </c>
      <c r="D12" s="45" t="str">
        <f aca="false">D11</f>
        <v>Colab</v>
      </c>
      <c r="E12" s="46" t="n">
        <f aca="false">E11</f>
        <v>1</v>
      </c>
      <c r="F12" s="46"/>
      <c r="G12" s="47" t="str">
        <f aca="false">G11</f>
        <v>R$/colab.mês</v>
      </c>
      <c r="H12" s="48" t="n">
        <v>6000</v>
      </c>
      <c r="I12" s="49" t="str">
        <f aca="false">I11</f>
        <v>Preço de Mercado</v>
      </c>
    </row>
    <row r="13" customFormat="false" ht="14.1" hidden="false" customHeight="true" outlineLevel="0" collapsed="false">
      <c r="A13" s="42"/>
      <c r="B13" s="43" t="s">
        <v>53</v>
      </c>
      <c r="C13" s="51" t="s">
        <v>54</v>
      </c>
      <c r="D13" s="52" t="str">
        <f aca="false">D11</f>
        <v>Colab</v>
      </c>
      <c r="E13" s="53" t="n">
        <v>1</v>
      </c>
      <c r="F13" s="53"/>
      <c r="G13" s="54" t="str">
        <f aca="false">G11</f>
        <v>R$/colab.mês</v>
      </c>
      <c r="H13" s="48" t="n">
        <v>3000</v>
      </c>
      <c r="I13" s="55" t="str">
        <f aca="false">I11</f>
        <v>Preço de Mercado</v>
      </c>
    </row>
    <row r="14" customFormat="false" ht="14.1" hidden="false" customHeight="true" outlineLevel="0" collapsed="false">
      <c r="A14" s="42"/>
      <c r="B14" s="43" t="s">
        <v>55</v>
      </c>
      <c r="C14" s="51" t="s">
        <v>56</v>
      </c>
      <c r="D14" s="52" t="str">
        <f aca="false">D13</f>
        <v>Colab</v>
      </c>
      <c r="E14" s="53" t="n">
        <v>1</v>
      </c>
      <c r="F14" s="53"/>
      <c r="G14" s="54" t="str">
        <f aca="false">G13</f>
        <v>R$/colab.mês</v>
      </c>
      <c r="H14" s="48" t="n">
        <v>3000</v>
      </c>
      <c r="I14" s="55" t="str">
        <f aca="false">I13</f>
        <v>Preço de Mercado</v>
      </c>
    </row>
    <row r="15" customFormat="false" ht="14.1" hidden="false" customHeight="true" outlineLevel="0" collapsed="false">
      <c r="A15" s="42"/>
      <c r="B15" s="43" t="s">
        <v>57</v>
      </c>
      <c r="C15" s="51" t="s">
        <v>58</v>
      </c>
      <c r="D15" s="52" t="str">
        <f aca="false">D14</f>
        <v>Colab</v>
      </c>
      <c r="E15" s="53" t="n">
        <v>1</v>
      </c>
      <c r="F15" s="53"/>
      <c r="G15" s="54" t="str">
        <f aca="false">G14</f>
        <v>R$/colab.mês</v>
      </c>
      <c r="H15" s="48" t="n">
        <v>1500</v>
      </c>
      <c r="I15" s="55" t="str">
        <f aca="false">I14</f>
        <v>Preço de Mercado</v>
      </c>
    </row>
    <row r="16" customFormat="false" ht="14.1" hidden="false" customHeight="true" outlineLevel="0" collapsed="false">
      <c r="A16" s="42"/>
      <c r="B16" s="43" t="s">
        <v>59</v>
      </c>
      <c r="C16" s="51" t="s">
        <v>60</v>
      </c>
      <c r="D16" s="52" t="str">
        <f aca="false">D15</f>
        <v>Colab</v>
      </c>
      <c r="E16" s="53" t="n">
        <v>2</v>
      </c>
      <c r="F16" s="53"/>
      <c r="G16" s="54" t="str">
        <f aca="false">G15</f>
        <v>R$/colab.mês</v>
      </c>
      <c r="H16" s="48" t="n">
        <f aca="false">H8</f>
        <v>1303.67</v>
      </c>
      <c r="I16" s="55" t="str">
        <f aca="false">I15</f>
        <v>Preço de Mercado</v>
      </c>
    </row>
    <row r="17" customFormat="false" ht="14.1" hidden="false" customHeight="true" outlineLevel="0" collapsed="false">
      <c r="A17" s="42"/>
      <c r="B17" s="43" t="s">
        <v>61</v>
      </c>
      <c r="C17" s="51" t="s">
        <v>62</v>
      </c>
      <c r="D17" s="52" t="str">
        <f aca="false">D16</f>
        <v>Colab</v>
      </c>
      <c r="E17" s="53" t="n">
        <v>1</v>
      </c>
      <c r="F17" s="53" t="n">
        <v>1</v>
      </c>
      <c r="G17" s="54" t="str">
        <f aca="false">G16</f>
        <v>R$/colab.mês</v>
      </c>
      <c r="H17" s="48" t="n">
        <f aca="false">H16</f>
        <v>1303.67</v>
      </c>
      <c r="I17" s="55" t="str">
        <f aca="false">I16</f>
        <v>Preço de Mercado</v>
      </c>
    </row>
    <row r="18" customFormat="false" ht="5.1" hidden="false" customHeight="true" outlineLevel="0" collapsed="false">
      <c r="A18" s="56"/>
      <c r="B18" s="40"/>
      <c r="C18" s="40"/>
      <c r="D18" s="40"/>
      <c r="E18" s="57"/>
      <c r="F18" s="57"/>
      <c r="G18" s="57"/>
      <c r="H18" s="57"/>
      <c r="I18" s="58"/>
    </row>
    <row r="19" customFormat="false" ht="14.1" hidden="false" customHeight="true" outlineLevel="0" collapsed="false">
      <c r="A19" s="38" t="s">
        <v>63</v>
      </c>
      <c r="B19" s="39" t="s">
        <v>64</v>
      </c>
      <c r="C19" s="40"/>
      <c r="D19" s="40"/>
      <c r="E19" s="59"/>
      <c r="F19" s="59"/>
      <c r="G19" s="57"/>
      <c r="H19" s="57"/>
      <c r="I19" s="58"/>
    </row>
    <row r="20" customFormat="false" ht="14.1" hidden="false" customHeight="true" outlineLevel="0" collapsed="false">
      <c r="A20" s="42"/>
      <c r="B20" s="43" t="s">
        <v>65</v>
      </c>
      <c r="C20" s="44" t="s">
        <v>66</v>
      </c>
      <c r="D20" s="45" t="str">
        <f aca="false">D15</f>
        <v>Colab</v>
      </c>
      <c r="E20" s="46" t="n">
        <v>2</v>
      </c>
      <c r="F20" s="46" t="n">
        <v>1</v>
      </c>
      <c r="G20" s="47" t="str">
        <f aca="false">G15</f>
        <v>R$/colab.mês</v>
      </c>
      <c r="H20" s="48" t="n">
        <v>3000</v>
      </c>
      <c r="I20" s="49" t="str">
        <f aca="false">I17</f>
        <v>Preço de Mercado</v>
      </c>
    </row>
    <row r="21" customFormat="false" ht="14.1" hidden="false" customHeight="true" outlineLevel="0" collapsed="false">
      <c r="A21" s="42"/>
      <c r="B21" s="50" t="s">
        <v>67</v>
      </c>
      <c r="C21" s="51" t="s">
        <v>68</v>
      </c>
      <c r="D21" s="52" t="str">
        <f aca="false">D20</f>
        <v>Colab</v>
      </c>
      <c r="E21" s="53" t="n">
        <v>1</v>
      </c>
      <c r="F21" s="53" t="n">
        <v>1</v>
      </c>
      <c r="G21" s="54" t="str">
        <f aca="false">G20</f>
        <v>R$/colab.mês</v>
      </c>
      <c r="H21" s="48" t="n">
        <v>3000</v>
      </c>
      <c r="I21" s="55" t="str">
        <f aca="false">I20</f>
        <v>Preço de Mercado</v>
      </c>
    </row>
    <row r="22" customFormat="false" ht="14.1" hidden="false" customHeight="true" outlineLevel="0" collapsed="false">
      <c r="A22" s="60"/>
      <c r="B22" s="61" t="s">
        <v>69</v>
      </c>
      <c r="C22" s="62" t="s">
        <v>70</v>
      </c>
      <c r="D22" s="63" t="str">
        <f aca="false">D17</f>
        <v>Colab</v>
      </c>
      <c r="E22" s="64" t="n">
        <v>1</v>
      </c>
      <c r="F22" s="64" t="n">
        <v>1</v>
      </c>
      <c r="G22" s="65" t="str">
        <f aca="false">G17</f>
        <v>R$/colab.mês</v>
      </c>
      <c r="H22" s="66" t="n">
        <f aca="false">H17</f>
        <v>1303.67</v>
      </c>
      <c r="I22" s="67" t="str">
        <f aca="false">I17</f>
        <v>Preço de Mercado</v>
      </c>
    </row>
    <row r="24" s="36" customFormat="true" ht="14.1" hidden="false" customHeight="true" outlineLevel="0" collapsed="false">
      <c r="A24" s="37" t="s">
        <v>71</v>
      </c>
    </row>
    <row r="25" s="22" customFormat="true" ht="14.1" hidden="false" customHeight="true" outlineLevel="0" collapsed="false">
      <c r="A25" s="21" t="s">
        <v>30</v>
      </c>
      <c r="B25" s="21"/>
      <c r="C25" s="21"/>
      <c r="D25" s="21" t="s">
        <v>31</v>
      </c>
      <c r="E25" s="21" t="s">
        <v>32</v>
      </c>
      <c r="F25" s="21"/>
      <c r="G25" s="21" t="s">
        <v>31</v>
      </c>
      <c r="H25" s="21" t="s">
        <v>72</v>
      </c>
      <c r="I25" s="21" t="s">
        <v>34</v>
      </c>
    </row>
    <row r="26" customFormat="false" ht="14.1" hidden="false" customHeight="true" outlineLevel="0" collapsed="false">
      <c r="A26" s="21"/>
      <c r="B26" s="21"/>
      <c r="C26" s="21"/>
      <c r="D26" s="21"/>
      <c r="E26" s="21" t="s">
        <v>35</v>
      </c>
      <c r="F26" s="21" t="s">
        <v>36</v>
      </c>
      <c r="G26" s="21"/>
      <c r="H26" s="21"/>
      <c r="I26" s="21"/>
    </row>
    <row r="27" customFormat="false" ht="14.1" hidden="false" customHeight="true" outlineLevel="0" collapsed="false">
      <c r="A27" s="38" t="s">
        <v>37</v>
      </c>
      <c r="B27" s="39" t="s">
        <v>73</v>
      </c>
      <c r="C27" s="40"/>
      <c r="D27" s="40"/>
      <c r="E27" s="40"/>
      <c r="F27" s="40"/>
      <c r="G27" s="40"/>
      <c r="H27" s="40"/>
      <c r="I27" s="41"/>
    </row>
    <row r="28" customFormat="false" ht="14.1" hidden="false" customHeight="true" outlineLevel="0" collapsed="false">
      <c r="A28" s="42"/>
      <c r="B28" s="43" t="s">
        <v>39</v>
      </c>
      <c r="C28" s="44" t="s">
        <v>38</v>
      </c>
      <c r="D28" s="45" t="str">
        <f aca="false">D11</f>
        <v>Colab</v>
      </c>
      <c r="E28" s="46" t="n">
        <f aca="false">E7+E8</f>
        <v>117</v>
      </c>
      <c r="F28" s="46" t="n">
        <f aca="false">F7+F8</f>
        <v>64</v>
      </c>
      <c r="G28" s="47" t="str">
        <f aca="false">G11</f>
        <v>R$/colab.mês</v>
      </c>
      <c r="H28" s="48" t="n">
        <v>219.9</v>
      </c>
      <c r="I28" s="68" t="str">
        <f aca="false">I22</f>
        <v>Preço de Mercado</v>
      </c>
    </row>
    <row r="29" customFormat="false" ht="14.1" hidden="false" customHeight="true" outlineLevel="0" collapsed="false">
      <c r="A29" s="42"/>
      <c r="B29" s="50" t="s">
        <v>44</v>
      </c>
      <c r="C29" s="51" t="s">
        <v>47</v>
      </c>
      <c r="D29" s="52" t="str">
        <f aca="false">D28</f>
        <v>Colab</v>
      </c>
      <c r="E29" s="53" t="n">
        <f aca="false">SUM(E11:E17)</f>
        <v>8</v>
      </c>
      <c r="F29" s="53" t="n">
        <f aca="false">SUM(F11:F17)</f>
        <v>1</v>
      </c>
      <c r="G29" s="54" t="str">
        <f aca="false">G28</f>
        <v>R$/colab.mês</v>
      </c>
      <c r="H29" s="48" t="n">
        <v>219.4</v>
      </c>
      <c r="I29" s="69" t="str">
        <f aca="false">I28</f>
        <v>Preço de Mercado</v>
      </c>
    </row>
    <row r="30" customFormat="false" ht="14.1" hidden="false" customHeight="true" outlineLevel="0" collapsed="false">
      <c r="A30" s="42"/>
      <c r="B30" s="50" t="s">
        <v>74</v>
      </c>
      <c r="C30" s="51" t="s">
        <v>64</v>
      </c>
      <c r="D30" s="52" t="str">
        <f aca="false">D29</f>
        <v>Colab</v>
      </c>
      <c r="E30" s="53" t="n">
        <f aca="false">SUM(E20:E22)</f>
        <v>4</v>
      </c>
      <c r="F30" s="53" t="n">
        <f aca="false">SUM(F20:F22)</f>
        <v>3</v>
      </c>
      <c r="G30" s="54" t="str">
        <f aca="false">G29</f>
        <v>R$/colab.mês</v>
      </c>
      <c r="H30" s="48" t="n">
        <v>219.4</v>
      </c>
      <c r="I30" s="69" t="str">
        <f aca="false">I29</f>
        <v>Preço de Mercado</v>
      </c>
    </row>
    <row r="31" customFormat="false" ht="5.1" hidden="false" customHeight="true" outlineLevel="0" collapsed="false">
      <c r="A31" s="42"/>
      <c r="B31" s="70"/>
      <c r="C31" s="71"/>
      <c r="D31" s="72"/>
      <c r="E31" s="57"/>
      <c r="F31" s="57"/>
      <c r="G31" s="73"/>
      <c r="H31" s="74"/>
      <c r="I31" s="75"/>
    </row>
    <row r="32" customFormat="false" ht="14.1" hidden="false" customHeight="true" outlineLevel="0" collapsed="false">
      <c r="A32" s="38" t="s">
        <v>46</v>
      </c>
      <c r="B32" s="39" t="s">
        <v>75</v>
      </c>
      <c r="C32" s="40"/>
      <c r="D32" s="40"/>
      <c r="E32" s="74"/>
      <c r="F32" s="74"/>
      <c r="G32" s="57"/>
      <c r="H32" s="74"/>
      <c r="I32" s="41"/>
    </row>
    <row r="33" customFormat="false" ht="14.1" hidden="false" customHeight="true" outlineLevel="0" collapsed="false">
      <c r="A33" s="42"/>
      <c r="B33" s="43" t="s">
        <v>48</v>
      </c>
      <c r="C33" s="44" t="s">
        <v>38</v>
      </c>
      <c r="D33" s="45" t="str">
        <f aca="false">D30</f>
        <v>Colab</v>
      </c>
      <c r="E33" s="46" t="n">
        <f aca="false">E28</f>
        <v>117</v>
      </c>
      <c r="F33" s="46" t="n">
        <f aca="false">F28</f>
        <v>64</v>
      </c>
      <c r="G33" s="47" t="str">
        <f aca="false">G30</f>
        <v>R$/colab.mês</v>
      </c>
      <c r="H33" s="48" t="n">
        <f aca="false">(4*2*22)+(4*2*4)</f>
        <v>208</v>
      </c>
      <c r="I33" s="68" t="s">
        <v>76</v>
      </c>
    </row>
    <row r="34" customFormat="false" ht="14.1" hidden="false" customHeight="true" outlineLevel="0" collapsed="false">
      <c r="A34" s="42"/>
      <c r="B34" s="50" t="s">
        <v>51</v>
      </c>
      <c r="C34" s="51" t="s">
        <v>47</v>
      </c>
      <c r="D34" s="52" t="str">
        <f aca="false">D33</f>
        <v>Colab</v>
      </c>
      <c r="E34" s="46" t="n">
        <f aca="false">E29</f>
        <v>8</v>
      </c>
      <c r="F34" s="46" t="n">
        <f aca="false">F29</f>
        <v>1</v>
      </c>
      <c r="G34" s="54" t="str">
        <f aca="false">G33</f>
        <v>R$/colab.mês</v>
      </c>
      <c r="H34" s="48" t="n">
        <f aca="false">(4*2*22)+(4*2*4)</f>
        <v>208</v>
      </c>
      <c r="I34" s="69" t="str">
        <f aca="false">I33</f>
        <v>Tarifa de Transporte Público</v>
      </c>
    </row>
    <row r="35" customFormat="false" ht="14.1" hidden="false" customHeight="true" outlineLevel="0" collapsed="false">
      <c r="A35" s="42"/>
      <c r="B35" s="50" t="s">
        <v>53</v>
      </c>
      <c r="C35" s="51" t="s">
        <v>64</v>
      </c>
      <c r="D35" s="52" t="str">
        <f aca="false">D34</f>
        <v>Colab</v>
      </c>
      <c r="E35" s="46" t="n">
        <f aca="false">E30</f>
        <v>4</v>
      </c>
      <c r="F35" s="46" t="n">
        <f aca="false">F30</f>
        <v>3</v>
      </c>
      <c r="G35" s="54" t="str">
        <f aca="false">G34</f>
        <v>R$/colab.mês</v>
      </c>
      <c r="H35" s="48" t="n">
        <f aca="false">(4*2*22)+(4*2*4)</f>
        <v>208</v>
      </c>
      <c r="I35" s="69" t="str">
        <f aca="false">I34</f>
        <v>Tarifa de Transporte Público</v>
      </c>
    </row>
    <row r="36" customFormat="false" ht="5.1" hidden="false" customHeight="true" outlineLevel="0" collapsed="false">
      <c r="A36" s="56"/>
      <c r="B36" s="70"/>
      <c r="C36" s="71"/>
      <c r="D36" s="72"/>
      <c r="E36" s="57"/>
      <c r="F36" s="57"/>
      <c r="G36" s="73"/>
      <c r="H36" s="74"/>
      <c r="I36" s="75"/>
    </row>
    <row r="37" customFormat="false" ht="14.1" hidden="false" customHeight="true" outlineLevel="0" collapsed="false">
      <c r="A37" s="38" t="s">
        <v>63</v>
      </c>
      <c r="B37" s="39" t="s">
        <v>77</v>
      </c>
      <c r="C37" s="40"/>
      <c r="D37" s="40"/>
      <c r="E37" s="74"/>
      <c r="F37" s="74"/>
      <c r="G37" s="57"/>
      <c r="H37" s="74"/>
      <c r="I37" s="41"/>
    </row>
    <row r="38" customFormat="false" ht="14.1" hidden="false" customHeight="true" outlineLevel="0" collapsed="false">
      <c r="A38" s="42"/>
      <c r="B38" s="43" t="s">
        <v>65</v>
      </c>
      <c r="C38" s="44" t="s">
        <v>38</v>
      </c>
      <c r="D38" s="45" t="str">
        <f aca="false">D35</f>
        <v>Colab</v>
      </c>
      <c r="E38" s="46" t="n">
        <f aca="false">E33</f>
        <v>117</v>
      </c>
      <c r="F38" s="46" t="n">
        <f aca="false">F33</f>
        <v>64</v>
      </c>
      <c r="G38" s="47" t="str">
        <f aca="false">G33</f>
        <v>R$/colab.mês</v>
      </c>
      <c r="H38" s="48" t="n">
        <v>200</v>
      </c>
      <c r="I38" s="68" t="str">
        <f aca="false">I28</f>
        <v>Preço de Mercado</v>
      </c>
    </row>
    <row r="39" customFormat="false" ht="14.1" hidden="false" customHeight="true" outlineLevel="0" collapsed="false">
      <c r="A39" s="42"/>
      <c r="B39" s="50" t="s">
        <v>67</v>
      </c>
      <c r="C39" s="51" t="s">
        <v>47</v>
      </c>
      <c r="D39" s="52" t="str">
        <f aca="false">D38</f>
        <v>Colab</v>
      </c>
      <c r="E39" s="46" t="n">
        <f aca="false">E34</f>
        <v>8</v>
      </c>
      <c r="F39" s="46" t="n">
        <f aca="false">F34</f>
        <v>1</v>
      </c>
      <c r="G39" s="54" t="str">
        <f aca="false">G38</f>
        <v>R$/colab.mês</v>
      </c>
      <c r="H39" s="48" t="n">
        <f aca="false">H38</f>
        <v>200</v>
      </c>
      <c r="I39" s="69" t="str">
        <f aca="false">I38</f>
        <v>Preço de Mercado</v>
      </c>
    </row>
    <row r="40" customFormat="false" ht="14.1" hidden="false" customHeight="true" outlineLevel="0" collapsed="false">
      <c r="A40" s="42"/>
      <c r="B40" s="50" t="s">
        <v>69</v>
      </c>
      <c r="C40" s="51" t="s">
        <v>64</v>
      </c>
      <c r="D40" s="52" t="str">
        <f aca="false">D39</f>
        <v>Colab</v>
      </c>
      <c r="E40" s="46" t="n">
        <f aca="false">E35</f>
        <v>4</v>
      </c>
      <c r="F40" s="46" t="n">
        <f aca="false">F35</f>
        <v>3</v>
      </c>
      <c r="G40" s="54" t="str">
        <f aca="false">G39</f>
        <v>R$/colab.mês</v>
      </c>
      <c r="H40" s="48" t="n">
        <f aca="false">H39</f>
        <v>200</v>
      </c>
      <c r="I40" s="69" t="str">
        <f aca="false">I39</f>
        <v>Preço de Mercado</v>
      </c>
    </row>
    <row r="41" customFormat="false" ht="5.1" hidden="false" customHeight="true" outlineLevel="0" collapsed="false">
      <c r="A41" s="56"/>
      <c r="B41" s="70"/>
      <c r="C41" s="71"/>
      <c r="D41" s="72"/>
      <c r="E41" s="40"/>
      <c r="F41" s="40"/>
      <c r="G41" s="72"/>
      <c r="H41" s="76"/>
      <c r="I41" s="75"/>
    </row>
    <row r="42" customFormat="false" ht="14.1" hidden="false" customHeight="true" outlineLevel="0" collapsed="false">
      <c r="A42" s="38" t="s">
        <v>78</v>
      </c>
      <c r="B42" s="39" t="s">
        <v>79</v>
      </c>
      <c r="C42" s="40"/>
      <c r="D42" s="40"/>
      <c r="E42" s="77"/>
      <c r="F42" s="77"/>
      <c r="G42" s="40"/>
      <c r="H42" s="77"/>
      <c r="I42" s="41"/>
    </row>
    <row r="43" customFormat="false" ht="14.1" hidden="false" customHeight="true" outlineLevel="0" collapsed="false">
      <c r="A43" s="42"/>
      <c r="B43" s="43" t="s">
        <v>80</v>
      </c>
      <c r="C43" s="44" t="s">
        <v>38</v>
      </c>
      <c r="D43" s="45" t="str">
        <f aca="false">D40</f>
        <v>Colab</v>
      </c>
      <c r="E43" s="46" t="n">
        <f aca="false">E38</f>
        <v>117</v>
      </c>
      <c r="F43" s="46" t="n">
        <f aca="false">F38</f>
        <v>64</v>
      </c>
      <c r="G43" s="47" t="str">
        <f aca="false">G38</f>
        <v>R$/colab.mês</v>
      </c>
      <c r="H43" s="48" t="n">
        <v>90</v>
      </c>
      <c r="I43" s="68" t="str">
        <f aca="false">I38</f>
        <v>Preço de Mercado</v>
      </c>
    </row>
    <row r="44" customFormat="false" ht="14.1" hidden="false" customHeight="true" outlineLevel="0" collapsed="false">
      <c r="A44" s="42"/>
      <c r="B44" s="50" t="s">
        <v>81</v>
      </c>
      <c r="C44" s="51" t="s">
        <v>47</v>
      </c>
      <c r="D44" s="52" t="str">
        <f aca="false">D43</f>
        <v>Colab</v>
      </c>
      <c r="E44" s="46" t="n">
        <f aca="false">E39</f>
        <v>8</v>
      </c>
      <c r="F44" s="46" t="n">
        <f aca="false">F39</f>
        <v>1</v>
      </c>
      <c r="G44" s="54" t="str">
        <f aca="false">G43</f>
        <v>R$/colab.mês</v>
      </c>
      <c r="H44" s="48" t="n">
        <f aca="false">H43</f>
        <v>90</v>
      </c>
      <c r="I44" s="69" t="str">
        <f aca="false">I43</f>
        <v>Preço de Mercado</v>
      </c>
    </row>
    <row r="45" customFormat="false" ht="14.1" hidden="false" customHeight="true" outlineLevel="0" collapsed="false">
      <c r="A45" s="60"/>
      <c r="B45" s="61" t="s">
        <v>82</v>
      </c>
      <c r="C45" s="62" t="s">
        <v>64</v>
      </c>
      <c r="D45" s="63" t="str">
        <f aca="false">D44</f>
        <v>Colab</v>
      </c>
      <c r="E45" s="78" t="n">
        <f aca="false">E40</f>
        <v>4</v>
      </c>
      <c r="F45" s="78" t="n">
        <f aca="false">F40</f>
        <v>3</v>
      </c>
      <c r="G45" s="65" t="str">
        <f aca="false">G44</f>
        <v>R$/colab.mês</v>
      </c>
      <c r="H45" s="66" t="n">
        <f aca="false">H44</f>
        <v>90</v>
      </c>
      <c r="I45" s="79" t="str">
        <f aca="false">I44</f>
        <v>Preço de Mercado</v>
      </c>
    </row>
    <row r="46" customFormat="false" ht="5.1" hidden="false" customHeight="true" outlineLevel="0" collapsed="false">
      <c r="B46" s="70"/>
      <c r="C46" s="71"/>
      <c r="D46" s="40"/>
      <c r="E46" s="72"/>
      <c r="F46" s="72"/>
      <c r="H46" s="72"/>
      <c r="I46" s="80"/>
    </row>
    <row r="47" s="83" customFormat="true" ht="14.1" hidden="false" customHeight="true" outlineLevel="0" collapsed="false">
      <c r="A47" s="81" t="s">
        <v>30</v>
      </c>
      <c r="B47" s="81"/>
      <c r="C47" s="81"/>
      <c r="D47" s="81"/>
      <c r="E47" s="81" t="s">
        <v>83</v>
      </c>
      <c r="F47" s="81"/>
      <c r="G47" s="82" t="s">
        <v>84</v>
      </c>
      <c r="H47" s="81" t="s">
        <v>85</v>
      </c>
      <c r="I47" s="81" t="s">
        <v>34</v>
      </c>
    </row>
    <row r="48" customFormat="false" ht="14.1" hidden="false" customHeight="true" outlineLevel="0" collapsed="false">
      <c r="A48" s="81"/>
      <c r="B48" s="81"/>
      <c r="C48" s="81"/>
      <c r="D48" s="81"/>
      <c r="E48" s="81" t="s">
        <v>35</v>
      </c>
      <c r="F48" s="81" t="s">
        <v>36</v>
      </c>
      <c r="G48" s="82"/>
      <c r="H48" s="81"/>
      <c r="I48" s="81"/>
    </row>
    <row r="49" customFormat="false" ht="14.1" hidden="false" customHeight="true" outlineLevel="0" collapsed="false">
      <c r="A49" s="38" t="s">
        <v>86</v>
      </c>
      <c r="B49" s="39" t="s">
        <v>87</v>
      </c>
      <c r="C49" s="40"/>
      <c r="D49" s="40"/>
      <c r="E49" s="40"/>
      <c r="F49" s="40"/>
      <c r="G49" s="40"/>
      <c r="H49" s="40"/>
      <c r="I49" s="41"/>
    </row>
    <row r="50" customFormat="false" ht="14.1" hidden="false" customHeight="true" outlineLevel="0" collapsed="false">
      <c r="A50" s="42"/>
      <c r="B50" s="43" t="s">
        <v>88</v>
      </c>
      <c r="C50" s="44" t="s">
        <v>89</v>
      </c>
      <c r="D50" s="44"/>
      <c r="E50" s="46" t="n">
        <f aca="false">E28</f>
        <v>117</v>
      </c>
      <c r="F50" s="46" t="n">
        <f aca="false">F28</f>
        <v>64</v>
      </c>
      <c r="G50" s="46" t="n">
        <v>3</v>
      </c>
      <c r="H50" s="48" t="n">
        <v>52.32</v>
      </c>
      <c r="I50" s="68" t="str">
        <f aca="false">I45</f>
        <v>Preço de Mercado</v>
      </c>
    </row>
    <row r="51" customFormat="false" ht="14.1" hidden="false" customHeight="true" outlineLevel="0" collapsed="false">
      <c r="A51" s="42"/>
      <c r="B51" s="50" t="s">
        <v>90</v>
      </c>
      <c r="C51" s="51" t="s">
        <v>91</v>
      </c>
      <c r="D51" s="51"/>
      <c r="E51" s="53" t="n">
        <f aca="false">E50</f>
        <v>117</v>
      </c>
      <c r="F51" s="53" t="n">
        <f aca="false">F50</f>
        <v>64</v>
      </c>
      <c r="G51" s="53" t="n">
        <v>4</v>
      </c>
      <c r="H51" s="84" t="n">
        <v>38.17</v>
      </c>
      <c r="I51" s="69" t="str">
        <f aca="false">I50</f>
        <v>Preço de Mercado</v>
      </c>
    </row>
    <row r="52" customFormat="false" ht="14.1" hidden="false" customHeight="true" outlineLevel="0" collapsed="false">
      <c r="A52" s="42"/>
      <c r="B52" s="50" t="s">
        <v>92</v>
      </c>
      <c r="C52" s="51" t="s">
        <v>93</v>
      </c>
      <c r="D52" s="51"/>
      <c r="E52" s="53" t="n">
        <f aca="false">E51</f>
        <v>117</v>
      </c>
      <c r="F52" s="53" t="n">
        <f aca="false">F51</f>
        <v>64</v>
      </c>
      <c r="G52" s="53" t="n">
        <v>2</v>
      </c>
      <c r="H52" s="84" t="n">
        <v>62.65</v>
      </c>
      <c r="I52" s="69" t="str">
        <f aca="false">I51</f>
        <v>Preço de Mercado</v>
      </c>
    </row>
    <row r="53" customFormat="false" ht="14.1" hidden="false" customHeight="true" outlineLevel="0" collapsed="false">
      <c r="A53" s="42"/>
      <c r="B53" s="50" t="s">
        <v>94</v>
      </c>
      <c r="C53" s="51" t="s">
        <v>95</v>
      </c>
      <c r="D53" s="51"/>
      <c r="E53" s="53" t="n">
        <f aca="false">E52</f>
        <v>117</v>
      </c>
      <c r="F53" s="53" t="n">
        <f aca="false">F52</f>
        <v>64</v>
      </c>
      <c r="G53" s="53" t="n">
        <v>2</v>
      </c>
      <c r="H53" s="84" t="n">
        <v>64.75</v>
      </c>
      <c r="I53" s="69" t="str">
        <f aca="false">I52</f>
        <v>Preço de Mercado</v>
      </c>
    </row>
    <row r="54" customFormat="false" ht="14.1" hidden="false" customHeight="true" outlineLevel="0" collapsed="false">
      <c r="A54" s="42"/>
      <c r="B54" s="50" t="s">
        <v>96</v>
      </c>
      <c r="C54" s="51" t="s">
        <v>97</v>
      </c>
      <c r="D54" s="51"/>
      <c r="E54" s="53" t="n">
        <f aca="false">E53</f>
        <v>117</v>
      </c>
      <c r="F54" s="53" t="n">
        <f aca="false">F53</f>
        <v>64</v>
      </c>
      <c r="G54" s="53" t="n">
        <v>2</v>
      </c>
      <c r="H54" s="84" t="n">
        <v>185</v>
      </c>
      <c r="I54" s="69" t="str">
        <f aca="false">I53</f>
        <v>Preço de Mercado</v>
      </c>
    </row>
    <row r="55" customFormat="false" ht="14.1" hidden="false" customHeight="true" outlineLevel="0" collapsed="false">
      <c r="A55" s="42"/>
      <c r="B55" s="50" t="s">
        <v>98</v>
      </c>
      <c r="C55" s="51" t="s">
        <v>99</v>
      </c>
      <c r="D55" s="51"/>
      <c r="E55" s="53" t="n">
        <f aca="false">E54</f>
        <v>117</v>
      </c>
      <c r="F55" s="53" t="n">
        <f aca="false">F54</f>
        <v>64</v>
      </c>
      <c r="G55" s="53" t="n">
        <v>2</v>
      </c>
      <c r="H55" s="84" t="n">
        <v>79</v>
      </c>
      <c r="I55" s="69" t="str">
        <f aca="false">I54</f>
        <v>Preço de Mercado</v>
      </c>
    </row>
    <row r="56" customFormat="false" ht="14.1" hidden="false" customHeight="true" outlineLevel="0" collapsed="false">
      <c r="A56" s="42"/>
      <c r="B56" s="50" t="s">
        <v>100</v>
      </c>
      <c r="C56" s="51" t="s">
        <v>101</v>
      </c>
      <c r="D56" s="51"/>
      <c r="E56" s="53" t="n">
        <f aca="false">E55</f>
        <v>117</v>
      </c>
      <c r="F56" s="53" t="n">
        <f aca="false">F55</f>
        <v>64</v>
      </c>
      <c r="G56" s="53" t="n">
        <v>2</v>
      </c>
      <c r="H56" s="84" t="n">
        <v>25.07</v>
      </c>
      <c r="I56" s="69" t="str">
        <f aca="false">I55</f>
        <v>Preço de Mercado</v>
      </c>
    </row>
    <row r="57" customFormat="false" ht="14.1" hidden="false" customHeight="true" outlineLevel="0" collapsed="false">
      <c r="A57" s="60"/>
      <c r="B57" s="61" t="s">
        <v>102</v>
      </c>
      <c r="C57" s="62" t="s">
        <v>103</v>
      </c>
      <c r="D57" s="62"/>
      <c r="E57" s="64" t="n">
        <f aca="false">E56</f>
        <v>117</v>
      </c>
      <c r="F57" s="64" t="n">
        <f aca="false">F56</f>
        <v>64</v>
      </c>
      <c r="G57" s="64" t="n">
        <v>1</v>
      </c>
      <c r="H57" s="85" t="n">
        <v>90</v>
      </c>
      <c r="I57" s="79" t="str">
        <f aca="false">I56</f>
        <v>Preço de Mercado</v>
      </c>
    </row>
    <row r="58" customFormat="false" ht="14.1" hidden="false" customHeight="true" outlineLevel="0" collapsed="false">
      <c r="A58" s="86" t="s">
        <v>104</v>
      </c>
      <c r="B58" s="70"/>
      <c r="C58" s="71"/>
      <c r="D58" s="40"/>
      <c r="E58" s="40"/>
      <c r="F58" s="40"/>
      <c r="H58" s="73"/>
      <c r="I58" s="80"/>
    </row>
    <row r="59" customFormat="false" ht="14.1" hidden="false" customHeight="true" outlineLevel="0" collapsed="false">
      <c r="B59" s="70"/>
      <c r="C59" s="71"/>
      <c r="D59" s="40"/>
      <c r="E59" s="40"/>
      <c r="F59" s="40"/>
      <c r="H59" s="73"/>
      <c r="I59" s="80"/>
    </row>
    <row r="60" s="36" customFormat="true" ht="14.1" hidden="false" customHeight="true" outlineLevel="0" collapsed="false">
      <c r="A60" s="37" t="s">
        <v>105</v>
      </c>
      <c r="L60" s="33"/>
    </row>
    <row r="61" s="22" customFormat="true" ht="14.1" hidden="false" customHeight="true" outlineLevel="0" collapsed="false">
      <c r="A61" s="21" t="s">
        <v>30</v>
      </c>
      <c r="B61" s="21"/>
      <c r="C61" s="21"/>
      <c r="D61" s="21"/>
      <c r="E61" s="21"/>
      <c r="F61" s="21"/>
      <c r="G61" s="21" t="s">
        <v>31</v>
      </c>
      <c r="H61" s="21" t="s">
        <v>72</v>
      </c>
      <c r="I61" s="21" t="s">
        <v>34</v>
      </c>
    </row>
    <row r="62" customFormat="false" ht="14.1" hidden="false" customHeight="true" outlineLevel="0" collapsed="false">
      <c r="A62" s="87" t="s">
        <v>37</v>
      </c>
      <c r="B62" s="88" t="s">
        <v>106</v>
      </c>
      <c r="C62" s="89"/>
      <c r="D62" s="89"/>
      <c r="E62" s="89"/>
      <c r="F62" s="89"/>
      <c r="G62" s="89"/>
      <c r="H62" s="89"/>
      <c r="I62" s="90"/>
    </row>
    <row r="63" customFormat="false" ht="14.1" hidden="false" customHeight="true" outlineLevel="0" collapsed="false">
      <c r="A63" s="42"/>
      <c r="B63" s="43" t="s">
        <v>39</v>
      </c>
      <c r="C63" s="44" t="s">
        <v>107</v>
      </c>
      <c r="D63" s="91"/>
      <c r="E63" s="91"/>
      <c r="F63" s="91"/>
      <c r="G63" s="45" t="s">
        <v>108</v>
      </c>
      <c r="H63" s="48" t="n">
        <v>15000</v>
      </c>
      <c r="I63" s="68" t="str">
        <f aca="false">I57</f>
        <v>Preço de Mercado</v>
      </c>
    </row>
    <row r="64" customFormat="false" ht="14.1" hidden="false" customHeight="true" outlineLevel="0" collapsed="false">
      <c r="A64" s="42"/>
      <c r="B64" s="50" t="s">
        <v>44</v>
      </c>
      <c r="C64" s="51" t="s">
        <v>109</v>
      </c>
      <c r="D64" s="92"/>
      <c r="E64" s="92"/>
      <c r="F64" s="92"/>
      <c r="G64" s="52" t="str">
        <f aca="false">G63</f>
        <v>R$/mês</v>
      </c>
      <c r="H64" s="48" t="n">
        <v>2000</v>
      </c>
      <c r="I64" s="69" t="str">
        <f aca="false">I63</f>
        <v>Preço de Mercado</v>
      </c>
    </row>
    <row r="65" customFormat="false" ht="14.1" hidden="false" customHeight="true" outlineLevel="0" collapsed="false">
      <c r="A65" s="42"/>
      <c r="B65" s="50" t="s">
        <v>74</v>
      </c>
      <c r="C65" s="51" t="s">
        <v>110</v>
      </c>
      <c r="D65" s="92"/>
      <c r="E65" s="92"/>
      <c r="F65" s="92"/>
      <c r="G65" s="52" t="str">
        <f aca="false">G64</f>
        <v>R$/mês</v>
      </c>
      <c r="H65" s="48" t="n">
        <f aca="false">'(3)Invest.'!C32*80</f>
        <v>5120</v>
      </c>
      <c r="I65" s="69" t="str">
        <f aca="false">I64</f>
        <v>Preço de Mercado</v>
      </c>
    </row>
    <row r="66" customFormat="false" ht="14.1" hidden="false" customHeight="true" outlineLevel="0" collapsed="false">
      <c r="A66" s="42"/>
      <c r="B66" s="50" t="s">
        <v>111</v>
      </c>
      <c r="C66" s="51" t="s">
        <v>112</v>
      </c>
      <c r="D66" s="92"/>
      <c r="E66" s="92"/>
      <c r="F66" s="92"/>
      <c r="G66" s="52" t="str">
        <f aca="false">G65</f>
        <v>R$/mês</v>
      </c>
      <c r="H66" s="48" t="n">
        <v>4500</v>
      </c>
      <c r="I66" s="69" t="str">
        <f aca="false">I65</f>
        <v>Preço de Mercado</v>
      </c>
    </row>
    <row r="67" customFormat="false" ht="14.1" hidden="false" customHeight="true" outlineLevel="0" collapsed="false">
      <c r="A67" s="42"/>
      <c r="B67" s="50" t="s">
        <v>113</v>
      </c>
      <c r="C67" s="51" t="s">
        <v>114</v>
      </c>
      <c r="D67" s="92"/>
      <c r="E67" s="92"/>
      <c r="F67" s="92"/>
      <c r="G67" s="52" t="str">
        <f aca="false">G66</f>
        <v>R$/mês</v>
      </c>
      <c r="H67" s="48" t="n">
        <v>500</v>
      </c>
      <c r="I67" s="69" t="str">
        <f aca="false">I66</f>
        <v>Preço de Mercado</v>
      </c>
    </row>
    <row r="68" customFormat="false" ht="14.1" hidden="false" customHeight="true" outlineLevel="0" collapsed="false">
      <c r="A68" s="42"/>
      <c r="B68" s="50" t="s">
        <v>115</v>
      </c>
      <c r="C68" s="51" t="s">
        <v>116</v>
      </c>
      <c r="D68" s="92"/>
      <c r="E68" s="92"/>
      <c r="F68" s="92"/>
      <c r="G68" s="52" t="str">
        <f aca="false">G67</f>
        <v>R$/mês</v>
      </c>
      <c r="H68" s="48" t="n">
        <v>8000</v>
      </c>
      <c r="I68" s="69" t="str">
        <f aca="false">I67</f>
        <v>Preço de Mercado</v>
      </c>
    </row>
    <row r="69" customFormat="false" ht="14.1" hidden="false" customHeight="true" outlineLevel="0" collapsed="false">
      <c r="A69" s="42"/>
      <c r="B69" s="50" t="s">
        <v>117</v>
      </c>
      <c r="C69" s="51" t="s">
        <v>118</v>
      </c>
      <c r="D69" s="92"/>
      <c r="E69" s="92"/>
      <c r="F69" s="92"/>
      <c r="G69" s="52" t="str">
        <f aca="false">G68</f>
        <v>R$/mês</v>
      </c>
      <c r="H69" s="48" t="n">
        <v>1500</v>
      </c>
      <c r="I69" s="69" t="str">
        <f aca="false">I68</f>
        <v>Preço de Mercado</v>
      </c>
    </row>
    <row r="70" customFormat="false" ht="14.1" hidden="false" customHeight="true" outlineLevel="0" collapsed="false">
      <c r="A70" s="42"/>
      <c r="B70" s="50" t="s">
        <v>119</v>
      </c>
      <c r="C70" s="51" t="s">
        <v>120</v>
      </c>
      <c r="D70" s="92"/>
      <c r="E70" s="92"/>
      <c r="F70" s="92"/>
      <c r="G70" s="52" t="str">
        <f aca="false">G69</f>
        <v>R$/mês</v>
      </c>
      <c r="H70" s="48" t="n">
        <v>800</v>
      </c>
      <c r="I70" s="69" t="str">
        <f aca="false">I69</f>
        <v>Preço de Mercado</v>
      </c>
    </row>
    <row r="71" customFormat="false" ht="14.1" hidden="false" customHeight="true" outlineLevel="0" collapsed="false">
      <c r="A71" s="42"/>
      <c r="B71" s="50" t="s">
        <v>121</v>
      </c>
      <c r="C71" s="51" t="s">
        <v>122</v>
      </c>
      <c r="D71" s="92"/>
      <c r="E71" s="92"/>
      <c r="F71" s="92"/>
      <c r="G71" s="52" t="str">
        <f aca="false">G70</f>
        <v>R$/mês</v>
      </c>
      <c r="H71" s="48" t="n">
        <v>1600</v>
      </c>
      <c r="I71" s="69" t="str">
        <f aca="false">I70</f>
        <v>Preço de Mercado</v>
      </c>
    </row>
    <row r="72" customFormat="false" ht="14.1" hidden="false" customHeight="true" outlineLevel="0" collapsed="false">
      <c r="A72" s="42"/>
      <c r="B72" s="50" t="s">
        <v>123</v>
      </c>
      <c r="C72" s="51" t="s">
        <v>124</v>
      </c>
      <c r="D72" s="92"/>
      <c r="E72" s="92"/>
      <c r="F72" s="92"/>
      <c r="G72" s="52" t="str">
        <f aca="false">G71</f>
        <v>R$/mês</v>
      </c>
      <c r="H72" s="48" t="n">
        <v>180</v>
      </c>
      <c r="I72" s="69" t="str">
        <f aca="false">I71</f>
        <v>Preço de Mercado</v>
      </c>
    </row>
    <row r="73" customFormat="false" ht="13.5" hidden="false" customHeight="true" outlineLevel="0" collapsed="false">
      <c r="A73" s="42"/>
      <c r="B73" s="50" t="s">
        <v>125</v>
      </c>
      <c r="C73" s="51" t="s">
        <v>126</v>
      </c>
      <c r="D73" s="92"/>
      <c r="E73" s="92"/>
      <c r="F73" s="92"/>
      <c r="G73" s="52" t="str">
        <f aca="false">G72</f>
        <v>R$/mês</v>
      </c>
      <c r="H73" s="48" t="n">
        <v>2000</v>
      </c>
      <c r="I73" s="69" t="str">
        <f aca="false">I72</f>
        <v>Preço de Mercado</v>
      </c>
    </row>
    <row r="74" s="98" customFormat="true" ht="5.1" hidden="false" customHeight="true" outlineLevel="0" collapsed="false">
      <c r="A74" s="93"/>
      <c r="B74" s="94"/>
      <c r="C74" s="95"/>
      <c r="D74" s="40"/>
      <c r="E74" s="40"/>
      <c r="F74" s="40"/>
      <c r="G74" s="73"/>
      <c r="H74" s="96"/>
      <c r="I74" s="97"/>
      <c r="J74" s="33"/>
      <c r="M74" s="33"/>
    </row>
    <row r="75" customFormat="false" ht="14.1" hidden="false" customHeight="true" outlineLevel="0" collapsed="false">
      <c r="A75" s="38" t="s">
        <v>46</v>
      </c>
      <c r="B75" s="39" t="s">
        <v>127</v>
      </c>
      <c r="C75" s="40"/>
      <c r="D75" s="40"/>
      <c r="E75" s="40"/>
      <c r="F75" s="40"/>
      <c r="G75" s="40"/>
      <c r="H75" s="57"/>
      <c r="I75" s="41"/>
    </row>
    <row r="76" customFormat="false" ht="14.1" hidden="false" customHeight="true" outlineLevel="0" collapsed="false">
      <c r="A76" s="42"/>
      <c r="B76" s="43" t="s">
        <v>48</v>
      </c>
      <c r="C76" s="44" t="s">
        <v>128</v>
      </c>
      <c r="D76" s="91"/>
      <c r="E76" s="91"/>
      <c r="F76" s="91"/>
      <c r="G76" s="45" t="str">
        <f aca="false">G73</f>
        <v>R$/mês</v>
      </c>
      <c r="H76" s="48" t="n">
        <v>7000</v>
      </c>
      <c r="I76" s="68" t="str">
        <f aca="false">I73</f>
        <v>Preço de Mercado</v>
      </c>
    </row>
    <row r="77" customFormat="false" ht="14.1" hidden="false" customHeight="true" outlineLevel="0" collapsed="false">
      <c r="A77" s="42"/>
      <c r="B77" s="50" t="s">
        <v>51</v>
      </c>
      <c r="C77" s="51" t="s">
        <v>129</v>
      </c>
      <c r="D77" s="92"/>
      <c r="E77" s="92"/>
      <c r="F77" s="92"/>
      <c r="G77" s="52" t="str">
        <f aca="false">G76</f>
        <v>R$/mês</v>
      </c>
      <c r="H77" s="48" t="n">
        <v>2900</v>
      </c>
      <c r="I77" s="69" t="str">
        <f aca="false">I76</f>
        <v>Preço de Mercado</v>
      </c>
    </row>
    <row r="78" customFormat="false" ht="14.1" hidden="false" customHeight="true" outlineLevel="0" collapsed="false">
      <c r="A78" s="42"/>
      <c r="B78" s="50" t="s">
        <v>53</v>
      </c>
      <c r="C78" s="51" t="s">
        <v>130</v>
      </c>
      <c r="D78" s="92"/>
      <c r="E78" s="92"/>
      <c r="F78" s="92"/>
      <c r="G78" s="52" t="str">
        <f aca="false">G77</f>
        <v>R$/mês</v>
      </c>
      <c r="H78" s="48" t="n">
        <v>5622</v>
      </c>
      <c r="I78" s="69" t="str">
        <f aca="false">I77</f>
        <v>Preço de Mercado</v>
      </c>
    </row>
    <row r="79" customFormat="false" ht="14.1" hidden="false" customHeight="true" outlineLevel="0" collapsed="false">
      <c r="A79" s="42"/>
      <c r="B79" s="50" t="s">
        <v>55</v>
      </c>
      <c r="C79" s="51" t="s">
        <v>131</v>
      </c>
      <c r="D79" s="92"/>
      <c r="E79" s="92"/>
      <c r="F79" s="92"/>
      <c r="G79" s="52" t="str">
        <f aca="false">G78</f>
        <v>R$/mês</v>
      </c>
      <c r="H79" s="48" t="n">
        <v>1800</v>
      </c>
      <c r="I79" s="69" t="str">
        <f aca="false">I78</f>
        <v>Preço de Mercado</v>
      </c>
    </row>
    <row r="80" customFormat="false" ht="14.1" hidden="false" customHeight="true" outlineLevel="0" collapsed="false">
      <c r="A80" s="42"/>
      <c r="B80" s="50" t="s">
        <v>57</v>
      </c>
      <c r="C80" s="51" t="s">
        <v>132</v>
      </c>
      <c r="D80" s="92"/>
      <c r="E80" s="92"/>
      <c r="F80" s="92"/>
      <c r="G80" s="52" t="str">
        <f aca="false">G79</f>
        <v>R$/mês</v>
      </c>
      <c r="H80" s="48" t="n">
        <v>1800</v>
      </c>
      <c r="I80" s="69" t="str">
        <f aca="false">I79</f>
        <v>Preço de Mercado</v>
      </c>
    </row>
    <row r="81" customFormat="false" ht="14.1" hidden="false" customHeight="true" outlineLevel="0" collapsed="false">
      <c r="A81" s="42"/>
      <c r="B81" s="50" t="s">
        <v>59</v>
      </c>
      <c r="C81" s="51" t="s">
        <v>133</v>
      </c>
      <c r="D81" s="92"/>
      <c r="E81" s="92"/>
      <c r="F81" s="92"/>
      <c r="G81" s="52" t="str">
        <f aca="false">G80</f>
        <v>R$/mês</v>
      </c>
      <c r="H81" s="48" t="n">
        <v>2000</v>
      </c>
      <c r="I81" s="69" t="str">
        <f aca="false">I80</f>
        <v>Preço de Mercado</v>
      </c>
    </row>
    <row r="82" customFormat="false" ht="14.1" hidden="false" customHeight="true" outlineLevel="0" collapsed="false">
      <c r="A82" s="42"/>
      <c r="B82" s="50" t="s">
        <v>61</v>
      </c>
      <c r="C82" s="51" t="s">
        <v>134</v>
      </c>
      <c r="D82" s="92"/>
      <c r="E82" s="92"/>
      <c r="F82" s="92"/>
      <c r="G82" s="52" t="str">
        <f aca="false">G81</f>
        <v>R$/mês</v>
      </c>
      <c r="H82" s="48" t="n">
        <v>6000</v>
      </c>
      <c r="I82" s="69" t="str">
        <f aca="false">I81</f>
        <v>Preço de Mercado</v>
      </c>
    </row>
    <row r="83" s="98" customFormat="true" ht="5.1" hidden="false" customHeight="true" outlineLevel="0" collapsed="false">
      <c r="A83" s="93"/>
      <c r="B83" s="94"/>
      <c r="C83" s="95"/>
      <c r="D83" s="40"/>
      <c r="E83" s="40"/>
      <c r="F83" s="40"/>
      <c r="G83" s="73"/>
      <c r="H83" s="96"/>
      <c r="I83" s="97"/>
      <c r="J83" s="33"/>
      <c r="M83" s="33"/>
    </row>
    <row r="84" customFormat="false" ht="14.1" hidden="false" customHeight="true" outlineLevel="0" collapsed="false">
      <c r="A84" s="38" t="s">
        <v>63</v>
      </c>
      <c r="B84" s="39" t="s">
        <v>135</v>
      </c>
      <c r="C84" s="40"/>
      <c r="D84" s="40"/>
      <c r="E84" s="40"/>
      <c r="F84" s="40"/>
      <c r="G84" s="40"/>
      <c r="H84" s="57"/>
      <c r="I84" s="41"/>
    </row>
    <row r="85" customFormat="false" ht="13.5" hidden="false" customHeight="true" outlineLevel="0" collapsed="false">
      <c r="A85" s="42"/>
      <c r="B85" s="43" t="s">
        <v>65</v>
      </c>
      <c r="C85" s="44" t="s">
        <v>136</v>
      </c>
      <c r="D85" s="91"/>
      <c r="E85" s="91"/>
      <c r="F85" s="91"/>
      <c r="G85" s="45" t="str">
        <f aca="false">G79</f>
        <v>R$/mês</v>
      </c>
      <c r="H85" s="48" t="n">
        <f aca="false">'(3)Invest.'!M36</f>
        <v>17296.6666666667</v>
      </c>
      <c r="I85" s="68" t="str">
        <f aca="false">I82</f>
        <v>Preço de Mercado</v>
      </c>
    </row>
    <row r="86" customFormat="false" ht="14.1" hidden="false" customHeight="true" outlineLevel="0" collapsed="false">
      <c r="A86" s="42"/>
      <c r="B86" s="50" t="s">
        <v>67</v>
      </c>
      <c r="C86" s="51" t="s">
        <v>137</v>
      </c>
      <c r="D86" s="92"/>
      <c r="E86" s="92"/>
      <c r="F86" s="92"/>
      <c r="G86" s="52" t="str">
        <f aca="false">G85</f>
        <v>R$/mês</v>
      </c>
      <c r="H86" s="84" t="n">
        <f aca="false">'(3)Invest.'!M41</f>
        <v>1500</v>
      </c>
      <c r="I86" s="69" t="str">
        <f aca="false">I85</f>
        <v>Preço de Mercado</v>
      </c>
    </row>
    <row r="87" customFormat="false" ht="14.1" hidden="false" customHeight="true" outlineLevel="0" collapsed="false">
      <c r="A87" s="42"/>
      <c r="B87" s="50" t="s">
        <v>69</v>
      </c>
      <c r="C87" s="51" t="s">
        <v>138</v>
      </c>
      <c r="D87" s="92"/>
      <c r="E87" s="92"/>
      <c r="F87" s="92"/>
      <c r="G87" s="52" t="str">
        <f aca="false">G86</f>
        <v>R$/mês</v>
      </c>
      <c r="H87" s="84" t="n">
        <f aca="false">'(3)Invest.'!M37</f>
        <v>361.6425</v>
      </c>
      <c r="I87" s="69" t="str">
        <f aca="false">I86</f>
        <v>Preço de Mercado</v>
      </c>
    </row>
    <row r="88" customFormat="false" ht="14.1" hidden="false" customHeight="true" outlineLevel="0" collapsed="false">
      <c r="A88" s="42"/>
      <c r="B88" s="50" t="s">
        <v>139</v>
      </c>
      <c r="C88" s="99" t="s">
        <v>140</v>
      </c>
      <c r="D88" s="92"/>
      <c r="E88" s="92"/>
      <c r="F88" s="92"/>
      <c r="G88" s="52" t="str">
        <f aca="false">G87</f>
        <v>R$/mês</v>
      </c>
      <c r="H88" s="84" t="n">
        <v>500</v>
      </c>
      <c r="I88" s="69" t="str">
        <f aca="false">I87</f>
        <v>Preço de Mercado</v>
      </c>
    </row>
    <row r="89" customFormat="false" ht="14.1" hidden="false" customHeight="true" outlineLevel="0" collapsed="false">
      <c r="A89" s="42"/>
      <c r="B89" s="50" t="s">
        <v>141</v>
      </c>
      <c r="C89" s="99" t="s">
        <v>142</v>
      </c>
      <c r="D89" s="92"/>
      <c r="E89" s="92"/>
      <c r="F89" s="92"/>
      <c r="G89" s="52" t="str">
        <f aca="false">G88</f>
        <v>R$/mês</v>
      </c>
      <c r="H89" s="84" t="n">
        <v>600</v>
      </c>
      <c r="I89" s="69" t="str">
        <f aca="false">I88</f>
        <v>Preço de Mercado</v>
      </c>
    </row>
    <row r="90" customFormat="false" ht="14.1" hidden="false" customHeight="true" outlineLevel="0" collapsed="false">
      <c r="A90" s="42"/>
      <c r="B90" s="50" t="s">
        <v>143</v>
      </c>
      <c r="C90" s="51" t="s">
        <v>144</v>
      </c>
      <c r="D90" s="92"/>
      <c r="E90" s="92"/>
      <c r="F90" s="92"/>
      <c r="G90" s="52" t="str">
        <f aca="false">G87</f>
        <v>R$/mês</v>
      </c>
      <c r="H90" s="84" t="n">
        <f aca="false">'(3)Invest.'!M49</f>
        <v>4688</v>
      </c>
      <c r="I90" s="69" t="str">
        <f aca="false">I87</f>
        <v>Preço de Mercado</v>
      </c>
    </row>
    <row r="91" customFormat="false" ht="14.1" hidden="false" customHeight="true" outlineLevel="0" collapsed="false">
      <c r="A91" s="42"/>
      <c r="B91" s="50" t="s">
        <v>145</v>
      </c>
      <c r="C91" s="51" t="s">
        <v>146</v>
      </c>
      <c r="D91" s="92"/>
      <c r="E91" s="92"/>
      <c r="F91" s="92"/>
      <c r="G91" s="52" t="str">
        <f aca="false">G90</f>
        <v>R$/mês</v>
      </c>
      <c r="H91" s="84" t="n">
        <f aca="false">'(3)Invest.'!M47</f>
        <v>6700.8</v>
      </c>
      <c r="I91" s="69" t="str">
        <f aca="false">I90</f>
        <v>Preço de Mercado</v>
      </c>
    </row>
    <row r="92" customFormat="false" ht="14.1" hidden="false" customHeight="true" outlineLevel="0" collapsed="false">
      <c r="A92" s="42"/>
      <c r="B92" s="50" t="s">
        <v>147</v>
      </c>
      <c r="C92" s="51" t="s">
        <v>148</v>
      </c>
      <c r="D92" s="92"/>
      <c r="E92" s="92"/>
      <c r="F92" s="92"/>
      <c r="G92" s="52" t="str">
        <f aca="false">G91</f>
        <v>R$/mês</v>
      </c>
      <c r="H92" s="84" t="n">
        <v>1625</v>
      </c>
      <c r="I92" s="69" t="str">
        <f aca="false">I91</f>
        <v>Preço de Mercado</v>
      </c>
    </row>
    <row r="93" customFormat="false" ht="14.1" hidden="false" customHeight="true" outlineLevel="0" collapsed="false">
      <c r="A93" s="42"/>
      <c r="B93" s="50" t="s">
        <v>149</v>
      </c>
      <c r="C93" s="51" t="s">
        <v>150</v>
      </c>
      <c r="D93" s="92"/>
      <c r="E93" s="92"/>
      <c r="F93" s="92"/>
      <c r="G93" s="52" t="str">
        <f aca="false">G91</f>
        <v>R$/mês</v>
      </c>
      <c r="H93" s="84" t="n">
        <v>1398.56</v>
      </c>
      <c r="I93" s="69" t="str">
        <f aca="false">I91</f>
        <v>Preço de Mercado</v>
      </c>
    </row>
    <row r="94" customFormat="false" ht="13.5" hidden="false" customHeight="true" outlineLevel="0" collapsed="false">
      <c r="A94" s="42"/>
      <c r="B94" s="50" t="s">
        <v>151</v>
      </c>
      <c r="C94" s="51" t="s">
        <v>152</v>
      </c>
      <c r="D94" s="92"/>
      <c r="E94" s="92"/>
      <c r="F94" s="92"/>
      <c r="G94" s="52" t="str">
        <f aca="false">G93</f>
        <v>R$/mês</v>
      </c>
      <c r="H94" s="84" t="n">
        <v>1832.12</v>
      </c>
      <c r="I94" s="69" t="str">
        <f aca="false">I93</f>
        <v>Preço de Mercado</v>
      </c>
    </row>
    <row r="95" customFormat="false" ht="13.5" hidden="false" customHeight="true" outlineLevel="0" collapsed="false">
      <c r="A95" s="42"/>
      <c r="B95" s="50" t="s">
        <v>153</v>
      </c>
      <c r="C95" s="51" t="s">
        <v>154</v>
      </c>
      <c r="D95" s="92"/>
      <c r="E95" s="92"/>
      <c r="F95" s="92"/>
      <c r="G95" s="52" t="str">
        <f aca="false">G93</f>
        <v>R$/mês</v>
      </c>
      <c r="H95" s="84" t="n">
        <v>500</v>
      </c>
      <c r="I95" s="69" t="str">
        <f aca="false">I93</f>
        <v>Preço de Mercado</v>
      </c>
    </row>
    <row r="96" customFormat="false" ht="13.5" hidden="false" customHeight="true" outlineLevel="0" collapsed="false">
      <c r="A96" s="60"/>
      <c r="B96" s="61" t="s">
        <v>155</v>
      </c>
      <c r="C96" s="62" t="s">
        <v>156</v>
      </c>
      <c r="D96" s="100"/>
      <c r="E96" s="100"/>
      <c r="F96" s="100"/>
      <c r="G96" s="63" t="str">
        <f aca="false">G94</f>
        <v>R$/mês</v>
      </c>
      <c r="H96" s="85" t="n">
        <v>1500</v>
      </c>
      <c r="I96" s="79" t="str">
        <f aca="false">I94</f>
        <v>Preço de Mercado</v>
      </c>
    </row>
  </sheetData>
  <sheetProtection sheet="true" password="a861" objects="true" scenarios="true" selectLockedCells="true"/>
  <mergeCells count="19">
    <mergeCell ref="A1:I1"/>
    <mergeCell ref="A4:C5"/>
    <mergeCell ref="D4:D5"/>
    <mergeCell ref="E4:F4"/>
    <mergeCell ref="G4:G5"/>
    <mergeCell ref="H4:H5"/>
    <mergeCell ref="I4:I5"/>
    <mergeCell ref="A25:C26"/>
    <mergeCell ref="D25:D26"/>
    <mergeCell ref="E25:F25"/>
    <mergeCell ref="G25:G26"/>
    <mergeCell ref="H25:H26"/>
    <mergeCell ref="I25:I26"/>
    <mergeCell ref="A47:D48"/>
    <mergeCell ref="E47:F47"/>
    <mergeCell ref="G47:G48"/>
    <mergeCell ref="H47:H48"/>
    <mergeCell ref="I47:I48"/>
    <mergeCell ref="A61:F61"/>
  </mergeCells>
  <printOptions headings="false" gridLines="false" gridLinesSet="true" horizontalCentered="true" verticalCentered="false"/>
  <pageMargins left="0.25" right="0.25" top="0.75" bottom="0.75" header="0.3" footer="0.3"/>
  <pageSetup paperSize="8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&amp;L&amp;"Calibri,Regular"&amp;9Estado de Santa Catarina
Município de Joinville
Edital de Concorrência N° 002/2017
Concessão do Serviço de Estacionamento Rotativo Público</oddHeader>
    <oddFooter>&amp;L&amp;"Calibri,Regular"&amp;9Planilha 2  - Preços dos Insumos Básicos&amp;R&amp;"Calibri,Regular"&amp;9Pág.: &amp;P de &amp;N</oddFooter>
  </headerFooter>
  <rowBreaks count="1" manualBreakCount="1">
    <brk id="59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71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E18" activeCellId="0" sqref="E18"/>
    </sheetView>
  </sheetViews>
  <sheetFormatPr defaultRowHeight="14.1" outlineLevelRow="0" outlineLevelCol="0"/>
  <cols>
    <col collapsed="false" customWidth="true" hidden="false" outlineLevel="0" max="1" min="1" style="101" width="4.29"/>
    <col collapsed="false" customWidth="true" hidden="false" outlineLevel="0" max="2" min="2" style="101" width="48.7"/>
    <col collapsed="false" customWidth="true" hidden="false" outlineLevel="0" max="4" min="3" style="101" width="9.14"/>
    <col collapsed="false" customWidth="true" hidden="false" outlineLevel="0" max="7" min="5" style="101" width="15.15"/>
    <col collapsed="false" customWidth="true" hidden="false" outlineLevel="0" max="8" min="8" style="101" width="37.14"/>
    <col collapsed="false" customWidth="true" hidden="false" outlineLevel="0" max="9" min="9" style="101" width="12.14"/>
    <col collapsed="false" customWidth="true" hidden="false" outlineLevel="0" max="10" min="10" style="101" width="4.43"/>
    <col collapsed="false" customWidth="true" hidden="false" outlineLevel="0" max="11" min="11" style="101" width="9.85"/>
    <col collapsed="false" customWidth="true" hidden="false" outlineLevel="0" max="1025" min="12" style="101" width="9.14"/>
  </cols>
  <sheetData>
    <row r="1" s="103" customFormat="true" ht="21.95" hidden="false" customHeight="true" outlineLevel="0" collapsed="false">
      <c r="A1" s="102" t="s">
        <v>157</v>
      </c>
      <c r="B1" s="102"/>
      <c r="C1" s="102"/>
      <c r="D1" s="102"/>
      <c r="E1" s="102"/>
      <c r="F1" s="102"/>
      <c r="G1" s="102"/>
      <c r="H1" s="102"/>
    </row>
    <row r="2" s="104" customFormat="true" ht="14.1" hidden="false" customHeight="true" outlineLevel="0" collapsed="false"/>
    <row r="3" s="106" customFormat="true" ht="14.1" hidden="false" customHeight="true" outlineLevel="0" collapsed="false">
      <c r="A3" s="105" t="s">
        <v>158</v>
      </c>
      <c r="B3" s="105" t="s">
        <v>30</v>
      </c>
      <c r="C3" s="105" t="s">
        <v>32</v>
      </c>
      <c r="D3" s="105"/>
      <c r="E3" s="105" t="s">
        <v>159</v>
      </c>
      <c r="F3" s="105" t="s">
        <v>160</v>
      </c>
      <c r="G3" s="105"/>
      <c r="H3" s="105" t="s">
        <v>34</v>
      </c>
      <c r="J3" s="107"/>
    </row>
    <row r="4" customFormat="false" ht="14.1" hidden="false" customHeight="true" outlineLevel="0" collapsed="false">
      <c r="A4" s="105"/>
      <c r="B4" s="105"/>
      <c r="C4" s="105" t="s">
        <v>35</v>
      </c>
      <c r="D4" s="105" t="s">
        <v>36</v>
      </c>
      <c r="E4" s="105"/>
      <c r="F4" s="105" t="s">
        <v>35</v>
      </c>
      <c r="G4" s="105" t="s">
        <v>36</v>
      </c>
      <c r="H4" s="105"/>
      <c r="J4" s="107"/>
    </row>
    <row r="5" customFormat="false" ht="5.1" hidden="false" customHeight="true" outlineLevel="0" collapsed="false">
      <c r="A5" s="108"/>
      <c r="B5" s="108"/>
      <c r="C5" s="108"/>
      <c r="D5" s="108"/>
      <c r="E5" s="108"/>
      <c r="F5" s="108"/>
      <c r="G5" s="108"/>
      <c r="H5" s="108"/>
      <c r="J5" s="107"/>
    </row>
    <row r="6" s="104" customFormat="true" ht="14.1" hidden="false" customHeight="true" outlineLevel="0" collapsed="false">
      <c r="A6" s="109" t="s">
        <v>37</v>
      </c>
      <c r="B6" s="110" t="s">
        <v>161</v>
      </c>
    </row>
    <row r="7" customFormat="false" ht="14.1" hidden="false" customHeight="true" outlineLevel="0" collapsed="false">
      <c r="A7" s="111" t="s">
        <v>162</v>
      </c>
      <c r="B7" s="112" t="s">
        <v>163</v>
      </c>
      <c r="C7" s="113" t="n">
        <v>1</v>
      </c>
      <c r="D7" s="113"/>
      <c r="E7" s="114" t="n">
        <v>35000</v>
      </c>
      <c r="F7" s="115" t="n">
        <f aca="false">C7*E7</f>
        <v>35000</v>
      </c>
      <c r="G7" s="115" t="n">
        <f aca="false">D7*E7</f>
        <v>0</v>
      </c>
      <c r="H7" s="116" t="s">
        <v>164</v>
      </c>
    </row>
    <row r="8" customFormat="false" ht="14.1" hidden="false" customHeight="true" outlineLevel="0" collapsed="false">
      <c r="A8" s="117" t="s">
        <v>165</v>
      </c>
      <c r="B8" s="118" t="s">
        <v>166</v>
      </c>
      <c r="C8" s="53" t="n">
        <v>1</v>
      </c>
      <c r="D8" s="53" t="n">
        <v>1</v>
      </c>
      <c r="E8" s="119" t="n">
        <v>35000</v>
      </c>
      <c r="F8" s="120" t="n">
        <f aca="false">C8*E8</f>
        <v>35000</v>
      </c>
      <c r="G8" s="120" t="n">
        <f aca="false">D8*E8</f>
        <v>35000</v>
      </c>
      <c r="H8" s="121" t="str">
        <f aca="false">H7</f>
        <v>Cotação do fornecedor de veículo novo para compra</v>
      </c>
    </row>
    <row r="9" customFormat="false" ht="14.1" hidden="false" customHeight="true" outlineLevel="0" collapsed="false">
      <c r="A9" s="122" t="s">
        <v>167</v>
      </c>
      <c r="B9" s="123" t="s">
        <v>168</v>
      </c>
      <c r="C9" s="64" t="n">
        <v>1</v>
      </c>
      <c r="D9" s="64"/>
      <c r="E9" s="124" t="n">
        <v>6000</v>
      </c>
      <c r="F9" s="125" t="n">
        <f aca="false">C9*E9</f>
        <v>6000</v>
      </c>
      <c r="G9" s="125" t="n">
        <f aca="false">D9*E9</f>
        <v>0</v>
      </c>
      <c r="H9" s="126" t="str">
        <f aca="false">H8</f>
        <v>Cotação do fornecedor de veículo novo para compra</v>
      </c>
    </row>
    <row r="10" customFormat="false" ht="14.1" hidden="false" customHeight="true" outlineLevel="0" collapsed="false">
      <c r="A10" s="127" t="s">
        <v>169</v>
      </c>
      <c r="B10" s="127"/>
      <c r="C10" s="128" t="n">
        <f aca="false">SUM(C7:C9)</f>
        <v>3</v>
      </c>
      <c r="D10" s="128" t="n">
        <f aca="false">SUM(D7:D9)</f>
        <v>1</v>
      </c>
      <c r="E10" s="129" t="n">
        <f aca="false">SUM(E7:E9)</f>
        <v>76000</v>
      </c>
      <c r="F10" s="130" t="n">
        <f aca="false">SUM(F7:F9)</f>
        <v>76000</v>
      </c>
      <c r="G10" s="130" t="n">
        <f aca="false">SUM(G7:G9)</f>
        <v>35000</v>
      </c>
      <c r="H10" s="131"/>
    </row>
    <row r="11" s="106" customFormat="true" ht="5.1" hidden="false" customHeight="true" outlineLevel="0" collapsed="false">
      <c r="A11" s="108"/>
      <c r="B11" s="108"/>
      <c r="C11" s="108"/>
      <c r="D11" s="108"/>
      <c r="E11" s="108"/>
      <c r="F11" s="108"/>
      <c r="G11" s="108"/>
      <c r="H11" s="108"/>
      <c r="J11" s="107"/>
    </row>
    <row r="12" s="104" customFormat="true" ht="14.1" hidden="false" customHeight="true" outlineLevel="0" collapsed="false">
      <c r="A12" s="109" t="s">
        <v>46</v>
      </c>
      <c r="B12" s="110" t="s">
        <v>170</v>
      </c>
      <c r="C12" s="132"/>
      <c r="D12" s="132"/>
      <c r="E12" s="132"/>
    </row>
    <row r="13" customFormat="false" ht="14.1" hidden="false" customHeight="true" outlineLevel="0" collapsed="false">
      <c r="A13" s="111" t="s">
        <v>162</v>
      </c>
      <c r="B13" s="133" t="s">
        <v>171</v>
      </c>
      <c r="C13" s="134" t="n">
        <v>1</v>
      </c>
      <c r="D13" s="134"/>
      <c r="E13" s="135" t="n">
        <v>1299</v>
      </c>
      <c r="F13" s="136" t="n">
        <f aca="false">C13*E13</f>
        <v>1299</v>
      </c>
      <c r="G13" s="115" t="n">
        <f aca="false">D13*E13</f>
        <v>0</v>
      </c>
      <c r="H13" s="116" t="str">
        <f aca="false">H31</f>
        <v>Preço de Mercado</v>
      </c>
    </row>
    <row r="14" customFormat="false" ht="14.1" hidden="false" customHeight="true" outlineLevel="0" collapsed="false">
      <c r="A14" s="117" t="s">
        <v>165</v>
      </c>
      <c r="B14" s="137" t="s">
        <v>172</v>
      </c>
      <c r="C14" s="138" t="n">
        <v>1</v>
      </c>
      <c r="D14" s="138"/>
      <c r="E14" s="84" t="n">
        <v>518.67</v>
      </c>
      <c r="F14" s="139" t="n">
        <f aca="false">C14*E14</f>
        <v>518.67</v>
      </c>
      <c r="G14" s="120" t="n">
        <f aca="false">D14*E14</f>
        <v>0</v>
      </c>
      <c r="H14" s="121" t="str">
        <f aca="false">H13</f>
        <v>Preço de Mercado</v>
      </c>
    </row>
    <row r="15" customFormat="false" ht="14.1" hidden="false" customHeight="true" outlineLevel="0" collapsed="false">
      <c r="A15" s="117" t="s">
        <v>167</v>
      </c>
      <c r="B15" s="137" t="s">
        <v>173</v>
      </c>
      <c r="C15" s="138" t="n">
        <v>1</v>
      </c>
      <c r="D15" s="138"/>
      <c r="E15" s="84" t="n">
        <v>268.9</v>
      </c>
      <c r="F15" s="139" t="n">
        <f aca="false">C15*E15</f>
        <v>268.9</v>
      </c>
      <c r="G15" s="120" t="n">
        <f aca="false">D15*E15</f>
        <v>0</v>
      </c>
      <c r="H15" s="121" t="str">
        <f aca="false">H14</f>
        <v>Preço de Mercado</v>
      </c>
    </row>
    <row r="16" customFormat="false" ht="14.1" hidden="false" customHeight="true" outlineLevel="0" collapsed="false">
      <c r="A16" s="117" t="s">
        <v>174</v>
      </c>
      <c r="B16" s="137" t="s">
        <v>175</v>
      </c>
      <c r="C16" s="138" t="n">
        <v>1</v>
      </c>
      <c r="D16" s="138"/>
      <c r="E16" s="84" t="n">
        <v>545</v>
      </c>
      <c r="F16" s="139" t="n">
        <f aca="false">C16*E16</f>
        <v>545</v>
      </c>
      <c r="G16" s="120" t="n">
        <f aca="false">D16*E16</f>
        <v>0</v>
      </c>
      <c r="H16" s="121" t="str">
        <f aca="false">H15</f>
        <v>Preço de Mercado</v>
      </c>
    </row>
    <row r="17" customFormat="false" ht="14.1" hidden="false" customHeight="true" outlineLevel="0" collapsed="false">
      <c r="A17" s="117" t="s">
        <v>176</v>
      </c>
      <c r="B17" s="137" t="s">
        <v>177</v>
      </c>
      <c r="C17" s="138" t="n">
        <v>2</v>
      </c>
      <c r="D17" s="138"/>
      <c r="E17" s="84" t="n">
        <v>1060</v>
      </c>
      <c r="F17" s="139" t="n">
        <f aca="false">C17*E17</f>
        <v>2120</v>
      </c>
      <c r="G17" s="120" t="n">
        <f aca="false">D17*E17</f>
        <v>0</v>
      </c>
      <c r="H17" s="121" t="str">
        <f aca="false">H16</f>
        <v>Preço de Mercado</v>
      </c>
    </row>
    <row r="18" customFormat="false" ht="14.1" hidden="false" customHeight="true" outlineLevel="0" collapsed="false">
      <c r="A18" s="117" t="s">
        <v>178</v>
      </c>
      <c r="B18" s="137" t="s">
        <v>179</v>
      </c>
      <c r="C18" s="138" t="n">
        <v>15</v>
      </c>
      <c r="D18" s="138" t="n">
        <v>8</v>
      </c>
      <c r="E18" s="84" t="n">
        <v>494</v>
      </c>
      <c r="F18" s="139" t="n">
        <f aca="false">C18*E18</f>
        <v>7410</v>
      </c>
      <c r="G18" s="120" t="n">
        <f aca="false">D18*E18</f>
        <v>3952</v>
      </c>
      <c r="H18" s="121" t="str">
        <f aca="false">H17</f>
        <v>Preço de Mercado</v>
      </c>
    </row>
    <row r="19" customFormat="false" ht="14.1" hidden="false" customHeight="true" outlineLevel="0" collapsed="false">
      <c r="A19" s="117" t="s">
        <v>180</v>
      </c>
      <c r="B19" s="137" t="s">
        <v>181</v>
      </c>
      <c r="C19" s="138" t="n">
        <v>15</v>
      </c>
      <c r="D19" s="138" t="n">
        <v>8</v>
      </c>
      <c r="E19" s="84" t="n">
        <v>433</v>
      </c>
      <c r="F19" s="139" t="n">
        <f aca="false">C19*E19</f>
        <v>6495</v>
      </c>
      <c r="G19" s="120" t="n">
        <f aca="false">D19*E19</f>
        <v>3464</v>
      </c>
      <c r="H19" s="121" t="str">
        <f aca="false">H18</f>
        <v>Preço de Mercado</v>
      </c>
    </row>
    <row r="20" customFormat="false" ht="14.1" hidden="false" customHeight="true" outlineLevel="0" collapsed="false">
      <c r="A20" s="117" t="s">
        <v>182</v>
      </c>
      <c r="B20" s="137" t="s">
        <v>183</v>
      </c>
      <c r="C20" s="138" t="n">
        <v>15</v>
      </c>
      <c r="D20" s="138" t="n">
        <v>8</v>
      </c>
      <c r="E20" s="84" t="n">
        <v>450</v>
      </c>
      <c r="F20" s="139" t="n">
        <f aca="false">C20*E20</f>
        <v>6750</v>
      </c>
      <c r="G20" s="120" t="n">
        <f aca="false">D20*E20</f>
        <v>3600</v>
      </c>
      <c r="H20" s="121" t="str">
        <f aca="false">H19</f>
        <v>Preço de Mercado</v>
      </c>
    </row>
    <row r="21" customFormat="false" ht="14.1" hidden="false" customHeight="true" outlineLevel="0" collapsed="false">
      <c r="A21" s="117" t="s">
        <v>184</v>
      </c>
      <c r="B21" s="137" t="s">
        <v>185</v>
      </c>
      <c r="C21" s="138" t="n">
        <v>20</v>
      </c>
      <c r="D21" s="138" t="n">
        <v>9</v>
      </c>
      <c r="E21" s="84" t="n">
        <v>343</v>
      </c>
      <c r="F21" s="139" t="n">
        <f aca="false">C21*E21</f>
        <v>6860</v>
      </c>
      <c r="G21" s="120" t="n">
        <f aca="false">D21*E21</f>
        <v>3087</v>
      </c>
      <c r="H21" s="121" t="str">
        <f aca="false">H20</f>
        <v>Preço de Mercado</v>
      </c>
    </row>
    <row r="22" customFormat="false" ht="14.1" hidden="false" customHeight="true" outlineLevel="0" collapsed="false">
      <c r="A22" s="117" t="s">
        <v>186</v>
      </c>
      <c r="B22" s="137" t="s">
        <v>187</v>
      </c>
      <c r="C22" s="138" t="n">
        <v>6</v>
      </c>
      <c r="D22" s="138"/>
      <c r="E22" s="84" t="n">
        <v>2000</v>
      </c>
      <c r="F22" s="139" t="n">
        <f aca="false">C22*E22</f>
        <v>12000</v>
      </c>
      <c r="G22" s="120" t="n">
        <f aca="false">D22*E22</f>
        <v>0</v>
      </c>
      <c r="H22" s="121" t="str">
        <f aca="false">H21</f>
        <v>Preço de Mercado</v>
      </c>
    </row>
    <row r="23" customFormat="false" ht="14.1" hidden="false" customHeight="true" outlineLevel="0" collapsed="false">
      <c r="A23" s="117" t="s">
        <v>188</v>
      </c>
      <c r="B23" s="137" t="s">
        <v>189</v>
      </c>
      <c r="C23" s="138" t="n">
        <v>2</v>
      </c>
      <c r="D23" s="138"/>
      <c r="E23" s="84" t="n">
        <v>109</v>
      </c>
      <c r="F23" s="139" t="n">
        <f aca="false">C23*E23</f>
        <v>218</v>
      </c>
      <c r="G23" s="120" t="n">
        <f aca="false">D23*E23</f>
        <v>0</v>
      </c>
      <c r="H23" s="121" t="str">
        <f aca="false">H22</f>
        <v>Preço de Mercado</v>
      </c>
    </row>
    <row r="24" customFormat="false" ht="14.1" hidden="false" customHeight="true" outlineLevel="0" collapsed="false">
      <c r="A24" s="117" t="s">
        <v>190</v>
      </c>
      <c r="B24" s="137" t="s">
        <v>191</v>
      </c>
      <c r="C24" s="138" t="n">
        <v>50</v>
      </c>
      <c r="D24" s="138"/>
      <c r="E24" s="84" t="n">
        <v>30</v>
      </c>
      <c r="F24" s="139" t="n">
        <f aca="false">C24*E24</f>
        <v>1500</v>
      </c>
      <c r="G24" s="120" t="n">
        <f aca="false">D24*E24</f>
        <v>0</v>
      </c>
      <c r="H24" s="121" t="str">
        <f aca="false">H23</f>
        <v>Preço de Mercado</v>
      </c>
    </row>
    <row r="25" customFormat="false" ht="14.1" hidden="false" customHeight="true" outlineLevel="0" collapsed="false">
      <c r="A25" s="117" t="s">
        <v>192</v>
      </c>
      <c r="B25" s="137" t="s">
        <v>193</v>
      </c>
      <c r="C25" s="138" t="n">
        <v>1</v>
      </c>
      <c r="D25" s="138"/>
      <c r="E25" s="84" t="n">
        <v>8900</v>
      </c>
      <c r="F25" s="139" t="n">
        <f aca="false">C25*E25</f>
        <v>8900</v>
      </c>
      <c r="G25" s="120" t="n">
        <f aca="false">D25*E25</f>
        <v>0</v>
      </c>
      <c r="H25" s="121" t="str">
        <f aca="false">H24</f>
        <v>Preço de Mercado</v>
      </c>
    </row>
    <row r="26" customFormat="false" ht="14.1" hidden="false" customHeight="true" outlineLevel="0" collapsed="false">
      <c r="A26" s="122" t="s">
        <v>194</v>
      </c>
      <c r="B26" s="140" t="s">
        <v>195</v>
      </c>
      <c r="C26" s="141" t="n">
        <v>1</v>
      </c>
      <c r="D26" s="141"/>
      <c r="E26" s="85" t="n">
        <v>3799</v>
      </c>
      <c r="F26" s="142" t="n">
        <f aca="false">C26*E26</f>
        <v>3799</v>
      </c>
      <c r="G26" s="125" t="n">
        <f aca="false">D26*E26</f>
        <v>0</v>
      </c>
      <c r="H26" s="126" t="str">
        <f aca="false">H25</f>
        <v>Preço de Mercado</v>
      </c>
    </row>
    <row r="27" customFormat="false" ht="14.1" hidden="false" customHeight="true" outlineLevel="0" collapsed="false">
      <c r="A27" s="127" t="s">
        <v>169</v>
      </c>
      <c r="B27" s="127"/>
      <c r="C27" s="143" t="n">
        <f aca="false">SUM(C13:C26)</f>
        <v>131</v>
      </c>
      <c r="D27" s="143" t="n">
        <f aca="false">SUM(D13:D26)</f>
        <v>33</v>
      </c>
      <c r="E27" s="130" t="n">
        <f aca="false">SUM(E13:E26)</f>
        <v>20249.57</v>
      </c>
      <c r="F27" s="130" t="n">
        <f aca="false">SUM(F13:F26)</f>
        <v>58683.57</v>
      </c>
      <c r="G27" s="130" t="n">
        <f aca="false">SUM(G13:G26)</f>
        <v>14103</v>
      </c>
      <c r="H27" s="131"/>
    </row>
    <row r="28" s="106" customFormat="true" ht="5.1" hidden="false" customHeight="true" outlineLevel="0" collapsed="false">
      <c r="A28" s="108"/>
      <c r="B28" s="108"/>
      <c r="C28" s="108"/>
      <c r="D28" s="108"/>
      <c r="E28" s="108"/>
      <c r="F28" s="108"/>
      <c r="G28" s="108"/>
      <c r="H28" s="108"/>
      <c r="J28" s="107"/>
    </row>
    <row r="29" s="104" customFormat="true" ht="14.1" hidden="false" customHeight="true" outlineLevel="0" collapsed="false">
      <c r="A29" s="109" t="s">
        <v>63</v>
      </c>
      <c r="B29" s="110" t="s">
        <v>196</v>
      </c>
      <c r="I29" s="144" t="s">
        <v>197</v>
      </c>
      <c r="J29" s="144"/>
      <c r="K29" s="144"/>
      <c r="L29" s="144" t="s">
        <v>198</v>
      </c>
    </row>
    <row r="30" s="147" customFormat="true" ht="13.5" hidden="false" customHeight="true" outlineLevel="0" collapsed="false">
      <c r="A30" s="111" t="s">
        <v>162</v>
      </c>
      <c r="B30" s="112" t="s">
        <v>199</v>
      </c>
      <c r="C30" s="113" t="n">
        <v>67</v>
      </c>
      <c r="D30" s="113" t="n">
        <v>28</v>
      </c>
      <c r="E30" s="114" t="n">
        <v>22500</v>
      </c>
      <c r="F30" s="115" t="n">
        <f aca="false">C30*E30</f>
        <v>1507500</v>
      </c>
      <c r="G30" s="115" t="n">
        <f aca="false">D30*E30</f>
        <v>630000</v>
      </c>
      <c r="H30" s="116" t="s">
        <v>50</v>
      </c>
      <c r="I30" s="145" t="n">
        <f aca="false">F30+G30</f>
        <v>2137500</v>
      </c>
      <c r="J30" s="146" t="n">
        <v>0.04</v>
      </c>
      <c r="K30" s="145" t="n">
        <f aca="false">I30*J30</f>
        <v>85500</v>
      </c>
      <c r="L30" s="145" t="n">
        <f aca="false">K30/12</f>
        <v>7125</v>
      </c>
    </row>
    <row r="31" customFormat="false" ht="13.5" hidden="false" customHeight="true" outlineLevel="0" collapsed="false">
      <c r="A31" s="117" t="s">
        <v>165</v>
      </c>
      <c r="B31" s="118" t="s">
        <v>200</v>
      </c>
      <c r="C31" s="53" t="n">
        <v>163</v>
      </c>
      <c r="D31" s="53" t="n">
        <v>90</v>
      </c>
      <c r="E31" s="119" t="n">
        <v>7500</v>
      </c>
      <c r="F31" s="120" t="n">
        <f aca="false">C31*E31</f>
        <v>1222500</v>
      </c>
      <c r="G31" s="120" t="n">
        <f aca="false">D31*E31</f>
        <v>675000</v>
      </c>
      <c r="H31" s="121" t="str">
        <f aca="false">H35</f>
        <v>Preço de Mercado</v>
      </c>
      <c r="I31" s="145" t="n">
        <f aca="false">F31+G31</f>
        <v>1897500</v>
      </c>
      <c r="J31" s="148" t="n">
        <f aca="false">J30</f>
        <v>0.04</v>
      </c>
      <c r="K31" s="145" t="n">
        <f aca="false">I31*J31</f>
        <v>75900</v>
      </c>
      <c r="L31" s="145" t="n">
        <f aca="false">K31/12</f>
        <v>6325</v>
      </c>
    </row>
    <row r="32" customFormat="false" ht="14.1" hidden="false" customHeight="true" outlineLevel="0" collapsed="false">
      <c r="A32" s="117" t="s">
        <v>167</v>
      </c>
      <c r="B32" s="118" t="s">
        <v>201</v>
      </c>
      <c r="C32" s="53" t="n">
        <v>64</v>
      </c>
      <c r="D32" s="53" t="n">
        <v>35</v>
      </c>
      <c r="E32" s="119" t="n">
        <v>3000</v>
      </c>
      <c r="F32" s="139" t="n">
        <f aca="false">C32*E32</f>
        <v>192000</v>
      </c>
      <c r="G32" s="120" t="n">
        <f aca="false">D32*E32</f>
        <v>105000</v>
      </c>
      <c r="H32" s="121" t="str">
        <f aca="false">H30</f>
        <v>Preço de Mercado</v>
      </c>
      <c r="I32" s="145" t="n">
        <f aca="false">F32+G32</f>
        <v>297000</v>
      </c>
      <c r="J32" s="148" t="n">
        <f aca="false">J31</f>
        <v>0.04</v>
      </c>
      <c r="K32" s="145" t="n">
        <f aca="false">I32*J32</f>
        <v>11880</v>
      </c>
      <c r="L32" s="145" t="n">
        <f aca="false">K32/12</f>
        <v>990</v>
      </c>
    </row>
    <row r="33" customFormat="false" ht="14.1" hidden="false" customHeight="true" outlineLevel="0" collapsed="false">
      <c r="A33" s="117" t="s">
        <v>174</v>
      </c>
      <c r="B33" s="118" t="s">
        <v>202</v>
      </c>
      <c r="C33" s="53" t="n">
        <v>62</v>
      </c>
      <c r="D33" s="53" t="n">
        <v>35</v>
      </c>
      <c r="E33" s="119" t="n">
        <v>3000</v>
      </c>
      <c r="F33" s="139" t="n">
        <f aca="false">C33*E33</f>
        <v>186000</v>
      </c>
      <c r="G33" s="120" t="n">
        <f aca="false">D33*E33</f>
        <v>105000</v>
      </c>
      <c r="H33" s="121" t="str">
        <f aca="false">H32</f>
        <v>Preço de Mercado</v>
      </c>
      <c r="I33" s="145" t="n">
        <f aca="false">F33+G33</f>
        <v>291000</v>
      </c>
      <c r="J33" s="148" t="n">
        <f aca="false">J32</f>
        <v>0.04</v>
      </c>
      <c r="K33" s="145" t="n">
        <f aca="false">I33*J33</f>
        <v>11640</v>
      </c>
      <c r="L33" s="145" t="n">
        <f aca="false">K33/12</f>
        <v>970</v>
      </c>
    </row>
    <row r="34" customFormat="false" ht="14.1" hidden="false" customHeight="true" outlineLevel="0" collapsed="false">
      <c r="A34" s="117" t="s">
        <v>176</v>
      </c>
      <c r="B34" s="118" t="s">
        <v>203</v>
      </c>
      <c r="C34" s="53" t="n">
        <v>5</v>
      </c>
      <c r="D34" s="53" t="n">
        <v>3</v>
      </c>
      <c r="E34" s="119" t="n">
        <v>7000</v>
      </c>
      <c r="F34" s="139" t="n">
        <f aca="false">C34*E34</f>
        <v>35000</v>
      </c>
      <c r="G34" s="120" t="n">
        <f aca="false">D34*E34</f>
        <v>21000</v>
      </c>
      <c r="H34" s="121" t="str">
        <f aca="false">H33</f>
        <v>Preço de Mercado</v>
      </c>
      <c r="I34" s="145" t="n">
        <f aca="false">F34+G34</f>
        <v>56000</v>
      </c>
      <c r="J34" s="148" t="n">
        <f aca="false">J33</f>
        <v>0.04</v>
      </c>
      <c r="K34" s="145" t="n">
        <f aca="false">I34*J34</f>
        <v>2240</v>
      </c>
      <c r="L34" s="145" t="n">
        <f aca="false">K34/12</f>
        <v>186.666666666667</v>
      </c>
    </row>
    <row r="35" customFormat="false" ht="14.1" hidden="false" customHeight="true" outlineLevel="0" collapsed="false">
      <c r="A35" s="117" t="s">
        <v>178</v>
      </c>
      <c r="B35" s="118" t="s">
        <v>204</v>
      </c>
      <c r="C35" s="53" t="n">
        <v>1</v>
      </c>
      <c r="D35" s="53"/>
      <c r="E35" s="119" t="n">
        <v>45000</v>
      </c>
      <c r="F35" s="139" t="n">
        <f aca="false">C35*E35</f>
        <v>45000</v>
      </c>
      <c r="G35" s="120" t="n">
        <f aca="false">D35*E35</f>
        <v>0</v>
      </c>
      <c r="H35" s="121" t="str">
        <f aca="false">H34</f>
        <v>Preço de Mercado</v>
      </c>
      <c r="I35" s="149" t="n">
        <f aca="false">F35+G35</f>
        <v>45000</v>
      </c>
      <c r="J35" s="150" t="n">
        <v>0.03</v>
      </c>
      <c r="K35" s="149" t="n">
        <f aca="false">I35*J35</f>
        <v>1350</v>
      </c>
      <c r="L35" s="149" t="n">
        <f aca="false">K35/12</f>
        <v>112.5</v>
      </c>
    </row>
    <row r="36" customFormat="false" ht="14.1" hidden="false" customHeight="true" outlineLevel="0" collapsed="false">
      <c r="A36" s="117" t="s">
        <v>180</v>
      </c>
      <c r="B36" s="118" t="s">
        <v>205</v>
      </c>
      <c r="C36" s="53" t="n">
        <v>131</v>
      </c>
      <c r="D36" s="53" t="n">
        <v>73</v>
      </c>
      <c r="E36" s="119" t="n">
        <v>2500</v>
      </c>
      <c r="F36" s="139" t="n">
        <f aca="false">C36*E36</f>
        <v>327500</v>
      </c>
      <c r="G36" s="120" t="n">
        <f aca="false">D36*E36</f>
        <v>182500</v>
      </c>
      <c r="H36" s="121" t="str">
        <f aca="false">H31</f>
        <v>Preço de Mercado</v>
      </c>
      <c r="I36" s="145" t="n">
        <f aca="false">F36+G36</f>
        <v>510000</v>
      </c>
      <c r="J36" s="148" t="n">
        <f aca="false">J34</f>
        <v>0.04</v>
      </c>
      <c r="K36" s="145" t="n">
        <f aca="false">I36*J36</f>
        <v>20400</v>
      </c>
      <c r="L36" s="145" t="n">
        <f aca="false">K36/12</f>
        <v>1700</v>
      </c>
      <c r="M36" s="151" t="n">
        <f aca="false">SUM(L30:L34)+L36</f>
        <v>17296.6666666667</v>
      </c>
      <c r="N36" s="152" t="str">
        <f aca="false">'[5](2)Insumo'!C84</f>
        <v>Manutenção de Equipamentos e Hardware</v>
      </c>
    </row>
    <row r="37" customFormat="false" ht="14.1" hidden="false" customHeight="true" outlineLevel="0" collapsed="false">
      <c r="A37" s="117" t="s">
        <v>182</v>
      </c>
      <c r="B37" s="118" t="s">
        <v>206</v>
      </c>
      <c r="C37" s="53" t="n">
        <v>11</v>
      </c>
      <c r="D37" s="53" t="n">
        <v>2</v>
      </c>
      <c r="E37" s="84" t="n">
        <v>4489</v>
      </c>
      <c r="F37" s="139" t="n">
        <f aca="false">C37*E37</f>
        <v>49379</v>
      </c>
      <c r="G37" s="120" t="n">
        <f aca="false">D37*E37</f>
        <v>8978</v>
      </c>
      <c r="H37" s="121" t="str">
        <f aca="false">H36</f>
        <v>Preço de Mercado</v>
      </c>
      <c r="I37" s="149" t="n">
        <f aca="false">F37+G37</f>
        <v>58357</v>
      </c>
      <c r="J37" s="150" t="n">
        <v>0.03</v>
      </c>
      <c r="K37" s="149" t="n">
        <f aca="false">I37*J37</f>
        <v>1750.71</v>
      </c>
      <c r="L37" s="149" t="n">
        <f aca="false">K37/12</f>
        <v>145.8925</v>
      </c>
      <c r="M37" s="151" t="n">
        <f aca="false">L37+L38+L39+L40+L43+L35+L42</f>
        <v>361.6425</v>
      </c>
      <c r="N37" s="152" t="str">
        <f aca="false">'[5](2)Insumo'!C86</f>
        <v>Manutenção Infraestrutura de TI</v>
      </c>
    </row>
    <row r="38" customFormat="false" ht="14.1" hidden="false" customHeight="true" outlineLevel="0" collapsed="false">
      <c r="A38" s="117" t="s">
        <v>184</v>
      </c>
      <c r="B38" s="137" t="s">
        <v>207</v>
      </c>
      <c r="C38" s="138" t="n">
        <v>1</v>
      </c>
      <c r="D38" s="138"/>
      <c r="E38" s="84" t="n">
        <v>1500</v>
      </c>
      <c r="F38" s="139" t="n">
        <f aca="false">C38*E38</f>
        <v>1500</v>
      </c>
      <c r="G38" s="120" t="n">
        <f aca="false">D38*E38</f>
        <v>0</v>
      </c>
      <c r="H38" s="121" t="str">
        <f aca="false">H37</f>
        <v>Preço de Mercado</v>
      </c>
      <c r="I38" s="149" t="n">
        <f aca="false">F38+G38</f>
        <v>1500</v>
      </c>
      <c r="J38" s="150" t="n">
        <v>0.03</v>
      </c>
      <c r="K38" s="149" t="n">
        <f aca="false">I38*J38</f>
        <v>45</v>
      </c>
      <c r="L38" s="149" t="n">
        <f aca="false">K38/12</f>
        <v>3.75</v>
      </c>
      <c r="N38" s="152"/>
    </row>
    <row r="39" customFormat="false" ht="14.1" hidden="false" customHeight="true" outlineLevel="0" collapsed="false">
      <c r="A39" s="117" t="s">
        <v>186</v>
      </c>
      <c r="B39" s="137" t="s">
        <v>208</v>
      </c>
      <c r="C39" s="138" t="n">
        <v>11</v>
      </c>
      <c r="D39" s="138" t="n">
        <v>2</v>
      </c>
      <c r="E39" s="84" t="n">
        <v>600</v>
      </c>
      <c r="F39" s="139" t="n">
        <f aca="false">C39*E39</f>
        <v>6600</v>
      </c>
      <c r="G39" s="120" t="n">
        <f aca="false">D39*E39</f>
        <v>1200</v>
      </c>
      <c r="H39" s="121" t="str">
        <f aca="false">H38</f>
        <v>Preço de Mercado</v>
      </c>
      <c r="I39" s="149" t="n">
        <f aca="false">F39+G39</f>
        <v>7800</v>
      </c>
      <c r="J39" s="150" t="n">
        <v>0.03</v>
      </c>
      <c r="K39" s="149" t="n">
        <f aca="false">I39*J39</f>
        <v>234</v>
      </c>
      <c r="L39" s="149" t="n">
        <f aca="false">K39/12</f>
        <v>19.5</v>
      </c>
      <c r="N39" s="152"/>
    </row>
    <row r="40" customFormat="false" ht="14.1" hidden="false" customHeight="true" outlineLevel="0" collapsed="false">
      <c r="A40" s="117" t="s">
        <v>188</v>
      </c>
      <c r="B40" s="118" t="s">
        <v>209</v>
      </c>
      <c r="C40" s="53" t="n">
        <v>2</v>
      </c>
      <c r="D40" s="53"/>
      <c r="E40" s="84" t="n">
        <v>6000</v>
      </c>
      <c r="F40" s="139" t="n">
        <f aca="false">C40*E40</f>
        <v>12000</v>
      </c>
      <c r="G40" s="120" t="n">
        <f aca="false">D40*E40</f>
        <v>0</v>
      </c>
      <c r="H40" s="121" t="str">
        <f aca="false">H39</f>
        <v>Preço de Mercado</v>
      </c>
      <c r="I40" s="149" t="n">
        <f aca="false">F40+G40</f>
        <v>12000</v>
      </c>
      <c r="J40" s="150" t="n">
        <v>0.03</v>
      </c>
      <c r="K40" s="149" t="n">
        <f aca="false">I40*J40</f>
        <v>360</v>
      </c>
      <c r="L40" s="149" t="n">
        <f aca="false">K40/12</f>
        <v>30</v>
      </c>
      <c r="N40" s="152"/>
    </row>
    <row r="41" customFormat="false" ht="14.1" hidden="false" customHeight="true" outlineLevel="0" collapsed="false">
      <c r="A41" s="117" t="s">
        <v>190</v>
      </c>
      <c r="B41" s="118" t="s">
        <v>210</v>
      </c>
      <c r="C41" s="53" t="n">
        <v>1</v>
      </c>
      <c r="D41" s="53"/>
      <c r="E41" s="84" t="n">
        <v>180000</v>
      </c>
      <c r="F41" s="139" t="n">
        <f aca="false">C41*E41</f>
        <v>180000</v>
      </c>
      <c r="G41" s="120" t="n">
        <f aca="false">D41*E41</f>
        <v>0</v>
      </c>
      <c r="H41" s="121" t="str">
        <f aca="false">H40</f>
        <v>Preço de Mercado</v>
      </c>
      <c r="I41" s="153" t="n">
        <f aca="false">F41</f>
        <v>180000</v>
      </c>
      <c r="J41" s="154" t="n">
        <v>0.1</v>
      </c>
      <c r="K41" s="155" t="n">
        <f aca="false">I41*J41</f>
        <v>18000</v>
      </c>
      <c r="L41" s="155" t="n">
        <f aca="false">K41/12</f>
        <v>1500</v>
      </c>
      <c r="M41" s="151" t="n">
        <f aca="false">L41</f>
        <v>1500</v>
      </c>
      <c r="N41" s="152" t="str">
        <f aca="false">'[5](2)Insumo'!C85</f>
        <v>Manutenção Software</v>
      </c>
    </row>
    <row r="42" customFormat="false" ht="14.1" hidden="false" customHeight="true" outlineLevel="0" collapsed="false">
      <c r="A42" s="117" t="s">
        <v>192</v>
      </c>
      <c r="B42" s="137" t="s">
        <v>211</v>
      </c>
      <c r="C42" s="138" t="n">
        <v>1</v>
      </c>
      <c r="D42" s="138"/>
      <c r="E42" s="84" t="n">
        <v>12000</v>
      </c>
      <c r="F42" s="139" t="n">
        <f aca="false">C42*E42</f>
        <v>12000</v>
      </c>
      <c r="G42" s="120" t="n">
        <f aca="false">D42*E42</f>
        <v>0</v>
      </c>
      <c r="H42" s="121" t="str">
        <f aca="false">H41</f>
        <v>Preço de Mercado</v>
      </c>
      <c r="I42" s="149" t="n">
        <f aca="false">F42+G42</f>
        <v>12000</v>
      </c>
      <c r="J42" s="150" t="n">
        <v>0.03</v>
      </c>
      <c r="K42" s="149" t="n">
        <f aca="false">I42*J42</f>
        <v>360</v>
      </c>
      <c r="L42" s="149" t="n">
        <f aca="false">K42/12</f>
        <v>30</v>
      </c>
      <c r="N42" s="152"/>
    </row>
    <row r="43" customFormat="false" ht="14.1" hidden="false" customHeight="true" outlineLevel="0" collapsed="false">
      <c r="A43" s="122" t="s">
        <v>194</v>
      </c>
      <c r="B43" s="123" t="s">
        <v>212</v>
      </c>
      <c r="C43" s="64" t="n">
        <v>1</v>
      </c>
      <c r="D43" s="64"/>
      <c r="E43" s="85" t="n">
        <v>8000</v>
      </c>
      <c r="F43" s="142" t="n">
        <f aca="false">C43*E43</f>
        <v>8000</v>
      </c>
      <c r="G43" s="125" t="n">
        <f aca="false">D43*E43</f>
        <v>0</v>
      </c>
      <c r="H43" s="126" t="str">
        <f aca="false">H42</f>
        <v>Preço de Mercado</v>
      </c>
      <c r="I43" s="149" t="n">
        <f aca="false">F43+G43</f>
        <v>8000</v>
      </c>
      <c r="J43" s="150" t="n">
        <v>0.03</v>
      </c>
      <c r="K43" s="149" t="n">
        <f aca="false">I43*J43</f>
        <v>240</v>
      </c>
      <c r="L43" s="149" t="n">
        <f aca="false">K43/12</f>
        <v>20</v>
      </c>
      <c r="N43" s="152"/>
    </row>
    <row r="44" customFormat="false" ht="14.1" hidden="false" customHeight="true" outlineLevel="0" collapsed="false">
      <c r="A44" s="127" t="s">
        <v>169</v>
      </c>
      <c r="B44" s="127"/>
      <c r="C44" s="143" t="n">
        <f aca="false">SUM(C30:C43)</f>
        <v>521</v>
      </c>
      <c r="D44" s="143" t="n">
        <f aca="false">SUM(D30:D43)</f>
        <v>268</v>
      </c>
      <c r="E44" s="129" t="n">
        <f aca="false">SUM(E30:E43)</f>
        <v>303089</v>
      </c>
      <c r="F44" s="130" t="n">
        <f aca="false">SUM(F30:F43)</f>
        <v>3784979</v>
      </c>
      <c r="G44" s="130" t="n">
        <f aca="false">SUM(G30:G43)</f>
        <v>1728678</v>
      </c>
      <c r="H44" s="131"/>
      <c r="N44" s="152"/>
    </row>
    <row r="45" s="106" customFormat="true" ht="5.1" hidden="false" customHeight="true" outlineLevel="0" collapsed="false">
      <c r="A45" s="108"/>
      <c r="B45" s="108"/>
      <c r="C45" s="108"/>
      <c r="D45" s="108"/>
      <c r="E45" s="108"/>
      <c r="F45" s="108"/>
      <c r="G45" s="108"/>
      <c r="H45" s="108"/>
      <c r="J45" s="107"/>
    </row>
    <row r="46" s="104" customFormat="true" ht="14.1" hidden="false" customHeight="true" outlineLevel="0" collapsed="false">
      <c r="A46" s="109" t="s">
        <v>78</v>
      </c>
      <c r="B46" s="110" t="s">
        <v>213</v>
      </c>
    </row>
    <row r="47" customFormat="false" ht="14.1" hidden="false" customHeight="true" outlineLevel="0" collapsed="false">
      <c r="A47" s="111" t="s">
        <v>162</v>
      </c>
      <c r="B47" s="112" t="s">
        <v>214</v>
      </c>
      <c r="C47" s="113" t="n">
        <v>920</v>
      </c>
      <c r="D47" s="113" t="n">
        <v>476</v>
      </c>
      <c r="E47" s="135" t="n">
        <v>400</v>
      </c>
      <c r="F47" s="136" t="n">
        <f aca="false">C47*E47</f>
        <v>368000</v>
      </c>
      <c r="G47" s="115" t="n">
        <f aca="false">D47*E47</f>
        <v>190400</v>
      </c>
      <c r="H47" s="116" t="str">
        <f aca="false">H32</f>
        <v>Preço de Mercado</v>
      </c>
      <c r="I47" s="149" t="n">
        <f aca="false">F47+G47</f>
        <v>558400</v>
      </c>
      <c r="J47" s="156" t="n">
        <v>0.012</v>
      </c>
      <c r="K47" s="149" t="n">
        <f aca="false">I47*J47</f>
        <v>6700.8</v>
      </c>
      <c r="L47" s="149" t="n">
        <f aca="false">K47/1</f>
        <v>6700.8</v>
      </c>
      <c r="M47" s="151" t="n">
        <f aca="false">L47</f>
        <v>6700.8</v>
      </c>
      <c r="N47" s="152" t="str">
        <f aca="false">'[5](2)Insumo'!C88</f>
        <v>Manutenção e Reposição de Sinalização Vertical</v>
      </c>
    </row>
    <row r="48" customFormat="false" ht="14.1" hidden="false" customHeight="true" outlineLevel="0" collapsed="false">
      <c r="A48" s="117" t="s">
        <v>165</v>
      </c>
      <c r="B48" s="118" t="s">
        <v>215</v>
      </c>
      <c r="C48" s="157" t="n">
        <v>403.35</v>
      </c>
      <c r="D48" s="53" t="n">
        <v>174.4</v>
      </c>
      <c r="E48" s="84" t="n">
        <v>30</v>
      </c>
      <c r="F48" s="139" t="n">
        <f aca="false">C48*E48</f>
        <v>12100.5</v>
      </c>
      <c r="G48" s="120" t="n">
        <f aca="false">D48*E48</f>
        <v>5232</v>
      </c>
      <c r="H48" s="121" t="str">
        <f aca="false">H42</f>
        <v>Preço de Mercado</v>
      </c>
      <c r="I48" s="145" t="n">
        <f aca="false">F48+G48</f>
        <v>17332.5</v>
      </c>
      <c r="J48" s="148" t="n">
        <v>0.05</v>
      </c>
      <c r="K48" s="145" t="n">
        <f aca="false">I48*J48</f>
        <v>866.625</v>
      </c>
      <c r="L48" s="145" t="n">
        <f aca="false">K48/1</f>
        <v>866.625</v>
      </c>
      <c r="N48" s="152"/>
    </row>
    <row r="49" customFormat="false" ht="14.1" hidden="false" customHeight="true" outlineLevel="0" collapsed="false">
      <c r="A49" s="117" t="s">
        <v>167</v>
      </c>
      <c r="B49" s="118" t="s">
        <v>216</v>
      </c>
      <c r="C49" s="157" t="n">
        <v>1975</v>
      </c>
      <c r="D49" s="53" t="n">
        <v>1082.1</v>
      </c>
      <c r="E49" s="84" t="n">
        <v>25</v>
      </c>
      <c r="F49" s="139" t="n">
        <f aca="false">C49*E49</f>
        <v>49375</v>
      </c>
      <c r="G49" s="120" t="n">
        <f aca="false">D49*E49</f>
        <v>27052.5</v>
      </c>
      <c r="H49" s="121" t="str">
        <f aca="false">H48</f>
        <v>Preço de Mercado</v>
      </c>
      <c r="I49" s="145" t="n">
        <f aca="false">F49+G49</f>
        <v>76427.5</v>
      </c>
      <c r="J49" s="148" t="n">
        <f aca="false">J48</f>
        <v>0.05</v>
      </c>
      <c r="K49" s="145" t="n">
        <f aca="false">I49*J49</f>
        <v>3821.375</v>
      </c>
      <c r="L49" s="145" t="n">
        <f aca="false">K49/1</f>
        <v>3821.375</v>
      </c>
      <c r="M49" s="151" t="n">
        <f aca="false">L48+L49</f>
        <v>4688</v>
      </c>
      <c r="N49" s="152" t="str">
        <f aca="false">'[5](2)Insumo'!C87</f>
        <v>Manutenção e Reposição de Sinalização Horizontal</v>
      </c>
    </row>
    <row r="50" customFormat="false" ht="14.1" hidden="false" customHeight="true" outlineLevel="0" collapsed="false">
      <c r="A50" s="117" t="s">
        <v>174</v>
      </c>
      <c r="B50" s="118" t="s">
        <v>217</v>
      </c>
      <c r="C50" s="138" t="n">
        <v>30</v>
      </c>
      <c r="D50" s="138"/>
      <c r="E50" s="84" t="n">
        <v>70</v>
      </c>
      <c r="F50" s="139" t="n">
        <f aca="false">C50*E50</f>
        <v>2100</v>
      </c>
      <c r="G50" s="120" t="n">
        <f aca="false">D50*E50</f>
        <v>0</v>
      </c>
      <c r="H50" s="121" t="str">
        <f aca="false">H49</f>
        <v>Preço de Mercado</v>
      </c>
    </row>
    <row r="51" customFormat="false" ht="14.1" hidden="false" customHeight="true" outlineLevel="0" collapsed="false">
      <c r="A51" s="117" t="s">
        <v>176</v>
      </c>
      <c r="B51" s="118" t="s">
        <v>218</v>
      </c>
      <c r="C51" s="138" t="n">
        <v>30</v>
      </c>
      <c r="D51" s="138"/>
      <c r="E51" s="84" t="n">
        <v>45</v>
      </c>
      <c r="F51" s="139" t="n">
        <f aca="false">C51*E51</f>
        <v>1350</v>
      </c>
      <c r="G51" s="120" t="n">
        <f aca="false">D51*E51</f>
        <v>0</v>
      </c>
      <c r="H51" s="121" t="str">
        <f aca="false">H50</f>
        <v>Preço de Mercado</v>
      </c>
    </row>
    <row r="52" customFormat="false" ht="14.1" hidden="false" customHeight="true" outlineLevel="0" collapsed="false">
      <c r="A52" s="117" t="s">
        <v>178</v>
      </c>
      <c r="B52" s="118" t="s">
        <v>219</v>
      </c>
      <c r="C52" s="138" t="n">
        <v>50</v>
      </c>
      <c r="D52" s="138"/>
      <c r="E52" s="84" t="n">
        <v>80</v>
      </c>
      <c r="F52" s="139" t="n">
        <f aca="false">C52*E52</f>
        <v>4000</v>
      </c>
      <c r="G52" s="120" t="n">
        <f aca="false">D52*E52</f>
        <v>0</v>
      </c>
      <c r="H52" s="121" t="str">
        <f aca="false">H51</f>
        <v>Preço de Mercado</v>
      </c>
    </row>
    <row r="53" customFormat="false" ht="14.1" hidden="false" customHeight="true" outlineLevel="0" collapsed="false">
      <c r="A53" s="117" t="s">
        <v>180</v>
      </c>
      <c r="B53" s="118" t="s">
        <v>220</v>
      </c>
      <c r="C53" s="138" t="n">
        <v>4</v>
      </c>
      <c r="D53" s="138"/>
      <c r="E53" s="84" t="n">
        <v>156</v>
      </c>
      <c r="F53" s="139" t="n">
        <f aca="false">C53*E53</f>
        <v>624</v>
      </c>
      <c r="G53" s="120" t="n">
        <f aca="false">D53*E53</f>
        <v>0</v>
      </c>
      <c r="H53" s="121" t="str">
        <f aca="false">H52</f>
        <v>Preço de Mercado</v>
      </c>
    </row>
    <row r="54" customFormat="false" ht="14.1" hidden="false" customHeight="true" outlineLevel="0" collapsed="false">
      <c r="A54" s="117" t="s">
        <v>182</v>
      </c>
      <c r="B54" s="118" t="s">
        <v>221</v>
      </c>
      <c r="C54" s="53" t="n">
        <v>32</v>
      </c>
      <c r="D54" s="53"/>
      <c r="E54" s="84" t="n">
        <v>1200</v>
      </c>
      <c r="F54" s="139" t="n">
        <f aca="false">C54*E54</f>
        <v>38400</v>
      </c>
      <c r="G54" s="120" t="n">
        <f aca="false">D54*E54</f>
        <v>0</v>
      </c>
      <c r="H54" s="121" t="str">
        <f aca="false">H26</f>
        <v>Preço de Mercado</v>
      </c>
    </row>
    <row r="55" customFormat="false" ht="14.1" hidden="false" customHeight="true" outlineLevel="0" collapsed="false">
      <c r="A55" s="117" t="s">
        <v>184</v>
      </c>
      <c r="B55" s="118" t="s">
        <v>222</v>
      </c>
      <c r="C55" s="138" t="n">
        <v>1</v>
      </c>
      <c r="D55" s="138" t="n">
        <v>1</v>
      </c>
      <c r="E55" s="84" t="n">
        <v>2000</v>
      </c>
      <c r="F55" s="139" t="n">
        <f aca="false">C55*E55</f>
        <v>2000</v>
      </c>
      <c r="G55" s="125" t="n">
        <f aca="false">D55*E55</f>
        <v>2000</v>
      </c>
      <c r="H55" s="121" t="str">
        <f aca="false">H54</f>
        <v>Preço de Mercado</v>
      </c>
    </row>
    <row r="56" customFormat="false" ht="14.1" hidden="false" customHeight="true" outlineLevel="0" collapsed="false">
      <c r="A56" s="127" t="s">
        <v>169</v>
      </c>
      <c r="B56" s="127"/>
      <c r="C56" s="143" t="n">
        <f aca="false">SUM(C47:C55)</f>
        <v>3445.35</v>
      </c>
      <c r="D56" s="143" t="n">
        <f aca="false">SUM(D47:D55)</f>
        <v>1733.5</v>
      </c>
      <c r="E56" s="129" t="n">
        <f aca="false">SUM(E47:E55)</f>
        <v>4006</v>
      </c>
      <c r="F56" s="130" t="n">
        <f aca="false">SUM(F47:F55)</f>
        <v>477949.5</v>
      </c>
      <c r="G56" s="130" t="n">
        <f aca="false">SUM(G47:G55)</f>
        <v>224684.5</v>
      </c>
      <c r="H56" s="131"/>
    </row>
    <row r="57" s="163" customFormat="true" ht="5.1" hidden="false" customHeight="true" outlineLevel="0" collapsed="false">
      <c r="A57" s="158"/>
      <c r="B57" s="159"/>
      <c r="C57" s="160"/>
      <c r="D57" s="160"/>
      <c r="E57" s="161"/>
      <c r="F57" s="161"/>
      <c r="G57" s="161"/>
      <c r="H57" s="162"/>
    </row>
    <row r="58" s="104" customFormat="true" ht="14.1" hidden="false" customHeight="true" outlineLevel="0" collapsed="false">
      <c r="A58" s="109" t="s">
        <v>86</v>
      </c>
      <c r="B58" s="110" t="s">
        <v>223</v>
      </c>
      <c r="C58" s="132"/>
      <c r="D58" s="132"/>
      <c r="E58" s="132"/>
    </row>
    <row r="59" customFormat="false" ht="14.1" hidden="false" customHeight="true" outlineLevel="0" collapsed="false">
      <c r="A59" s="111" t="s">
        <v>162</v>
      </c>
      <c r="B59" s="112" t="s">
        <v>224</v>
      </c>
      <c r="C59" s="113" t="n">
        <f aca="false">'(18)Receita'!Q49</f>
        <v>2399</v>
      </c>
      <c r="D59" s="113" t="n">
        <f aca="false">'(18)Receita'!Q54-'(18)Receita'!Q49</f>
        <v>1293</v>
      </c>
      <c r="E59" s="135" t="n">
        <v>10</v>
      </c>
      <c r="F59" s="136" t="n">
        <f aca="false">C59*E59</f>
        <v>23990</v>
      </c>
      <c r="G59" s="115" t="n">
        <f aca="false">D59*E59</f>
        <v>12930</v>
      </c>
      <c r="H59" s="116" t="str">
        <f aca="false">H55</f>
        <v>Preço de Mercado</v>
      </c>
    </row>
    <row r="60" customFormat="false" ht="14.1" hidden="false" customHeight="true" outlineLevel="0" collapsed="false">
      <c r="A60" s="117" t="s">
        <v>165</v>
      </c>
      <c r="B60" s="118" t="s">
        <v>225</v>
      </c>
      <c r="C60" s="53" t="n">
        <f aca="false">C59</f>
        <v>2399</v>
      </c>
      <c r="D60" s="53" t="n">
        <f aca="false">D59</f>
        <v>1293</v>
      </c>
      <c r="E60" s="84" t="n">
        <v>15</v>
      </c>
      <c r="F60" s="139" t="n">
        <f aca="false">C60*E60</f>
        <v>35985</v>
      </c>
      <c r="G60" s="120" t="n">
        <f aca="false">D60*E60</f>
        <v>19395</v>
      </c>
      <c r="H60" s="121" t="str">
        <f aca="false">H59</f>
        <v>Preço de Mercado</v>
      </c>
    </row>
    <row r="61" customFormat="false" ht="14.1" hidden="false" customHeight="true" outlineLevel="0" collapsed="false">
      <c r="A61" s="117" t="s">
        <v>167</v>
      </c>
      <c r="B61" s="118" t="s">
        <v>226</v>
      </c>
      <c r="C61" s="53" t="n">
        <f aca="false">C60</f>
        <v>2399</v>
      </c>
      <c r="D61" s="53" t="n">
        <f aca="false">D60</f>
        <v>1293</v>
      </c>
      <c r="E61" s="84" t="n">
        <v>10</v>
      </c>
      <c r="F61" s="139" t="n">
        <f aca="false">C61*E61</f>
        <v>23990</v>
      </c>
      <c r="G61" s="120" t="n">
        <f aca="false">D61*E61</f>
        <v>12930</v>
      </c>
      <c r="H61" s="121" t="str">
        <f aca="false">H60</f>
        <v>Preço de Mercado</v>
      </c>
    </row>
    <row r="62" customFormat="false" ht="14.1" hidden="false" customHeight="true" outlineLevel="0" collapsed="false">
      <c r="A62" s="117" t="s">
        <v>174</v>
      </c>
      <c r="B62" s="118" t="s">
        <v>227</v>
      </c>
      <c r="C62" s="53" t="n">
        <f aca="false">C61</f>
        <v>2399</v>
      </c>
      <c r="D62" s="53" t="n">
        <f aca="false">D61</f>
        <v>1293</v>
      </c>
      <c r="E62" s="84" t="n">
        <v>15</v>
      </c>
      <c r="F62" s="139" t="n">
        <f aca="false">C62*E62</f>
        <v>35985</v>
      </c>
      <c r="G62" s="120" t="n">
        <f aca="false">D62*E62</f>
        <v>19395</v>
      </c>
      <c r="H62" s="121" t="str">
        <f aca="false">H61</f>
        <v>Preço de Mercado</v>
      </c>
    </row>
    <row r="63" customFormat="false" ht="14.1" hidden="false" customHeight="true" outlineLevel="0" collapsed="false">
      <c r="A63" s="117" t="s">
        <v>176</v>
      </c>
      <c r="B63" s="118" t="s">
        <v>228</v>
      </c>
      <c r="C63" s="53" t="n">
        <f aca="false">C62</f>
        <v>2399</v>
      </c>
      <c r="D63" s="53" t="n">
        <f aca="false">D62</f>
        <v>1293</v>
      </c>
      <c r="E63" s="84" t="n">
        <v>35</v>
      </c>
      <c r="F63" s="139" t="n">
        <f aca="false">C63*E63</f>
        <v>83965</v>
      </c>
      <c r="G63" s="120" t="n">
        <f aca="false">D63*E63</f>
        <v>45255</v>
      </c>
      <c r="H63" s="121" t="str">
        <f aca="false">H62</f>
        <v>Preço de Mercado</v>
      </c>
    </row>
    <row r="64" customFormat="false" ht="14.1" hidden="false" customHeight="true" outlineLevel="0" collapsed="false">
      <c r="A64" s="127" t="s">
        <v>169</v>
      </c>
      <c r="B64" s="127"/>
      <c r="C64" s="143"/>
      <c r="D64" s="143"/>
      <c r="E64" s="130"/>
      <c r="F64" s="130" t="n">
        <f aca="false">SUM(F59:F63)</f>
        <v>203915</v>
      </c>
      <c r="G64" s="130" t="n">
        <f aca="false">SUM(G59:G63)</f>
        <v>109905</v>
      </c>
      <c r="H64" s="131"/>
    </row>
    <row r="65" s="163" customFormat="true" ht="5.1" hidden="false" customHeight="true" outlineLevel="0" collapsed="false">
      <c r="A65" s="158"/>
      <c r="B65" s="159"/>
      <c r="C65" s="160"/>
      <c r="D65" s="160"/>
      <c r="E65" s="161"/>
      <c r="F65" s="161"/>
      <c r="G65" s="161"/>
      <c r="H65" s="162"/>
    </row>
    <row r="66" s="104" customFormat="true" ht="14.1" hidden="false" customHeight="true" outlineLevel="0" collapsed="false">
      <c r="A66" s="109" t="s">
        <v>229</v>
      </c>
      <c r="B66" s="110" t="s">
        <v>230</v>
      </c>
    </row>
    <row r="67" customFormat="false" ht="14.1" hidden="false" customHeight="true" outlineLevel="0" collapsed="false">
      <c r="A67" s="111" t="s">
        <v>162</v>
      </c>
      <c r="B67" s="112" t="s">
        <v>231</v>
      </c>
      <c r="C67" s="113" t="n">
        <f aca="false">C63</f>
        <v>2399</v>
      </c>
      <c r="D67" s="113" t="n">
        <f aca="false">D63</f>
        <v>1293</v>
      </c>
      <c r="E67" s="114" t="n">
        <v>60</v>
      </c>
      <c r="F67" s="136" t="n">
        <f aca="false">C67*E67</f>
        <v>143940</v>
      </c>
      <c r="G67" s="115" t="n">
        <f aca="false">D67*E67</f>
        <v>77580</v>
      </c>
      <c r="H67" s="116" t="str">
        <f aca="false">H63</f>
        <v>Preço de Mercado</v>
      </c>
    </row>
    <row r="68" customFormat="false" ht="14.1" hidden="false" customHeight="true" outlineLevel="0" collapsed="false">
      <c r="A68" s="117" t="s">
        <v>165</v>
      </c>
      <c r="B68" s="118" t="s">
        <v>232</v>
      </c>
      <c r="C68" s="53" t="n">
        <f aca="false">C67</f>
        <v>2399</v>
      </c>
      <c r="D68" s="53" t="n">
        <f aca="false">D67</f>
        <v>1293</v>
      </c>
      <c r="E68" s="119" t="n">
        <v>20</v>
      </c>
      <c r="F68" s="139" t="n">
        <f aca="false">C68*E68</f>
        <v>47980</v>
      </c>
      <c r="G68" s="120" t="n">
        <f aca="false">D68*E68</f>
        <v>25860</v>
      </c>
      <c r="H68" s="121" t="str">
        <f aca="false">H67</f>
        <v>Preço de Mercado</v>
      </c>
    </row>
    <row r="69" customFormat="false" ht="14.1" hidden="false" customHeight="true" outlineLevel="0" collapsed="false">
      <c r="A69" s="127" t="s">
        <v>169</v>
      </c>
      <c r="B69" s="127"/>
      <c r="C69" s="143"/>
      <c r="D69" s="143"/>
      <c r="E69" s="130"/>
      <c r="F69" s="130" t="n">
        <f aca="false">SUM(F67:F68)</f>
        <v>191920</v>
      </c>
      <c r="G69" s="130" t="n">
        <f aca="false">SUM(G67:G68)</f>
        <v>103440</v>
      </c>
      <c r="H69" s="131"/>
    </row>
    <row r="70" s="163" customFormat="true" ht="5.1" hidden="false" customHeight="true" outlineLevel="0" collapsed="false">
      <c r="A70" s="158"/>
      <c r="B70" s="159"/>
      <c r="C70" s="160"/>
      <c r="D70" s="160"/>
      <c r="E70" s="161"/>
      <c r="F70" s="161"/>
      <c r="G70" s="161"/>
      <c r="H70" s="162"/>
    </row>
    <row r="71" customFormat="false" ht="14.1" hidden="false" customHeight="true" outlineLevel="0" collapsed="false">
      <c r="A71" s="164" t="s">
        <v>233</v>
      </c>
      <c r="B71" s="164"/>
      <c r="C71" s="165"/>
      <c r="D71" s="165"/>
      <c r="E71" s="166"/>
      <c r="F71" s="166" t="n">
        <f aca="false">F27+F44+F10+F56+F64+F69</f>
        <v>4793447.07</v>
      </c>
      <c r="G71" s="166" t="n">
        <f aca="false">G27+G44+G10+G56+G64+G69</f>
        <v>2215810.5</v>
      </c>
      <c r="H71" s="167"/>
    </row>
  </sheetData>
  <sheetProtection sheet="true" password="a861" objects="true" scenarios="true" selectLockedCells="true"/>
  <mergeCells count="15">
    <mergeCell ref="A1:H1"/>
    <mergeCell ref="A3:A4"/>
    <mergeCell ref="B3:B4"/>
    <mergeCell ref="C3:D3"/>
    <mergeCell ref="E3:E4"/>
    <mergeCell ref="F3:G3"/>
    <mergeCell ref="H3:H4"/>
    <mergeCell ref="A10:B10"/>
    <mergeCell ref="A27:B27"/>
    <mergeCell ref="I29:K29"/>
    <mergeCell ref="A44:B44"/>
    <mergeCell ref="A56:B56"/>
    <mergeCell ref="A64:B64"/>
    <mergeCell ref="A69:B69"/>
    <mergeCell ref="A71:B71"/>
  </mergeCells>
  <printOptions headings="false" gridLines="false" gridLinesSet="true" horizontalCentered="true" verticalCentered="false"/>
  <pageMargins left="0.25" right="0.25" top="0.75" bottom="0.75" header="0.3" footer="0.3"/>
  <pageSetup paperSize="8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&amp;L&amp;"Calibri,Regular"&amp;9Estado de Santa Catarina
Município de Joinville
Edital de Concorrência N° 002/2017
Concessão do Serviço de Estacionamento Rotativo Público</oddHeader>
    <oddFooter>&amp;L&amp;"Calibri,Regular"&amp;9Planilha 3 - Investimentos Iniciais&amp;R&amp;"Calibri,Regular"&amp;9Pág.: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55" workbookViewId="0">
      <selection pane="topLeft" activeCell="H12" activeCellId="0" sqref="H12"/>
    </sheetView>
  </sheetViews>
  <sheetFormatPr defaultRowHeight="14.1" outlineLevelRow="0" outlineLevelCol="0"/>
  <cols>
    <col collapsed="false" customWidth="true" hidden="false" outlineLevel="0" max="1" min="1" style="168" width="2"/>
    <col collapsed="false" customWidth="true" hidden="false" outlineLevel="0" max="2" min="2" style="169" width="5.57"/>
    <col collapsed="false" customWidth="true" hidden="false" outlineLevel="0" max="3" min="3" style="168" width="31.57"/>
    <col collapsed="false" customWidth="true" hidden="false" outlineLevel="0" max="5" min="4" style="168" width="11.14"/>
    <col collapsed="false" customWidth="true" hidden="false" outlineLevel="0" max="6" min="6" style="168" width="9.14"/>
    <col collapsed="false" customWidth="true" hidden="false" outlineLevel="0" max="7" min="7" style="169" width="10.42"/>
    <col collapsed="false" customWidth="true" hidden="false" outlineLevel="0" max="8" min="8" style="168" width="13.57"/>
    <col collapsed="false" customWidth="true" hidden="false" outlineLevel="0" max="9" min="9" style="170" width="13.7"/>
    <col collapsed="false" customWidth="true" hidden="false" outlineLevel="0" max="10" min="10" style="170" width="11.29"/>
    <col collapsed="false" customWidth="true" hidden="false" outlineLevel="0" max="256" min="11" style="170" width="9.14"/>
    <col collapsed="false" customWidth="true" hidden="false" outlineLevel="0" max="257" min="257" style="170" width="2"/>
    <col collapsed="false" customWidth="true" hidden="false" outlineLevel="0" max="258" min="258" style="170" width="5.57"/>
    <col collapsed="false" customWidth="true" hidden="false" outlineLevel="0" max="259" min="259" style="170" width="43.58"/>
    <col collapsed="false" customWidth="true" hidden="false" outlineLevel="0" max="260" min="260" style="170" width="9.14"/>
    <col collapsed="false" customWidth="true" hidden="false" outlineLevel="0" max="261" min="261" style="170" width="6.86"/>
    <col collapsed="false" customWidth="true" hidden="false" outlineLevel="0" max="262" min="262" style="170" width="11.29"/>
    <col collapsed="false" customWidth="true" hidden="false" outlineLevel="0" max="263" min="263" style="170" width="10.58"/>
    <col collapsed="false" customWidth="true" hidden="false" outlineLevel="0" max="264" min="264" style="170" width="12.14"/>
    <col collapsed="false" customWidth="true" hidden="false" outlineLevel="0" max="512" min="265" style="170" width="9.14"/>
    <col collapsed="false" customWidth="true" hidden="false" outlineLevel="0" max="513" min="513" style="170" width="2"/>
    <col collapsed="false" customWidth="true" hidden="false" outlineLevel="0" max="514" min="514" style="170" width="5.57"/>
    <col collapsed="false" customWidth="true" hidden="false" outlineLevel="0" max="515" min="515" style="170" width="43.58"/>
    <col collapsed="false" customWidth="true" hidden="false" outlineLevel="0" max="516" min="516" style="170" width="9.14"/>
    <col collapsed="false" customWidth="true" hidden="false" outlineLevel="0" max="517" min="517" style="170" width="6.86"/>
    <col collapsed="false" customWidth="true" hidden="false" outlineLevel="0" max="518" min="518" style="170" width="11.29"/>
    <col collapsed="false" customWidth="true" hidden="false" outlineLevel="0" max="519" min="519" style="170" width="10.58"/>
    <col collapsed="false" customWidth="true" hidden="false" outlineLevel="0" max="520" min="520" style="170" width="12.14"/>
    <col collapsed="false" customWidth="true" hidden="false" outlineLevel="0" max="768" min="521" style="170" width="9.14"/>
    <col collapsed="false" customWidth="true" hidden="false" outlineLevel="0" max="769" min="769" style="170" width="2"/>
    <col collapsed="false" customWidth="true" hidden="false" outlineLevel="0" max="770" min="770" style="170" width="5.57"/>
    <col collapsed="false" customWidth="true" hidden="false" outlineLevel="0" max="771" min="771" style="170" width="43.58"/>
    <col collapsed="false" customWidth="true" hidden="false" outlineLevel="0" max="772" min="772" style="170" width="9.14"/>
    <col collapsed="false" customWidth="true" hidden="false" outlineLevel="0" max="773" min="773" style="170" width="6.86"/>
    <col collapsed="false" customWidth="true" hidden="false" outlineLevel="0" max="774" min="774" style="170" width="11.29"/>
    <col collapsed="false" customWidth="true" hidden="false" outlineLevel="0" max="775" min="775" style="170" width="10.58"/>
    <col collapsed="false" customWidth="true" hidden="false" outlineLevel="0" max="776" min="776" style="170" width="12.14"/>
    <col collapsed="false" customWidth="true" hidden="false" outlineLevel="0" max="1025" min="777" style="170" width="9.14"/>
  </cols>
  <sheetData>
    <row r="1" s="171" customFormat="true" ht="21.95" hidden="false" customHeight="true" outlineLevel="0" collapsed="false">
      <c r="A1" s="102" t="s">
        <v>234</v>
      </c>
      <c r="B1" s="102"/>
      <c r="C1" s="102"/>
      <c r="D1" s="102"/>
      <c r="E1" s="102"/>
      <c r="F1" s="102"/>
      <c r="G1" s="102"/>
      <c r="H1" s="102"/>
      <c r="I1" s="102"/>
    </row>
    <row r="2" customFormat="false" ht="14.1" hidden="false" customHeight="true" outlineLevel="0" collapsed="false">
      <c r="A2" s="172"/>
      <c r="B2" s="173"/>
      <c r="C2" s="174"/>
      <c r="D2" s="174"/>
      <c r="E2" s="174"/>
      <c r="F2" s="172"/>
      <c r="G2" s="173"/>
      <c r="H2" s="172"/>
    </row>
    <row r="3" s="179" customFormat="true" ht="14.1" hidden="false" customHeight="true" outlineLevel="0" collapsed="false">
      <c r="A3" s="175" t="s">
        <v>37</v>
      </c>
      <c r="B3" s="176" t="s">
        <v>38</v>
      </c>
      <c r="C3" s="176"/>
      <c r="D3" s="177" t="s">
        <v>235</v>
      </c>
      <c r="E3" s="177" t="s">
        <v>33</v>
      </c>
      <c r="F3" s="178" t="s">
        <v>32</v>
      </c>
      <c r="G3" s="178"/>
      <c r="H3" s="178" t="s">
        <v>236</v>
      </c>
      <c r="I3" s="178"/>
    </row>
    <row r="4" customFormat="false" ht="14.1" hidden="false" customHeight="true" outlineLevel="0" collapsed="false">
      <c r="A4" s="175"/>
      <c r="B4" s="176"/>
      <c r="C4" s="176"/>
      <c r="D4" s="177"/>
      <c r="E4" s="177"/>
      <c r="F4" s="178" t="s">
        <v>35</v>
      </c>
      <c r="G4" s="178" t="s">
        <v>36</v>
      </c>
      <c r="H4" s="178" t="str">
        <f aca="false">F4</f>
        <v>FASE 1</v>
      </c>
      <c r="I4" s="178" t="str">
        <f aca="false">G4</f>
        <v>FASE 2</v>
      </c>
    </row>
    <row r="5" customFormat="false" ht="14.1" hidden="false" customHeight="true" outlineLevel="0" collapsed="false">
      <c r="A5" s="180"/>
      <c r="B5" s="181" t="s">
        <v>39</v>
      </c>
      <c r="C5" s="182" t="str">
        <f aca="false">'(2)Insumo'!C7</f>
        <v>Supervisor</v>
      </c>
      <c r="D5" s="183" t="n">
        <f aca="false">'(11)Enc.Soc.'!D51+1</f>
        <v>1.56551933663508</v>
      </c>
      <c r="E5" s="184" t="n">
        <f aca="false">'(2)Insumo'!H7</f>
        <v>1962.73</v>
      </c>
      <c r="F5" s="113" t="n">
        <f aca="false">'(2)Insumo'!E7</f>
        <v>11</v>
      </c>
      <c r="G5" s="113" t="n">
        <f aca="false">'(2)Insumo'!F7</f>
        <v>6</v>
      </c>
      <c r="H5" s="184" t="n">
        <f aca="false">D5*E5*F5</f>
        <v>33799.6094435314</v>
      </c>
      <c r="I5" s="185" t="n">
        <f aca="false">D5*E5*(F5+G5)</f>
        <v>52235.760049094</v>
      </c>
    </row>
    <row r="6" customFormat="false" ht="14.1" hidden="false" customHeight="true" outlineLevel="0" collapsed="false">
      <c r="A6" s="186"/>
      <c r="B6" s="187" t="s">
        <v>44</v>
      </c>
      <c r="C6" s="188" t="str">
        <f aca="false">'(2)Insumo'!C8</f>
        <v>Monitor</v>
      </c>
      <c r="D6" s="189" t="n">
        <f aca="false">D5</f>
        <v>1.56551933663508</v>
      </c>
      <c r="E6" s="190" t="n">
        <f aca="false">'(2)Insumo'!H8</f>
        <v>1303.67</v>
      </c>
      <c r="F6" s="53" t="n">
        <f aca="false">'(2)Insumo'!E8</f>
        <v>106</v>
      </c>
      <c r="G6" s="53" t="n">
        <f aca="false">'(2)Insumo'!F8</f>
        <v>58</v>
      </c>
      <c r="H6" s="190" t="n">
        <f aca="false">D6*E6*F6</f>
        <v>216337.582920651</v>
      </c>
      <c r="I6" s="191" t="n">
        <f aca="false">D6*E6*(F6+G6)</f>
        <v>334710.977348932</v>
      </c>
    </row>
    <row r="7" s="196" customFormat="true" ht="14.1" hidden="false" customHeight="true" outlineLevel="0" collapsed="false">
      <c r="A7" s="192"/>
      <c r="B7" s="172"/>
      <c r="C7" s="172"/>
      <c r="D7" s="172"/>
      <c r="E7" s="172"/>
      <c r="F7" s="172"/>
      <c r="G7" s="193" t="s">
        <v>237</v>
      </c>
      <c r="H7" s="194" t="n">
        <f aca="false">SUM(H5:H6)</f>
        <v>250137.192364183</v>
      </c>
      <c r="I7" s="195" t="n">
        <f aca="false">SUM(I5:I6)</f>
        <v>386946.737398027</v>
      </c>
    </row>
    <row r="8" customFormat="false" ht="14.1" hidden="false" customHeight="true" outlineLevel="0" collapsed="false">
      <c r="A8" s="197"/>
      <c r="B8" s="198"/>
      <c r="C8" s="199"/>
      <c r="D8" s="200"/>
      <c r="E8" s="200"/>
      <c r="F8" s="201"/>
      <c r="G8" s="202" t="s">
        <v>238</v>
      </c>
      <c r="H8" s="203" t="n">
        <v>12</v>
      </c>
      <c r="I8" s="204" t="n">
        <f aca="false">H8</f>
        <v>12</v>
      </c>
    </row>
    <row r="9" s="196" customFormat="true" ht="14.1" hidden="false" customHeight="true" outlineLevel="0" collapsed="false">
      <c r="A9" s="205"/>
      <c r="B9" s="206"/>
      <c r="C9" s="206"/>
      <c r="D9" s="206"/>
      <c r="E9" s="206"/>
      <c r="F9" s="206"/>
      <c r="G9" s="207" t="s">
        <v>239</v>
      </c>
      <c r="H9" s="208" t="n">
        <f aca="false">H7*H8</f>
        <v>3001646.30837019</v>
      </c>
      <c r="I9" s="209" t="n">
        <f aca="false">I7*I8</f>
        <v>4643360.84877632</v>
      </c>
      <c r="J9" s="194"/>
    </row>
    <row r="10" customFormat="false" ht="5.1" hidden="false" customHeight="true" outlineLevel="0" collapsed="false">
      <c r="A10" s="200"/>
      <c r="B10" s="210"/>
      <c r="C10" s="174"/>
      <c r="D10" s="174"/>
      <c r="E10" s="174"/>
      <c r="F10" s="174"/>
      <c r="G10" s="174"/>
      <c r="H10" s="211"/>
    </row>
    <row r="11" s="179" customFormat="true" ht="14.1" hidden="false" customHeight="true" outlineLevel="0" collapsed="false">
      <c r="A11" s="175" t="s">
        <v>46</v>
      </c>
      <c r="B11" s="176" t="s">
        <v>47</v>
      </c>
      <c r="C11" s="176"/>
      <c r="D11" s="177" t="s">
        <v>235</v>
      </c>
      <c r="E11" s="177" t="s">
        <v>33</v>
      </c>
      <c r="F11" s="178" t="s">
        <v>32</v>
      </c>
      <c r="G11" s="178"/>
      <c r="H11" s="178" t="s">
        <v>236</v>
      </c>
      <c r="I11" s="178"/>
    </row>
    <row r="12" customFormat="false" ht="14.1" hidden="false" customHeight="true" outlineLevel="0" collapsed="false">
      <c r="A12" s="175"/>
      <c r="B12" s="176"/>
      <c r="C12" s="176"/>
      <c r="D12" s="177"/>
      <c r="E12" s="177"/>
      <c r="F12" s="178" t="s">
        <v>35</v>
      </c>
      <c r="G12" s="178" t="s">
        <v>36</v>
      </c>
      <c r="H12" s="178" t="str">
        <f aca="false">F12</f>
        <v>FASE 1</v>
      </c>
      <c r="I12" s="178" t="str">
        <f aca="false">G12</f>
        <v>FASE 2</v>
      </c>
    </row>
    <row r="13" customFormat="false" ht="14.1" hidden="false" customHeight="true" outlineLevel="0" collapsed="false">
      <c r="A13" s="180"/>
      <c r="B13" s="181" t="s">
        <v>48</v>
      </c>
      <c r="C13" s="182" t="str">
        <f aca="false">'(2)Insumo'!C11</f>
        <v>Diretoria</v>
      </c>
      <c r="D13" s="183" t="n">
        <f aca="false">D6</f>
        <v>1.56551933663508</v>
      </c>
      <c r="E13" s="184" t="n">
        <f aca="false">'(2)Insumo'!H11</f>
        <v>12000</v>
      </c>
      <c r="F13" s="113" t="n">
        <f aca="false">'(2)Insumo'!E11</f>
        <v>1</v>
      </c>
      <c r="G13" s="113" t="n">
        <f aca="false">'(2)Insumo'!F11</f>
        <v>0</v>
      </c>
      <c r="H13" s="184" t="n">
        <f aca="false">D13*E13*F13</f>
        <v>18786.2320396209</v>
      </c>
      <c r="I13" s="185" t="n">
        <f aca="false">D13*E13*(F13+G13)</f>
        <v>18786.2320396209</v>
      </c>
    </row>
    <row r="14" customFormat="false" ht="14.1" hidden="false" customHeight="true" outlineLevel="0" collapsed="false">
      <c r="A14" s="186"/>
      <c r="B14" s="187" t="s">
        <v>51</v>
      </c>
      <c r="C14" s="188" t="str">
        <f aca="false">'(2)Insumo'!C12</f>
        <v>Gerente Administrativo e Financeiro</v>
      </c>
      <c r="D14" s="189" t="n">
        <f aca="false">D13</f>
        <v>1.56551933663508</v>
      </c>
      <c r="E14" s="190" t="n">
        <f aca="false">'(2)Insumo'!H12</f>
        <v>6000</v>
      </c>
      <c r="F14" s="53" t="n">
        <f aca="false">'(2)Insumo'!E12</f>
        <v>1</v>
      </c>
      <c r="G14" s="53" t="n">
        <f aca="false">'(2)Insumo'!F12</f>
        <v>0</v>
      </c>
      <c r="H14" s="190" t="n">
        <f aca="false">D14*E14*F14</f>
        <v>9393.11601981047</v>
      </c>
      <c r="I14" s="191" t="n">
        <f aca="false">D14*E14*(F14+G14)</f>
        <v>9393.11601981047</v>
      </c>
    </row>
    <row r="15" customFormat="false" ht="14.1" hidden="false" customHeight="true" outlineLevel="0" collapsed="false">
      <c r="A15" s="186"/>
      <c r="B15" s="187" t="s">
        <v>53</v>
      </c>
      <c r="C15" s="188" t="str">
        <f aca="false">'(2)Insumo'!C13</f>
        <v>Assistente Administrativo - Financeiro</v>
      </c>
      <c r="D15" s="189" t="n">
        <f aca="false">D13</f>
        <v>1.56551933663508</v>
      </c>
      <c r="E15" s="190" t="n">
        <f aca="false">'(2)Insumo'!H13</f>
        <v>3000</v>
      </c>
      <c r="F15" s="53" t="n">
        <f aca="false">'(2)Insumo'!E13</f>
        <v>1</v>
      </c>
      <c r="G15" s="53" t="n">
        <f aca="false">'(2)Insumo'!F13</f>
        <v>0</v>
      </c>
      <c r="H15" s="190" t="n">
        <f aca="false">D15*E15*F15</f>
        <v>4696.55800990523</v>
      </c>
      <c r="I15" s="191" t="n">
        <f aca="false">D15*E15*(F15+G15)</f>
        <v>4696.55800990523</v>
      </c>
    </row>
    <row r="16" customFormat="false" ht="14.1" hidden="false" customHeight="true" outlineLevel="0" collapsed="false">
      <c r="A16" s="186"/>
      <c r="B16" s="187" t="s">
        <v>55</v>
      </c>
      <c r="C16" s="188" t="str">
        <f aca="false">'(2)Insumo'!C14</f>
        <v>Assistente Administrativo - Comercial</v>
      </c>
      <c r="D16" s="189" t="n">
        <f aca="false">D15</f>
        <v>1.56551933663508</v>
      </c>
      <c r="E16" s="190" t="n">
        <f aca="false">'(2)Insumo'!H14</f>
        <v>3000</v>
      </c>
      <c r="F16" s="53" t="n">
        <f aca="false">'(2)Insumo'!E14</f>
        <v>1</v>
      </c>
      <c r="G16" s="53" t="n">
        <f aca="false">'(2)Insumo'!F14</f>
        <v>0</v>
      </c>
      <c r="H16" s="190" t="n">
        <f aca="false">D16*E16*F16</f>
        <v>4696.55800990523</v>
      </c>
      <c r="I16" s="191" t="n">
        <f aca="false">D16*E16*(F16+G16)</f>
        <v>4696.55800990523</v>
      </c>
    </row>
    <row r="17" customFormat="false" ht="14.1" hidden="false" customHeight="true" outlineLevel="0" collapsed="false">
      <c r="A17" s="186"/>
      <c r="B17" s="187" t="s">
        <v>57</v>
      </c>
      <c r="C17" s="188" t="str">
        <f aca="false">'(2)Insumo'!C15</f>
        <v>Auxiliar Administrativo</v>
      </c>
      <c r="D17" s="189" t="n">
        <f aca="false">D16</f>
        <v>1.56551933663508</v>
      </c>
      <c r="E17" s="190" t="n">
        <f aca="false">'(2)Insumo'!H15</f>
        <v>1500</v>
      </c>
      <c r="F17" s="53" t="n">
        <f aca="false">'(2)Insumo'!E15</f>
        <v>1</v>
      </c>
      <c r="G17" s="53" t="n">
        <f aca="false">'(2)Insumo'!F15</f>
        <v>0</v>
      </c>
      <c r="H17" s="190" t="n">
        <f aca="false">D17*E17*F17</f>
        <v>2348.27900495262</v>
      </c>
      <c r="I17" s="191" t="n">
        <f aca="false">D17*E17*(F17+G17)</f>
        <v>2348.27900495262</v>
      </c>
    </row>
    <row r="18" customFormat="false" ht="14.1" hidden="false" customHeight="true" outlineLevel="0" collapsed="false">
      <c r="A18" s="186"/>
      <c r="B18" s="187" t="s">
        <v>59</v>
      </c>
      <c r="C18" s="188" t="str">
        <f aca="false">'(2)Insumo'!C16</f>
        <v>Atendente</v>
      </c>
      <c r="D18" s="189" t="n">
        <f aca="false">D17</f>
        <v>1.56551933663508</v>
      </c>
      <c r="E18" s="190" t="n">
        <f aca="false">'(2)Insumo'!H16</f>
        <v>1303.67</v>
      </c>
      <c r="F18" s="53" t="n">
        <f aca="false">'(2)Insumo'!E16</f>
        <v>2</v>
      </c>
      <c r="G18" s="53" t="n">
        <f aca="false">'(2)Insumo'!F16</f>
        <v>0</v>
      </c>
      <c r="H18" s="190" t="n">
        <f aca="false">D18*E18*F18</f>
        <v>4081.8411871821</v>
      </c>
      <c r="I18" s="191" t="n">
        <f aca="false">D18*E18*(F18+G18)</f>
        <v>4081.8411871821</v>
      </c>
    </row>
    <row r="19" customFormat="false" ht="14.1" hidden="false" customHeight="true" outlineLevel="0" collapsed="false">
      <c r="A19" s="186"/>
      <c r="B19" s="187" t="s">
        <v>61</v>
      </c>
      <c r="C19" s="188" t="str">
        <f aca="false">'(2)Insumo'!C17</f>
        <v>Telefonista</v>
      </c>
      <c r="D19" s="189" t="n">
        <f aca="false">D18</f>
        <v>1.56551933663508</v>
      </c>
      <c r="E19" s="190" t="n">
        <f aca="false">'(2)Insumo'!H17</f>
        <v>1303.67</v>
      </c>
      <c r="F19" s="53" t="n">
        <f aca="false">'(2)Insumo'!E17</f>
        <v>1</v>
      </c>
      <c r="G19" s="53" t="n">
        <f aca="false">'(2)Insumo'!F17</f>
        <v>1</v>
      </c>
      <c r="H19" s="190" t="n">
        <f aca="false">D19*E19*F19</f>
        <v>2040.92059359105</v>
      </c>
      <c r="I19" s="191" t="n">
        <f aca="false">D19*E19*(F19+G19)</f>
        <v>4081.8411871821</v>
      </c>
    </row>
    <row r="20" s="196" customFormat="true" ht="14.1" hidden="false" customHeight="true" outlineLevel="0" collapsed="false">
      <c r="A20" s="192"/>
      <c r="B20" s="172"/>
      <c r="C20" s="172"/>
      <c r="D20" s="172"/>
      <c r="E20" s="172"/>
      <c r="F20" s="172"/>
      <c r="G20" s="193" t="s">
        <v>237</v>
      </c>
      <c r="H20" s="194" t="n">
        <f aca="false">SUM(H13:H19)</f>
        <v>46043.5048649676</v>
      </c>
      <c r="I20" s="195" t="n">
        <f aca="false">SUM(I13:I19)</f>
        <v>48084.4254585587</v>
      </c>
    </row>
    <row r="21" customFormat="false" ht="14.1" hidden="false" customHeight="true" outlineLevel="0" collapsed="false">
      <c r="A21" s="197"/>
      <c r="B21" s="198"/>
      <c r="C21" s="199"/>
      <c r="D21" s="200"/>
      <c r="E21" s="200"/>
      <c r="F21" s="201"/>
      <c r="G21" s="202" t="s">
        <v>238</v>
      </c>
      <c r="H21" s="203" t="n">
        <v>12</v>
      </c>
      <c r="I21" s="204" t="n">
        <f aca="false">H21</f>
        <v>12</v>
      </c>
    </row>
    <row r="22" s="196" customFormat="true" ht="14.1" hidden="false" customHeight="true" outlineLevel="0" collapsed="false">
      <c r="A22" s="205"/>
      <c r="B22" s="206"/>
      <c r="C22" s="206"/>
      <c r="D22" s="206"/>
      <c r="E22" s="206"/>
      <c r="F22" s="206"/>
      <c r="G22" s="207" t="s">
        <v>239</v>
      </c>
      <c r="H22" s="208" t="n">
        <f aca="false">H20*H21</f>
        <v>552522.058379612</v>
      </c>
      <c r="I22" s="209" t="n">
        <f aca="false">I20*I21</f>
        <v>577013.105502704</v>
      </c>
    </row>
    <row r="23" customFormat="false" ht="5.1" hidden="false" customHeight="true" outlineLevel="0" collapsed="false">
      <c r="A23" s="200"/>
      <c r="B23" s="210"/>
      <c r="C23" s="174"/>
      <c r="D23" s="174"/>
      <c r="E23" s="174"/>
      <c r="F23" s="174"/>
      <c r="G23" s="174"/>
      <c r="H23" s="211"/>
    </row>
    <row r="24" s="179" customFormat="true" ht="14.1" hidden="false" customHeight="true" outlineLevel="0" collapsed="false">
      <c r="A24" s="175" t="s">
        <v>63</v>
      </c>
      <c r="B24" s="176" t="s">
        <v>64</v>
      </c>
      <c r="C24" s="176"/>
      <c r="D24" s="177" t="s">
        <v>235</v>
      </c>
      <c r="E24" s="177" t="s">
        <v>33</v>
      </c>
      <c r="F24" s="178" t="s">
        <v>32</v>
      </c>
      <c r="G24" s="178"/>
      <c r="H24" s="178" t="s">
        <v>236</v>
      </c>
      <c r="I24" s="178"/>
    </row>
    <row r="25" customFormat="false" ht="14.1" hidden="false" customHeight="true" outlineLevel="0" collapsed="false">
      <c r="A25" s="175"/>
      <c r="B25" s="176"/>
      <c r="C25" s="176"/>
      <c r="D25" s="177"/>
      <c r="E25" s="177"/>
      <c r="F25" s="178" t="s">
        <v>35</v>
      </c>
      <c r="G25" s="178" t="s">
        <v>36</v>
      </c>
      <c r="H25" s="178" t="str">
        <f aca="false">F25</f>
        <v>FASE 1</v>
      </c>
      <c r="I25" s="178" t="str">
        <f aca="false">G25</f>
        <v>FASE 2</v>
      </c>
    </row>
    <row r="26" customFormat="false" ht="14.1" hidden="false" customHeight="true" outlineLevel="0" collapsed="false">
      <c r="A26" s="180"/>
      <c r="B26" s="181" t="s">
        <v>65</v>
      </c>
      <c r="C26" s="182" t="str">
        <f aca="false">'(2)Insumo'!C20</f>
        <v>Técnico em TI</v>
      </c>
      <c r="D26" s="183" t="n">
        <f aca="false">D19</f>
        <v>1.56551933663508</v>
      </c>
      <c r="E26" s="184" t="n">
        <f aca="false">'(2)Insumo'!H20</f>
        <v>3000</v>
      </c>
      <c r="F26" s="113" t="n">
        <f aca="false">'(2)Insumo'!E20</f>
        <v>2</v>
      </c>
      <c r="G26" s="113" t="n">
        <f aca="false">'(2)Insumo'!F20</f>
        <v>1</v>
      </c>
      <c r="H26" s="184" t="n">
        <f aca="false">D26*E26*F26</f>
        <v>9393.11601981047</v>
      </c>
      <c r="I26" s="191" t="n">
        <f aca="false">D26*E26*(F26+G26)</f>
        <v>14089.6740297157</v>
      </c>
    </row>
    <row r="27" customFormat="false" ht="14.1" hidden="false" customHeight="true" outlineLevel="0" collapsed="false">
      <c r="A27" s="186"/>
      <c r="B27" s="187" t="s">
        <v>67</v>
      </c>
      <c r="C27" s="188" t="str">
        <f aca="false">'(2)Insumo'!C21</f>
        <v>Técnico em Manutenção</v>
      </c>
      <c r="D27" s="189" t="n">
        <f aca="false">D26</f>
        <v>1.56551933663508</v>
      </c>
      <c r="E27" s="190" t="n">
        <f aca="false">'(2)Insumo'!H21</f>
        <v>3000</v>
      </c>
      <c r="F27" s="53" t="n">
        <f aca="false">'(2)Insumo'!E21</f>
        <v>1</v>
      </c>
      <c r="G27" s="53" t="n">
        <f aca="false">'(2)Insumo'!F21</f>
        <v>1</v>
      </c>
      <c r="H27" s="190" t="n">
        <f aca="false">D27*E27*F27</f>
        <v>4696.55800990523</v>
      </c>
      <c r="I27" s="191" t="n">
        <f aca="false">D27*E27*(F27+G27)</f>
        <v>9393.11601981047</v>
      </c>
    </row>
    <row r="28" customFormat="false" ht="14.1" hidden="false" customHeight="true" outlineLevel="0" collapsed="false">
      <c r="A28" s="186"/>
      <c r="B28" s="187" t="s">
        <v>69</v>
      </c>
      <c r="C28" s="188" t="str">
        <f aca="false">'(2)Insumo'!C22</f>
        <v>Serviços Gerais</v>
      </c>
      <c r="D28" s="189" t="n">
        <f aca="false">D27</f>
        <v>1.56551933663508</v>
      </c>
      <c r="E28" s="190" t="n">
        <f aca="false">'(2)Insumo'!H22</f>
        <v>1303.67</v>
      </c>
      <c r="F28" s="53" t="n">
        <f aca="false">'(2)Insumo'!E22</f>
        <v>1</v>
      </c>
      <c r="G28" s="53" t="n">
        <f aca="false">'(2)Insumo'!F22</f>
        <v>1</v>
      </c>
      <c r="H28" s="190" t="n">
        <f aca="false">D28*E28*F28</f>
        <v>2040.92059359105</v>
      </c>
      <c r="I28" s="191" t="n">
        <f aca="false">D28*E28*(F28+G28)</f>
        <v>4081.8411871821</v>
      </c>
    </row>
    <row r="29" s="196" customFormat="true" ht="14.1" hidden="false" customHeight="true" outlineLevel="0" collapsed="false">
      <c r="A29" s="192"/>
      <c r="B29" s="172"/>
      <c r="C29" s="172"/>
      <c r="D29" s="172"/>
      <c r="E29" s="172"/>
      <c r="F29" s="172"/>
      <c r="G29" s="193" t="s">
        <v>237</v>
      </c>
      <c r="H29" s="194" t="n">
        <f aca="false">SUM(H26:H28)</f>
        <v>16130.5946233068</v>
      </c>
      <c r="I29" s="195" t="n">
        <f aca="false">SUM(I26:I28)</f>
        <v>27564.6312367083</v>
      </c>
    </row>
    <row r="30" customFormat="false" ht="14.1" hidden="false" customHeight="true" outlineLevel="0" collapsed="false">
      <c r="A30" s="197"/>
      <c r="B30" s="198"/>
      <c r="C30" s="199"/>
      <c r="D30" s="200"/>
      <c r="E30" s="200"/>
      <c r="F30" s="201"/>
      <c r="G30" s="202" t="s">
        <v>238</v>
      </c>
      <c r="H30" s="203" t="n">
        <v>12</v>
      </c>
      <c r="I30" s="204" t="n">
        <f aca="false">H30</f>
        <v>12</v>
      </c>
    </row>
    <row r="31" s="196" customFormat="true" ht="14.1" hidden="false" customHeight="true" outlineLevel="0" collapsed="false">
      <c r="A31" s="205"/>
      <c r="B31" s="206"/>
      <c r="C31" s="206"/>
      <c r="D31" s="206"/>
      <c r="E31" s="206"/>
      <c r="F31" s="206"/>
      <c r="G31" s="207" t="s">
        <v>239</v>
      </c>
      <c r="H31" s="208" t="n">
        <f aca="false">H29*H30</f>
        <v>193567.135479681</v>
      </c>
      <c r="I31" s="209" t="n">
        <f aca="false">I29*I30</f>
        <v>330775.574840499</v>
      </c>
    </row>
  </sheetData>
  <sheetProtection sheet="true" objects="true" scenarios="true" selectLockedCells="true"/>
  <mergeCells count="19">
    <mergeCell ref="A1:I1"/>
    <mergeCell ref="A3:A4"/>
    <mergeCell ref="B3:C4"/>
    <mergeCell ref="D3:D4"/>
    <mergeCell ref="E3:E4"/>
    <mergeCell ref="F3:G3"/>
    <mergeCell ref="H3:I3"/>
    <mergeCell ref="A11:A12"/>
    <mergeCell ref="B11:C12"/>
    <mergeCell ref="D11:D12"/>
    <mergeCell ref="E11:E12"/>
    <mergeCell ref="F11:G11"/>
    <mergeCell ref="H11:I11"/>
    <mergeCell ref="A24:A25"/>
    <mergeCell ref="B24:C25"/>
    <mergeCell ref="D24:D25"/>
    <mergeCell ref="E24:E25"/>
    <mergeCell ref="F24:G24"/>
    <mergeCell ref="H24:I24"/>
  </mergeCells>
  <printOptions headings="false" gridLines="false" gridLinesSet="true" horizontalCentered="true" verticalCentered="false"/>
  <pageMargins left="0.25" right="0.25" top="0.75" bottom="0.75" header="0.3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&amp;L&amp;"Calibri,Regular"&amp;9Estado de Santa Catarina
Município de Joinville
Edital de Concorrência N° 002/2017
Concessão do Serviço de Estacionamento Rotativo Público</oddHeader>
    <oddFooter>&amp;L&amp;"Calibri,Regular"&amp;9Planilha 4 - Composição da Despesa com Pessoal&amp;R&amp;"Calibri,Regular"&amp;9Pág.: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55" workbookViewId="0">
      <selection pane="topLeft" activeCell="E5" activeCellId="0" sqref="E5"/>
    </sheetView>
  </sheetViews>
  <sheetFormatPr defaultRowHeight="5.1" outlineLevelRow="0" outlineLevelCol="0"/>
  <cols>
    <col collapsed="false" customWidth="true" hidden="false" outlineLevel="0" max="1" min="1" style="168" width="2"/>
    <col collapsed="false" customWidth="true" hidden="false" outlineLevel="0" max="2" min="2" style="169" width="3.57"/>
    <col collapsed="false" customWidth="true" hidden="false" outlineLevel="0" max="3" min="3" style="168" width="23.28"/>
    <col collapsed="false" customWidth="true" hidden="false" outlineLevel="0" max="4" min="4" style="168" width="10.99"/>
    <col collapsed="false" customWidth="true" hidden="false" outlineLevel="0" max="5" min="5" style="168" width="11.29"/>
    <col collapsed="false" customWidth="true" hidden="false" outlineLevel="0" max="6" min="6" style="169" width="10.58"/>
    <col collapsed="false" customWidth="true" hidden="false" outlineLevel="0" max="7" min="7" style="212" width="13.29"/>
    <col collapsed="false" customWidth="true" hidden="false" outlineLevel="0" max="8" min="8" style="168" width="13.29"/>
    <col collapsed="false" customWidth="true" hidden="false" outlineLevel="0" max="9" min="9" style="170" width="12.14"/>
    <col collapsed="false" customWidth="true" hidden="false" outlineLevel="0" max="256" min="10" style="170" width="9.14"/>
    <col collapsed="false" customWidth="true" hidden="false" outlineLevel="0" max="257" min="257" style="170" width="2"/>
    <col collapsed="false" customWidth="true" hidden="false" outlineLevel="0" max="258" min="258" style="170" width="5.57"/>
    <col collapsed="false" customWidth="true" hidden="false" outlineLevel="0" max="259" min="259" style="170" width="43.58"/>
    <col collapsed="false" customWidth="true" hidden="false" outlineLevel="0" max="260" min="260" style="170" width="9.14"/>
    <col collapsed="false" customWidth="true" hidden="false" outlineLevel="0" max="261" min="261" style="170" width="6.86"/>
    <col collapsed="false" customWidth="true" hidden="false" outlineLevel="0" max="262" min="262" style="170" width="11.29"/>
    <col collapsed="false" customWidth="true" hidden="false" outlineLevel="0" max="263" min="263" style="170" width="10.58"/>
    <col collapsed="false" customWidth="true" hidden="false" outlineLevel="0" max="264" min="264" style="170" width="12.14"/>
    <col collapsed="false" customWidth="true" hidden="false" outlineLevel="0" max="512" min="265" style="170" width="9.14"/>
    <col collapsed="false" customWidth="true" hidden="false" outlineLevel="0" max="513" min="513" style="170" width="2"/>
    <col collapsed="false" customWidth="true" hidden="false" outlineLevel="0" max="514" min="514" style="170" width="5.57"/>
    <col collapsed="false" customWidth="true" hidden="false" outlineLevel="0" max="515" min="515" style="170" width="43.58"/>
    <col collapsed="false" customWidth="true" hidden="false" outlineLevel="0" max="516" min="516" style="170" width="9.14"/>
    <col collapsed="false" customWidth="true" hidden="false" outlineLevel="0" max="517" min="517" style="170" width="6.86"/>
    <col collapsed="false" customWidth="true" hidden="false" outlineLevel="0" max="518" min="518" style="170" width="11.29"/>
    <col collapsed="false" customWidth="true" hidden="false" outlineLevel="0" max="519" min="519" style="170" width="10.58"/>
    <col collapsed="false" customWidth="true" hidden="false" outlineLevel="0" max="520" min="520" style="170" width="12.14"/>
    <col collapsed="false" customWidth="true" hidden="false" outlineLevel="0" max="768" min="521" style="170" width="9.14"/>
    <col collapsed="false" customWidth="true" hidden="false" outlineLevel="0" max="769" min="769" style="170" width="2"/>
    <col collapsed="false" customWidth="true" hidden="false" outlineLevel="0" max="770" min="770" style="170" width="5.57"/>
    <col collapsed="false" customWidth="true" hidden="false" outlineLevel="0" max="771" min="771" style="170" width="43.58"/>
    <col collapsed="false" customWidth="true" hidden="false" outlineLevel="0" max="772" min="772" style="170" width="9.14"/>
    <col collapsed="false" customWidth="true" hidden="false" outlineLevel="0" max="773" min="773" style="170" width="6.86"/>
    <col collapsed="false" customWidth="true" hidden="false" outlineLevel="0" max="774" min="774" style="170" width="11.29"/>
    <col collapsed="false" customWidth="true" hidden="false" outlineLevel="0" max="775" min="775" style="170" width="10.58"/>
    <col collapsed="false" customWidth="true" hidden="false" outlineLevel="0" max="776" min="776" style="170" width="12.14"/>
    <col collapsed="false" customWidth="true" hidden="false" outlineLevel="0" max="1025" min="777" style="170" width="9.14"/>
  </cols>
  <sheetData>
    <row r="1" s="171" customFormat="true" ht="21.95" hidden="false" customHeight="true" outlineLevel="0" collapsed="false">
      <c r="A1" s="102" t="s">
        <v>240</v>
      </c>
      <c r="B1" s="102"/>
      <c r="C1" s="102"/>
      <c r="D1" s="102"/>
      <c r="E1" s="102"/>
      <c r="F1" s="102"/>
      <c r="G1" s="102"/>
      <c r="H1" s="102"/>
      <c r="I1" s="102"/>
    </row>
    <row r="2" customFormat="false" ht="14.1" hidden="false" customHeight="true" outlineLevel="0" collapsed="false">
      <c r="A2" s="172"/>
      <c r="B2" s="173"/>
      <c r="C2" s="174"/>
      <c r="D2" s="172"/>
      <c r="E2" s="172"/>
      <c r="F2" s="173"/>
      <c r="G2" s="213"/>
      <c r="H2" s="172"/>
    </row>
    <row r="3" s="179" customFormat="true" ht="14.1" hidden="false" customHeight="true" outlineLevel="0" collapsed="false">
      <c r="A3" s="175" t="s">
        <v>37</v>
      </c>
      <c r="B3" s="176" t="s">
        <v>73</v>
      </c>
      <c r="C3" s="176"/>
      <c r="D3" s="176"/>
      <c r="E3" s="177" t="s">
        <v>241</v>
      </c>
      <c r="F3" s="178" t="s">
        <v>32</v>
      </c>
      <c r="G3" s="178"/>
      <c r="H3" s="178" t="s">
        <v>236</v>
      </c>
      <c r="I3" s="178"/>
    </row>
    <row r="4" customFormat="false" ht="14.1" hidden="false" customHeight="true" outlineLevel="0" collapsed="false">
      <c r="A4" s="175"/>
      <c r="B4" s="176"/>
      <c r="C4" s="176"/>
      <c r="D4" s="176"/>
      <c r="E4" s="177"/>
      <c r="F4" s="178" t="s">
        <v>35</v>
      </c>
      <c r="G4" s="178" t="s">
        <v>36</v>
      </c>
      <c r="H4" s="178" t="str">
        <f aca="false">F4</f>
        <v>FASE 1</v>
      </c>
      <c r="I4" s="178" t="str">
        <f aca="false">G4</f>
        <v>FASE 2</v>
      </c>
    </row>
    <row r="5" customFormat="false" ht="14.1" hidden="false" customHeight="true" outlineLevel="0" collapsed="false">
      <c r="A5" s="180"/>
      <c r="B5" s="181" t="s">
        <v>39</v>
      </c>
      <c r="C5" s="182" t="str">
        <f aca="false">'(2)Insumo'!C28</f>
        <v>Pessoal Operacional</v>
      </c>
      <c r="D5" s="182"/>
      <c r="E5" s="184" t="n">
        <f aca="false">'(2)Insumo'!H28</f>
        <v>219.9</v>
      </c>
      <c r="F5" s="113" t="n">
        <f aca="false">'(2)Insumo'!E28</f>
        <v>117</v>
      </c>
      <c r="G5" s="113" t="n">
        <f aca="false">'(2)Insumo'!F28</f>
        <v>64</v>
      </c>
      <c r="H5" s="184" t="n">
        <f aca="false">E5*F5</f>
        <v>25728.3</v>
      </c>
      <c r="I5" s="185" t="n">
        <f aca="false">E5*(F5+G5)</f>
        <v>39801.9</v>
      </c>
    </row>
    <row r="6" customFormat="false" ht="14.1" hidden="false" customHeight="true" outlineLevel="0" collapsed="false">
      <c r="A6" s="186"/>
      <c r="B6" s="187" t="s">
        <v>44</v>
      </c>
      <c r="C6" s="188" t="str">
        <f aca="false">'(2)Insumo'!C29</f>
        <v>Pessoal Administrativo</v>
      </c>
      <c r="D6" s="188"/>
      <c r="E6" s="190" t="n">
        <f aca="false">'(2)Insumo'!H29</f>
        <v>219.4</v>
      </c>
      <c r="F6" s="53" t="n">
        <f aca="false">'(2)Insumo'!E29</f>
        <v>8</v>
      </c>
      <c r="G6" s="53" t="n">
        <f aca="false">'(2)Insumo'!F29</f>
        <v>1</v>
      </c>
      <c r="H6" s="190" t="n">
        <f aca="false">E6*F6</f>
        <v>1755.2</v>
      </c>
      <c r="I6" s="191" t="n">
        <f aca="false">E6*(F6+G6)</f>
        <v>1974.6</v>
      </c>
    </row>
    <row r="7" customFormat="false" ht="14.1" hidden="false" customHeight="true" outlineLevel="0" collapsed="false">
      <c r="A7" s="186"/>
      <c r="B7" s="187" t="s">
        <v>74</v>
      </c>
      <c r="C7" s="188" t="str">
        <f aca="false">'(2)Insumo'!C30</f>
        <v>Pessoal de Manutenção</v>
      </c>
      <c r="D7" s="188"/>
      <c r="E7" s="190" t="n">
        <f aca="false">'(2)Insumo'!H30</f>
        <v>219.4</v>
      </c>
      <c r="F7" s="53" t="n">
        <f aca="false">'(2)Insumo'!E30</f>
        <v>4</v>
      </c>
      <c r="G7" s="53" t="n">
        <f aca="false">'(2)Insumo'!F30</f>
        <v>3</v>
      </c>
      <c r="H7" s="190" t="n">
        <f aca="false">E7*F7</f>
        <v>877.6</v>
      </c>
      <c r="I7" s="191" t="n">
        <f aca="false">E7*(F7+G7)</f>
        <v>1535.8</v>
      </c>
    </row>
    <row r="8" s="196" customFormat="true" ht="14.1" hidden="false" customHeight="true" outlineLevel="0" collapsed="false">
      <c r="A8" s="214"/>
      <c r="B8" s="172"/>
      <c r="C8" s="172"/>
      <c r="D8" s="215"/>
      <c r="E8" s="172"/>
      <c r="F8" s="172"/>
      <c r="G8" s="193" t="s">
        <v>237</v>
      </c>
      <c r="H8" s="194" t="n">
        <f aca="false">SUM(H5:H7)</f>
        <v>28361.1</v>
      </c>
      <c r="I8" s="195" t="n">
        <f aca="false">SUM(I5:I7)</f>
        <v>43312.3</v>
      </c>
    </row>
    <row r="9" customFormat="false" ht="14.1" hidden="false" customHeight="true" outlineLevel="0" collapsed="false">
      <c r="A9" s="186"/>
      <c r="B9" s="198"/>
      <c r="C9" s="174"/>
      <c r="D9" s="174"/>
      <c r="E9" s="216"/>
      <c r="F9" s="217"/>
      <c r="G9" s="202" t="s">
        <v>238</v>
      </c>
      <c r="H9" s="203" t="n">
        <v>12</v>
      </c>
      <c r="I9" s="204" t="n">
        <f aca="false">H9</f>
        <v>12</v>
      </c>
    </row>
    <row r="10" s="196" customFormat="true" ht="14.1" hidden="false" customHeight="true" outlineLevel="0" collapsed="false">
      <c r="A10" s="218"/>
      <c r="B10" s="206"/>
      <c r="C10" s="206"/>
      <c r="D10" s="219"/>
      <c r="E10" s="206"/>
      <c r="F10" s="206"/>
      <c r="G10" s="207" t="s">
        <v>239</v>
      </c>
      <c r="H10" s="208" t="n">
        <f aca="false">H8*H9</f>
        <v>340333.2</v>
      </c>
      <c r="I10" s="209" t="n">
        <f aca="false">I8*I9</f>
        <v>519747.6</v>
      </c>
    </row>
    <row r="11" customFormat="false" ht="5.1" hidden="false" customHeight="true" outlineLevel="0" collapsed="false">
      <c r="A11" s="200"/>
      <c r="B11" s="210"/>
      <c r="C11" s="174"/>
      <c r="D11" s="174"/>
      <c r="E11" s="174"/>
      <c r="F11" s="174"/>
      <c r="G11" s="220"/>
      <c r="H11" s="211"/>
    </row>
    <row r="12" customFormat="false" ht="14.1" hidden="false" customHeight="true" outlineLevel="0" collapsed="false">
      <c r="A12" s="175" t="s">
        <v>46</v>
      </c>
      <c r="B12" s="176" t="s">
        <v>75</v>
      </c>
      <c r="C12" s="176"/>
      <c r="D12" s="176"/>
      <c r="E12" s="177" t="s">
        <v>241</v>
      </c>
      <c r="F12" s="178" t="s">
        <v>32</v>
      </c>
      <c r="G12" s="178"/>
      <c r="H12" s="178" t="s">
        <v>236</v>
      </c>
      <c r="I12" s="178"/>
    </row>
    <row r="13" customFormat="false" ht="14.1" hidden="false" customHeight="true" outlineLevel="0" collapsed="false">
      <c r="A13" s="175"/>
      <c r="B13" s="176"/>
      <c r="C13" s="176"/>
      <c r="D13" s="176"/>
      <c r="E13" s="177"/>
      <c r="F13" s="178" t="s">
        <v>35</v>
      </c>
      <c r="G13" s="178" t="s">
        <v>36</v>
      </c>
      <c r="H13" s="178" t="str">
        <f aca="false">F13</f>
        <v>FASE 1</v>
      </c>
      <c r="I13" s="178" t="str">
        <f aca="false">G13</f>
        <v>FASE 2</v>
      </c>
    </row>
    <row r="14" customFormat="false" ht="14.1" hidden="false" customHeight="true" outlineLevel="0" collapsed="false">
      <c r="A14" s="180"/>
      <c r="B14" s="181" t="s">
        <v>48</v>
      </c>
      <c r="C14" s="182" t="str">
        <f aca="false">C5</f>
        <v>Pessoal Operacional</v>
      </c>
      <c r="D14" s="182"/>
      <c r="E14" s="184" t="n">
        <f aca="false">'(2)Insumo'!H33</f>
        <v>208</v>
      </c>
      <c r="F14" s="113" t="n">
        <f aca="false">'(2)Insumo'!E33</f>
        <v>117</v>
      </c>
      <c r="G14" s="113" t="n">
        <f aca="false">'(2)Insumo'!F33</f>
        <v>64</v>
      </c>
      <c r="H14" s="184" t="n">
        <f aca="false">E14*F14</f>
        <v>24336</v>
      </c>
      <c r="I14" s="185" t="n">
        <f aca="false">E14*(F14+G14)</f>
        <v>37648</v>
      </c>
    </row>
    <row r="15" customFormat="false" ht="14.1" hidden="false" customHeight="true" outlineLevel="0" collapsed="false">
      <c r="A15" s="186"/>
      <c r="B15" s="187" t="s">
        <v>51</v>
      </c>
      <c r="C15" s="188" t="str">
        <f aca="false">C6</f>
        <v>Pessoal Administrativo</v>
      </c>
      <c r="D15" s="188"/>
      <c r="E15" s="190" t="n">
        <f aca="false">'(2)Insumo'!H34</f>
        <v>208</v>
      </c>
      <c r="F15" s="53" t="n">
        <f aca="false">'(2)Insumo'!E34</f>
        <v>8</v>
      </c>
      <c r="G15" s="53" t="n">
        <f aca="false">'(2)Insumo'!F34</f>
        <v>1</v>
      </c>
      <c r="H15" s="190" t="n">
        <f aca="false">E15*F15</f>
        <v>1664</v>
      </c>
      <c r="I15" s="191" t="n">
        <f aca="false">E15*(F15+G15)</f>
        <v>1872</v>
      </c>
    </row>
    <row r="16" customFormat="false" ht="14.1" hidden="false" customHeight="true" outlineLevel="0" collapsed="false">
      <c r="A16" s="186"/>
      <c r="B16" s="187" t="s">
        <v>53</v>
      </c>
      <c r="C16" s="188" t="str">
        <f aca="false">C7</f>
        <v>Pessoal de Manutenção</v>
      </c>
      <c r="D16" s="188"/>
      <c r="E16" s="190" t="n">
        <f aca="false">'(2)Insumo'!H35</f>
        <v>208</v>
      </c>
      <c r="F16" s="53" t="n">
        <f aca="false">'(2)Insumo'!E35</f>
        <v>4</v>
      </c>
      <c r="G16" s="53" t="n">
        <f aca="false">'(2)Insumo'!F35</f>
        <v>3</v>
      </c>
      <c r="H16" s="190" t="n">
        <f aca="false">E16*F16</f>
        <v>832</v>
      </c>
      <c r="I16" s="191" t="n">
        <f aca="false">E16*(F16+G16)</f>
        <v>1456</v>
      </c>
    </row>
    <row r="17" customFormat="false" ht="14.1" hidden="false" customHeight="true" outlineLevel="0" collapsed="false">
      <c r="A17" s="214"/>
      <c r="B17" s="172"/>
      <c r="C17" s="172"/>
      <c r="D17" s="215"/>
      <c r="E17" s="172"/>
      <c r="F17" s="172"/>
      <c r="G17" s="193" t="s">
        <v>237</v>
      </c>
      <c r="H17" s="194" t="n">
        <f aca="false">SUM(H14:H16)</f>
        <v>26832</v>
      </c>
      <c r="I17" s="195" t="n">
        <f aca="false">SUM(I14:I16)</f>
        <v>40976</v>
      </c>
    </row>
    <row r="18" customFormat="false" ht="14.1" hidden="false" customHeight="true" outlineLevel="0" collapsed="false">
      <c r="A18" s="186"/>
      <c r="B18" s="198"/>
      <c r="C18" s="174"/>
      <c r="D18" s="174"/>
      <c r="E18" s="216"/>
      <c r="F18" s="217"/>
      <c r="G18" s="202" t="s">
        <v>238</v>
      </c>
      <c r="H18" s="203" t="n">
        <v>12</v>
      </c>
      <c r="I18" s="204" t="n">
        <f aca="false">H18</f>
        <v>12</v>
      </c>
    </row>
    <row r="19" customFormat="false" ht="14.1" hidden="false" customHeight="true" outlineLevel="0" collapsed="false">
      <c r="A19" s="218"/>
      <c r="B19" s="206"/>
      <c r="C19" s="206"/>
      <c r="D19" s="219"/>
      <c r="E19" s="206"/>
      <c r="F19" s="206"/>
      <c r="G19" s="207" t="s">
        <v>239</v>
      </c>
      <c r="H19" s="208" t="n">
        <f aca="false">H17*H18</f>
        <v>321984</v>
      </c>
      <c r="I19" s="209" t="n">
        <f aca="false">I17*I18</f>
        <v>491712</v>
      </c>
    </row>
    <row r="20" customFormat="false" ht="5.1" hidden="false" customHeight="true" outlineLevel="0" collapsed="false">
      <c r="A20" s="200"/>
      <c r="B20" s="210"/>
      <c r="C20" s="174"/>
      <c r="D20" s="174"/>
      <c r="E20" s="174"/>
      <c r="F20" s="174"/>
      <c r="G20" s="220"/>
      <c r="H20" s="211"/>
    </row>
    <row r="21" customFormat="false" ht="14.1" hidden="false" customHeight="true" outlineLevel="0" collapsed="false">
      <c r="A21" s="175" t="s">
        <v>63</v>
      </c>
      <c r="B21" s="176" t="s">
        <v>77</v>
      </c>
      <c r="C21" s="176"/>
      <c r="D21" s="176"/>
      <c r="E21" s="177" t="s">
        <v>241</v>
      </c>
      <c r="F21" s="178" t="s">
        <v>32</v>
      </c>
      <c r="G21" s="178"/>
      <c r="H21" s="178" t="s">
        <v>236</v>
      </c>
      <c r="I21" s="178"/>
    </row>
    <row r="22" customFormat="false" ht="14.1" hidden="false" customHeight="true" outlineLevel="0" collapsed="false">
      <c r="A22" s="175"/>
      <c r="B22" s="176"/>
      <c r="C22" s="176"/>
      <c r="D22" s="176"/>
      <c r="E22" s="177"/>
      <c r="F22" s="178" t="s">
        <v>35</v>
      </c>
      <c r="G22" s="178" t="s">
        <v>36</v>
      </c>
      <c r="H22" s="178" t="str">
        <f aca="false">F22</f>
        <v>FASE 1</v>
      </c>
      <c r="I22" s="178" t="str">
        <f aca="false">G22</f>
        <v>FASE 2</v>
      </c>
    </row>
    <row r="23" customFormat="false" ht="14.1" hidden="false" customHeight="true" outlineLevel="0" collapsed="false">
      <c r="A23" s="180"/>
      <c r="B23" s="181" t="s">
        <v>65</v>
      </c>
      <c r="C23" s="182" t="str">
        <f aca="false">C14</f>
        <v>Pessoal Operacional</v>
      </c>
      <c r="D23" s="182"/>
      <c r="E23" s="184" t="n">
        <f aca="false">'(2)Insumo'!H38</f>
        <v>200</v>
      </c>
      <c r="F23" s="113" t="n">
        <f aca="false">'(2)Insumo'!E38</f>
        <v>117</v>
      </c>
      <c r="G23" s="113" t="n">
        <f aca="false">'(2)Insumo'!F38</f>
        <v>64</v>
      </c>
      <c r="H23" s="184" t="n">
        <f aca="false">E23*F23</f>
        <v>23400</v>
      </c>
      <c r="I23" s="185" t="n">
        <f aca="false">E23*(F23+G23)</f>
        <v>36200</v>
      </c>
    </row>
    <row r="24" customFormat="false" ht="14.1" hidden="false" customHeight="true" outlineLevel="0" collapsed="false">
      <c r="A24" s="186"/>
      <c r="B24" s="187" t="s">
        <v>67</v>
      </c>
      <c r="C24" s="188" t="str">
        <f aca="false">C15</f>
        <v>Pessoal Administrativo</v>
      </c>
      <c r="D24" s="188"/>
      <c r="E24" s="190" t="n">
        <f aca="false">'(2)Insumo'!H39</f>
        <v>200</v>
      </c>
      <c r="F24" s="53" t="n">
        <f aca="false">'(2)Insumo'!E39</f>
        <v>8</v>
      </c>
      <c r="G24" s="53" t="n">
        <f aca="false">'(2)Insumo'!F39</f>
        <v>1</v>
      </c>
      <c r="H24" s="190" t="n">
        <f aca="false">E24*F24</f>
        <v>1600</v>
      </c>
      <c r="I24" s="191" t="n">
        <f aca="false">E24*(F24+G24)</f>
        <v>1800</v>
      </c>
    </row>
    <row r="25" customFormat="false" ht="14.1" hidden="false" customHeight="true" outlineLevel="0" collapsed="false">
      <c r="A25" s="186"/>
      <c r="B25" s="187" t="s">
        <v>69</v>
      </c>
      <c r="C25" s="188" t="str">
        <f aca="false">C16</f>
        <v>Pessoal de Manutenção</v>
      </c>
      <c r="D25" s="188"/>
      <c r="E25" s="190" t="n">
        <f aca="false">'(2)Insumo'!H40</f>
        <v>200</v>
      </c>
      <c r="F25" s="53" t="n">
        <f aca="false">'(2)Insumo'!E40</f>
        <v>4</v>
      </c>
      <c r="G25" s="53" t="n">
        <f aca="false">'(2)Insumo'!F40</f>
        <v>3</v>
      </c>
      <c r="H25" s="190" t="n">
        <f aca="false">E25*F25</f>
        <v>800</v>
      </c>
      <c r="I25" s="191" t="n">
        <f aca="false">E25*(F25+G25)</f>
        <v>1400</v>
      </c>
    </row>
    <row r="26" customFormat="false" ht="14.1" hidden="false" customHeight="true" outlineLevel="0" collapsed="false">
      <c r="A26" s="214"/>
      <c r="B26" s="172"/>
      <c r="C26" s="172"/>
      <c r="D26" s="215"/>
      <c r="E26" s="172"/>
      <c r="F26" s="172"/>
      <c r="G26" s="193" t="s">
        <v>237</v>
      </c>
      <c r="H26" s="194" t="n">
        <f aca="false">SUM(H23:H25)</f>
        <v>25800</v>
      </c>
      <c r="I26" s="195" t="n">
        <f aca="false">SUM(I23:I25)</f>
        <v>39400</v>
      </c>
    </row>
    <row r="27" customFormat="false" ht="14.1" hidden="false" customHeight="true" outlineLevel="0" collapsed="false">
      <c r="A27" s="186"/>
      <c r="B27" s="198"/>
      <c r="C27" s="174"/>
      <c r="D27" s="174"/>
      <c r="E27" s="216"/>
      <c r="F27" s="217"/>
      <c r="G27" s="202" t="s">
        <v>238</v>
      </c>
      <c r="H27" s="203" t="n">
        <v>12</v>
      </c>
      <c r="I27" s="204" t="n">
        <f aca="false">H27</f>
        <v>12</v>
      </c>
    </row>
    <row r="28" customFormat="false" ht="14.1" hidden="false" customHeight="true" outlineLevel="0" collapsed="false">
      <c r="A28" s="218"/>
      <c r="B28" s="206"/>
      <c r="C28" s="206"/>
      <c r="D28" s="219"/>
      <c r="E28" s="206"/>
      <c r="F28" s="206"/>
      <c r="G28" s="207" t="s">
        <v>239</v>
      </c>
      <c r="H28" s="208" t="n">
        <f aca="false">H26*H27</f>
        <v>309600</v>
      </c>
      <c r="I28" s="209" t="n">
        <f aca="false">I26*I27</f>
        <v>472800</v>
      </c>
    </row>
    <row r="30" customFormat="false" ht="14.1" hidden="false" customHeight="true" outlineLevel="0" collapsed="false">
      <c r="A30" s="175" t="s">
        <v>78</v>
      </c>
      <c r="B30" s="176" t="s">
        <v>79</v>
      </c>
      <c r="C30" s="176"/>
      <c r="D30" s="176"/>
      <c r="E30" s="177" t="s">
        <v>241</v>
      </c>
      <c r="F30" s="178" t="s">
        <v>32</v>
      </c>
      <c r="G30" s="178"/>
      <c r="H30" s="178" t="s">
        <v>236</v>
      </c>
      <c r="I30" s="178"/>
    </row>
    <row r="31" customFormat="false" ht="14.1" hidden="false" customHeight="true" outlineLevel="0" collapsed="false">
      <c r="A31" s="175"/>
      <c r="B31" s="176"/>
      <c r="C31" s="176"/>
      <c r="D31" s="176"/>
      <c r="E31" s="177"/>
      <c r="F31" s="178" t="s">
        <v>35</v>
      </c>
      <c r="G31" s="178" t="s">
        <v>36</v>
      </c>
      <c r="H31" s="178" t="str">
        <f aca="false">F31</f>
        <v>FASE 1</v>
      </c>
      <c r="I31" s="178" t="str">
        <f aca="false">G31</f>
        <v>FASE 2</v>
      </c>
    </row>
    <row r="32" customFormat="false" ht="14.1" hidden="false" customHeight="true" outlineLevel="0" collapsed="false">
      <c r="A32" s="180"/>
      <c r="B32" s="181" t="s">
        <v>80</v>
      </c>
      <c r="C32" s="182" t="str">
        <f aca="false">C23</f>
        <v>Pessoal Operacional</v>
      </c>
      <c r="D32" s="182"/>
      <c r="E32" s="184" t="n">
        <f aca="false">'(2)Insumo'!H43</f>
        <v>90</v>
      </c>
      <c r="F32" s="113" t="n">
        <f aca="false">'(2)Insumo'!E43</f>
        <v>117</v>
      </c>
      <c r="G32" s="113" t="n">
        <f aca="false">'(2)Insumo'!F43</f>
        <v>64</v>
      </c>
      <c r="H32" s="184" t="n">
        <f aca="false">E32*F32</f>
        <v>10530</v>
      </c>
      <c r="I32" s="185" t="n">
        <f aca="false">E32*(F32+G32)</f>
        <v>16290</v>
      </c>
    </row>
    <row r="33" customFormat="false" ht="14.1" hidden="false" customHeight="true" outlineLevel="0" collapsed="false">
      <c r="A33" s="186"/>
      <c r="B33" s="187" t="s">
        <v>81</v>
      </c>
      <c r="C33" s="188" t="str">
        <f aca="false">C24</f>
        <v>Pessoal Administrativo</v>
      </c>
      <c r="D33" s="188"/>
      <c r="E33" s="190" t="n">
        <f aca="false">'(2)Insumo'!H44</f>
        <v>90</v>
      </c>
      <c r="F33" s="53" t="n">
        <f aca="false">'(2)Insumo'!E44</f>
        <v>8</v>
      </c>
      <c r="G33" s="53" t="n">
        <f aca="false">'(2)Insumo'!F44</f>
        <v>1</v>
      </c>
      <c r="H33" s="190" t="n">
        <f aca="false">E33*F33</f>
        <v>720</v>
      </c>
      <c r="I33" s="191" t="n">
        <f aca="false">E33*(F33+G33)</f>
        <v>810</v>
      </c>
    </row>
    <row r="34" customFormat="false" ht="14.1" hidden="false" customHeight="true" outlineLevel="0" collapsed="false">
      <c r="A34" s="186"/>
      <c r="B34" s="187" t="s">
        <v>82</v>
      </c>
      <c r="C34" s="188" t="str">
        <f aca="false">C25</f>
        <v>Pessoal de Manutenção</v>
      </c>
      <c r="D34" s="188"/>
      <c r="E34" s="190" t="n">
        <f aca="false">'(2)Insumo'!H45</f>
        <v>90</v>
      </c>
      <c r="F34" s="53" t="n">
        <f aca="false">'(2)Insumo'!E45</f>
        <v>4</v>
      </c>
      <c r="G34" s="53" t="n">
        <f aca="false">'(2)Insumo'!F45</f>
        <v>3</v>
      </c>
      <c r="H34" s="190" t="n">
        <f aca="false">E34*F34</f>
        <v>360</v>
      </c>
      <c r="I34" s="191" t="n">
        <f aca="false">E34*(F34+G34)</f>
        <v>630</v>
      </c>
    </row>
    <row r="35" customFormat="false" ht="14.1" hidden="false" customHeight="true" outlineLevel="0" collapsed="false">
      <c r="A35" s="214"/>
      <c r="B35" s="172"/>
      <c r="C35" s="172"/>
      <c r="D35" s="215"/>
      <c r="E35" s="172"/>
      <c r="F35" s="172"/>
      <c r="G35" s="193" t="s">
        <v>237</v>
      </c>
      <c r="H35" s="194" t="n">
        <f aca="false">SUM(H32:H34)</f>
        <v>11610</v>
      </c>
      <c r="I35" s="195" t="n">
        <f aca="false">SUM(I32:I34)</f>
        <v>17730</v>
      </c>
    </row>
    <row r="36" customFormat="false" ht="14.1" hidden="false" customHeight="true" outlineLevel="0" collapsed="false">
      <c r="A36" s="186"/>
      <c r="B36" s="198"/>
      <c r="C36" s="174"/>
      <c r="D36" s="174"/>
      <c r="E36" s="216"/>
      <c r="F36" s="217"/>
      <c r="G36" s="202" t="s">
        <v>238</v>
      </c>
      <c r="H36" s="203" t="n">
        <v>12</v>
      </c>
      <c r="I36" s="204" t="n">
        <f aca="false">H36</f>
        <v>12</v>
      </c>
    </row>
    <row r="37" customFormat="false" ht="14.1" hidden="false" customHeight="true" outlineLevel="0" collapsed="false">
      <c r="A37" s="218"/>
      <c r="B37" s="206"/>
      <c r="C37" s="206"/>
      <c r="D37" s="219"/>
      <c r="E37" s="206"/>
      <c r="F37" s="206"/>
      <c r="G37" s="207" t="s">
        <v>239</v>
      </c>
      <c r="H37" s="208" t="n">
        <f aca="false">H35*H36</f>
        <v>139320</v>
      </c>
      <c r="I37" s="209" t="n">
        <f aca="false">I35*I36</f>
        <v>212760</v>
      </c>
    </row>
    <row r="39" customFormat="false" ht="14.1" hidden="false" customHeight="true" outlineLevel="0" collapsed="false">
      <c r="A39" s="175" t="s">
        <v>86</v>
      </c>
      <c r="B39" s="176" t="s">
        <v>87</v>
      </c>
      <c r="C39" s="176"/>
      <c r="D39" s="178" t="s">
        <v>242</v>
      </c>
      <c r="E39" s="178"/>
      <c r="F39" s="177" t="s">
        <v>84</v>
      </c>
      <c r="G39" s="178" t="s">
        <v>85</v>
      </c>
      <c r="H39" s="178" t="s">
        <v>169</v>
      </c>
      <c r="I39" s="178"/>
    </row>
    <row r="40" customFormat="false" ht="14.1" hidden="false" customHeight="true" outlineLevel="0" collapsed="false">
      <c r="A40" s="175"/>
      <c r="B40" s="176"/>
      <c r="C40" s="176"/>
      <c r="D40" s="178" t="str">
        <f aca="false">F31</f>
        <v>FASE 1</v>
      </c>
      <c r="E40" s="178" t="str">
        <f aca="false">G31</f>
        <v>FASE 2</v>
      </c>
      <c r="F40" s="177"/>
      <c r="G40" s="178"/>
      <c r="H40" s="178" t="str">
        <f aca="false">D40</f>
        <v>FASE 1</v>
      </c>
      <c r="I40" s="178" t="str">
        <f aca="false">E40</f>
        <v>FASE 2</v>
      </c>
    </row>
    <row r="41" customFormat="false" ht="14.1" hidden="false" customHeight="true" outlineLevel="0" collapsed="false">
      <c r="A41" s="180"/>
      <c r="B41" s="181" t="s">
        <v>88</v>
      </c>
      <c r="C41" s="182" t="str">
        <f aca="false">'(2)Insumo'!C50</f>
        <v>Calça</v>
      </c>
      <c r="D41" s="113" t="n">
        <f aca="false">'(2)Insumo'!E50</f>
        <v>117</v>
      </c>
      <c r="E41" s="113" t="n">
        <f aca="false">'(2)Insumo'!F50</f>
        <v>64</v>
      </c>
      <c r="F41" s="113" t="n">
        <f aca="false">'(2)Insumo'!G50</f>
        <v>3</v>
      </c>
      <c r="G41" s="184" t="n">
        <f aca="false">'(2)Insumo'!H50</f>
        <v>52.32</v>
      </c>
      <c r="H41" s="184" t="n">
        <f aca="false">D41*F41*G41</f>
        <v>18364.32</v>
      </c>
      <c r="I41" s="185" t="n">
        <f aca="false">(D41+E41)*F41*G41</f>
        <v>28409.76</v>
      </c>
    </row>
    <row r="42" customFormat="false" ht="14.1" hidden="false" customHeight="true" outlineLevel="0" collapsed="false">
      <c r="A42" s="186"/>
      <c r="B42" s="187" t="s">
        <v>90</v>
      </c>
      <c r="C42" s="188" t="str">
        <f aca="false">'(2)Insumo'!C51</f>
        <v>Camisa</v>
      </c>
      <c r="D42" s="53" t="n">
        <f aca="false">'(2)Insumo'!E51</f>
        <v>117</v>
      </c>
      <c r="E42" s="53" t="n">
        <f aca="false">'(2)Insumo'!F51</f>
        <v>64</v>
      </c>
      <c r="F42" s="53" t="n">
        <f aca="false">'(2)Insumo'!G51</f>
        <v>4</v>
      </c>
      <c r="G42" s="190" t="n">
        <f aca="false">'(2)Insumo'!H51</f>
        <v>38.17</v>
      </c>
      <c r="H42" s="190" t="n">
        <f aca="false">D42*F42*G42</f>
        <v>17863.56</v>
      </c>
      <c r="I42" s="191" t="n">
        <f aca="false">(D42+E42)*F42*G42</f>
        <v>27635.08</v>
      </c>
    </row>
    <row r="43" customFormat="false" ht="14.1" hidden="false" customHeight="true" outlineLevel="0" collapsed="false">
      <c r="A43" s="186"/>
      <c r="B43" s="187" t="s">
        <v>92</v>
      </c>
      <c r="C43" s="188" t="str">
        <f aca="false">'(2)Insumo'!C52</f>
        <v>Par de Sapatos</v>
      </c>
      <c r="D43" s="53" t="n">
        <f aca="false">'(2)Insumo'!E52</f>
        <v>117</v>
      </c>
      <c r="E43" s="53" t="n">
        <f aca="false">'(2)Insumo'!F52</f>
        <v>64</v>
      </c>
      <c r="F43" s="53" t="n">
        <f aca="false">'(2)Insumo'!G52</f>
        <v>2</v>
      </c>
      <c r="G43" s="190" t="n">
        <f aca="false">'(2)Insumo'!H52</f>
        <v>62.65</v>
      </c>
      <c r="H43" s="190" t="n">
        <f aca="false">D43*F43*G43</f>
        <v>14660.1</v>
      </c>
      <c r="I43" s="191" t="n">
        <f aca="false">(D43+E43)*F43*G43</f>
        <v>22679.3</v>
      </c>
    </row>
    <row r="44" customFormat="false" ht="14.1" hidden="false" customHeight="true" outlineLevel="0" collapsed="false">
      <c r="A44" s="186"/>
      <c r="B44" s="187" t="s">
        <v>94</v>
      </c>
      <c r="C44" s="188" t="str">
        <f aca="false">'(2)Insumo'!C53</f>
        <v>Colete</v>
      </c>
      <c r="D44" s="53" t="n">
        <f aca="false">'(2)Insumo'!E53</f>
        <v>117</v>
      </c>
      <c r="E44" s="53" t="n">
        <f aca="false">'(2)Insumo'!F53</f>
        <v>64</v>
      </c>
      <c r="F44" s="53" t="n">
        <f aca="false">'(2)Insumo'!G53</f>
        <v>2</v>
      </c>
      <c r="G44" s="190" t="n">
        <f aca="false">'(2)Insumo'!H53</f>
        <v>64.75</v>
      </c>
      <c r="H44" s="190" t="n">
        <f aca="false">D44*F44*G44</f>
        <v>15151.5</v>
      </c>
      <c r="I44" s="191" t="n">
        <f aca="false">(D44+E44)*F44*G44</f>
        <v>23439.5</v>
      </c>
    </row>
    <row r="45" customFormat="false" ht="14.1" hidden="false" customHeight="true" outlineLevel="0" collapsed="false">
      <c r="A45" s="186"/>
      <c r="B45" s="187" t="s">
        <v>96</v>
      </c>
      <c r="C45" s="188" t="str">
        <f aca="false">'(2)Insumo'!C54</f>
        <v>Bota</v>
      </c>
      <c r="D45" s="53" t="n">
        <f aca="false">'(2)Insumo'!E54</f>
        <v>117</v>
      </c>
      <c r="E45" s="53" t="n">
        <f aca="false">'(2)Insumo'!F54</f>
        <v>64</v>
      </c>
      <c r="F45" s="53" t="n">
        <f aca="false">'(2)Insumo'!G54</f>
        <v>2</v>
      </c>
      <c r="G45" s="190" t="n">
        <f aca="false">'(2)Insumo'!H54</f>
        <v>185</v>
      </c>
      <c r="H45" s="190" t="n">
        <f aca="false">D45*F45*G45</f>
        <v>43290</v>
      </c>
      <c r="I45" s="191" t="n">
        <f aca="false">(D45+E45)*F45*G45</f>
        <v>66970</v>
      </c>
    </row>
    <row r="46" customFormat="false" ht="14.1" hidden="false" customHeight="true" outlineLevel="0" collapsed="false">
      <c r="A46" s="186"/>
      <c r="B46" s="187" t="s">
        <v>98</v>
      </c>
      <c r="C46" s="188" t="str">
        <f aca="false">'(2)Insumo'!C55</f>
        <v>Capa de Chuva</v>
      </c>
      <c r="D46" s="53" t="n">
        <f aca="false">'(2)Insumo'!E55</f>
        <v>117</v>
      </c>
      <c r="E46" s="53" t="n">
        <f aca="false">'(2)Insumo'!F55</f>
        <v>64</v>
      </c>
      <c r="F46" s="53" t="n">
        <f aca="false">'(2)Insumo'!G55</f>
        <v>2</v>
      </c>
      <c r="G46" s="190" t="n">
        <f aca="false">'(2)Insumo'!H55</f>
        <v>79</v>
      </c>
      <c r="H46" s="190" t="n">
        <f aca="false">D46*F46*G46</f>
        <v>18486</v>
      </c>
      <c r="I46" s="191" t="n">
        <f aca="false">(D46+E46)*F46*G46</f>
        <v>28598</v>
      </c>
    </row>
    <row r="47" customFormat="false" ht="14.1" hidden="false" customHeight="true" outlineLevel="0" collapsed="false">
      <c r="A47" s="186"/>
      <c r="B47" s="187" t="s">
        <v>100</v>
      </c>
      <c r="C47" s="188" t="str">
        <f aca="false">'(2)Insumo'!C56</f>
        <v>Boné</v>
      </c>
      <c r="D47" s="53" t="n">
        <f aca="false">'(2)Insumo'!E56</f>
        <v>117</v>
      </c>
      <c r="E47" s="53" t="n">
        <f aca="false">'(2)Insumo'!F56</f>
        <v>64</v>
      </c>
      <c r="F47" s="53" t="n">
        <f aca="false">'(2)Insumo'!G56</f>
        <v>2</v>
      </c>
      <c r="G47" s="190" t="n">
        <f aca="false">'(2)Insumo'!H56</f>
        <v>25.07</v>
      </c>
      <c r="H47" s="190" t="n">
        <f aca="false">D47*F47*G47</f>
        <v>5866.38</v>
      </c>
      <c r="I47" s="191" t="n">
        <f aca="false">(D47+E47)*F47*G47</f>
        <v>9075.34</v>
      </c>
    </row>
    <row r="48" customFormat="false" ht="14.1" hidden="false" customHeight="true" outlineLevel="0" collapsed="false">
      <c r="A48" s="186"/>
      <c r="B48" s="187" t="s">
        <v>102</v>
      </c>
      <c r="C48" s="188" t="str">
        <f aca="false">'(2)Insumo'!C57</f>
        <v>Protetor Solar FPS 30 (120ml)</v>
      </c>
      <c r="D48" s="53" t="n">
        <f aca="false">'(2)Insumo'!E57</f>
        <v>117</v>
      </c>
      <c r="E48" s="53" t="n">
        <f aca="false">'(2)Insumo'!F57</f>
        <v>64</v>
      </c>
      <c r="F48" s="53" t="n">
        <f aca="false">'(2)Insumo'!G57</f>
        <v>1</v>
      </c>
      <c r="G48" s="190" t="n">
        <f aca="false">'(2)Insumo'!H57</f>
        <v>90</v>
      </c>
      <c r="H48" s="190" t="n">
        <f aca="false">D48*F48*G48</f>
        <v>10530</v>
      </c>
      <c r="I48" s="191" t="n">
        <f aca="false">(D48+E48)*F48*G48</f>
        <v>16290</v>
      </c>
    </row>
    <row r="49" customFormat="false" ht="14.1" hidden="false" customHeight="true" outlineLevel="0" collapsed="false">
      <c r="A49" s="221"/>
      <c r="B49" s="207"/>
      <c r="C49" s="207"/>
      <c r="D49" s="207"/>
      <c r="E49" s="207"/>
      <c r="F49" s="207"/>
      <c r="G49" s="207" t="s">
        <v>239</v>
      </c>
      <c r="H49" s="208" t="n">
        <f aca="false">SUM(H41:H48)</f>
        <v>144211.86</v>
      </c>
      <c r="I49" s="209" t="n">
        <f aca="false">SUM(I41:I48)</f>
        <v>223096.98</v>
      </c>
    </row>
    <row r="1048576" customFormat="false" ht="14.1" hidden="false" customHeight="true" outlineLevel="0" collapsed="false"/>
  </sheetData>
  <sheetProtection sheet="true" password="a861" objects="true" scenarios="true" selectLockedCells="true"/>
  <mergeCells count="27">
    <mergeCell ref="A1:I1"/>
    <mergeCell ref="A3:A4"/>
    <mergeCell ref="B3:D4"/>
    <mergeCell ref="E3:E4"/>
    <mergeCell ref="F3:G3"/>
    <mergeCell ref="H3:I3"/>
    <mergeCell ref="A12:A13"/>
    <mergeCell ref="B12:D13"/>
    <mergeCell ref="E12:E13"/>
    <mergeCell ref="F12:G12"/>
    <mergeCell ref="H12:I12"/>
    <mergeCell ref="A21:A22"/>
    <mergeCell ref="B21:D22"/>
    <mergeCell ref="E21:E22"/>
    <mergeCell ref="F21:G21"/>
    <mergeCell ref="H21:I21"/>
    <mergeCell ref="A30:A31"/>
    <mergeCell ref="B30:D31"/>
    <mergeCell ref="E30:E31"/>
    <mergeCell ref="F30:G30"/>
    <mergeCell ref="H30:I30"/>
    <mergeCell ref="A39:A40"/>
    <mergeCell ref="B39:C40"/>
    <mergeCell ref="D39:E39"/>
    <mergeCell ref="F39:F40"/>
    <mergeCell ref="G39:G40"/>
    <mergeCell ref="H39:I39"/>
  </mergeCells>
  <printOptions headings="false" gridLines="false" gridLinesSet="true" horizontalCentered="true" verticalCentered="false"/>
  <pageMargins left="0.25" right="0.25" top="0.75" bottom="0.75" header="0.3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&amp;L&amp;"Calibri,Regular"&amp;9Estado de Santa Catarina
Município de Joinville
Edital de Concorrência N° 002/2017
Concessão do Serviço de Estacionamento Rotativo Público</oddHeader>
    <oddFooter>&amp;L&amp;"Calibri,Regular"&amp;9Planilha 5 - Composição da Despesa com Benefício Social&amp;R&amp;"Calibri,Regular"&amp;9Pág.: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55" workbookViewId="0">
      <selection pane="topLeft" activeCell="A1" activeCellId="0" sqref="A1"/>
    </sheetView>
  </sheetViews>
  <sheetFormatPr defaultRowHeight="14.1" outlineLevelRow="0" outlineLevelCol="0"/>
  <cols>
    <col collapsed="false" customWidth="true" hidden="false" outlineLevel="0" max="1" min="1" style="168" width="2"/>
    <col collapsed="false" customWidth="true" hidden="false" outlineLevel="0" max="2" min="2" style="169" width="3.57"/>
    <col collapsed="false" customWidth="true" hidden="false" outlineLevel="0" max="3" min="3" style="168" width="45.14"/>
    <col collapsed="false" customWidth="true" hidden="false" outlineLevel="0" max="4" min="4" style="169" width="11.29"/>
    <col collapsed="false" customWidth="true" hidden="false" outlineLevel="0" max="5" min="5" style="212" width="11.29"/>
    <col collapsed="false" customWidth="true" hidden="false" outlineLevel="0" max="6" min="6" style="168" width="13.14"/>
    <col collapsed="false" customWidth="true" hidden="false" outlineLevel="0" max="254" min="7" style="170" width="9.14"/>
    <col collapsed="false" customWidth="true" hidden="false" outlineLevel="0" max="255" min="255" style="170" width="2"/>
    <col collapsed="false" customWidth="true" hidden="false" outlineLevel="0" max="256" min="256" style="170" width="5.57"/>
    <col collapsed="false" customWidth="true" hidden="false" outlineLevel="0" max="257" min="257" style="170" width="43.58"/>
    <col collapsed="false" customWidth="true" hidden="false" outlineLevel="0" max="258" min="258" style="170" width="9.14"/>
    <col collapsed="false" customWidth="true" hidden="false" outlineLevel="0" max="259" min="259" style="170" width="6.86"/>
    <col collapsed="false" customWidth="true" hidden="false" outlineLevel="0" max="260" min="260" style="170" width="11.29"/>
    <col collapsed="false" customWidth="true" hidden="false" outlineLevel="0" max="261" min="261" style="170" width="10.58"/>
    <col collapsed="false" customWidth="true" hidden="false" outlineLevel="0" max="262" min="262" style="170" width="12.14"/>
    <col collapsed="false" customWidth="true" hidden="false" outlineLevel="0" max="510" min="263" style="170" width="9.14"/>
    <col collapsed="false" customWidth="true" hidden="false" outlineLevel="0" max="511" min="511" style="170" width="2"/>
    <col collapsed="false" customWidth="true" hidden="false" outlineLevel="0" max="512" min="512" style="170" width="5.57"/>
    <col collapsed="false" customWidth="true" hidden="false" outlineLevel="0" max="513" min="513" style="170" width="43.58"/>
    <col collapsed="false" customWidth="true" hidden="false" outlineLevel="0" max="514" min="514" style="170" width="9.14"/>
    <col collapsed="false" customWidth="true" hidden="false" outlineLevel="0" max="515" min="515" style="170" width="6.86"/>
    <col collapsed="false" customWidth="true" hidden="false" outlineLevel="0" max="516" min="516" style="170" width="11.29"/>
    <col collapsed="false" customWidth="true" hidden="false" outlineLevel="0" max="517" min="517" style="170" width="10.58"/>
    <col collapsed="false" customWidth="true" hidden="false" outlineLevel="0" max="518" min="518" style="170" width="12.14"/>
    <col collapsed="false" customWidth="true" hidden="false" outlineLevel="0" max="766" min="519" style="170" width="9.14"/>
    <col collapsed="false" customWidth="true" hidden="false" outlineLevel="0" max="767" min="767" style="170" width="2"/>
    <col collapsed="false" customWidth="true" hidden="false" outlineLevel="0" max="768" min="768" style="170" width="5.57"/>
    <col collapsed="false" customWidth="true" hidden="false" outlineLevel="0" max="769" min="769" style="170" width="43.58"/>
    <col collapsed="false" customWidth="true" hidden="false" outlineLevel="0" max="770" min="770" style="170" width="9.14"/>
    <col collapsed="false" customWidth="true" hidden="false" outlineLevel="0" max="771" min="771" style="170" width="6.86"/>
    <col collapsed="false" customWidth="true" hidden="false" outlineLevel="0" max="772" min="772" style="170" width="11.29"/>
    <col collapsed="false" customWidth="true" hidden="false" outlineLevel="0" max="773" min="773" style="170" width="10.58"/>
    <col collapsed="false" customWidth="true" hidden="false" outlineLevel="0" max="774" min="774" style="170" width="12.14"/>
    <col collapsed="false" customWidth="true" hidden="false" outlineLevel="0" max="1022" min="775" style="170" width="9.14"/>
    <col collapsed="false" customWidth="true" hidden="false" outlineLevel="0" max="1023" min="1023" style="170" width="2"/>
    <col collapsed="false" customWidth="true" hidden="false" outlineLevel="0" max="1025" min="1024" style="170" width="5.57"/>
  </cols>
  <sheetData>
    <row r="1" s="171" customFormat="true" ht="21.95" hidden="false" customHeight="true" outlineLevel="0" collapsed="false">
      <c r="A1" s="222" t="s">
        <v>243</v>
      </c>
      <c r="B1" s="222"/>
      <c r="C1" s="222"/>
      <c r="D1" s="222"/>
      <c r="E1" s="222"/>
      <c r="F1" s="222"/>
    </row>
    <row r="2" customFormat="false" ht="14.1" hidden="false" customHeight="true" outlineLevel="0" collapsed="false">
      <c r="A2" s="172"/>
      <c r="B2" s="173"/>
      <c r="C2" s="174"/>
      <c r="D2" s="173"/>
      <c r="E2" s="213"/>
      <c r="F2" s="172"/>
    </row>
    <row r="3" s="179" customFormat="true" ht="14.1" hidden="false" customHeight="true" outlineLevel="0" collapsed="false">
      <c r="A3" s="223" t="s">
        <v>37</v>
      </c>
      <c r="B3" s="224" t="s">
        <v>106</v>
      </c>
      <c r="C3" s="225"/>
      <c r="D3" s="226" t="s">
        <v>72</v>
      </c>
      <c r="E3" s="226" t="s">
        <v>31</v>
      </c>
      <c r="F3" s="227" t="s">
        <v>236</v>
      </c>
    </row>
    <row r="4" customFormat="false" ht="14.1" hidden="false" customHeight="true" outlineLevel="0" collapsed="false">
      <c r="A4" s="180"/>
      <c r="B4" s="228" t="s">
        <v>39</v>
      </c>
      <c r="C4" s="229" t="str">
        <f aca="false">'(2)Insumo'!C63</f>
        <v>Aluguel de Instalações, Venda e Comercial</v>
      </c>
      <c r="D4" s="230" t="n">
        <f aca="false">'(2)Insumo'!H63</f>
        <v>15000</v>
      </c>
      <c r="E4" s="231" t="s">
        <v>108</v>
      </c>
      <c r="F4" s="232" t="n">
        <f aca="false">D4</f>
        <v>15000</v>
      </c>
    </row>
    <row r="5" customFormat="false" ht="14.1" hidden="false" customHeight="true" outlineLevel="0" collapsed="false">
      <c r="A5" s="186"/>
      <c r="B5" s="233" t="s">
        <v>44</v>
      </c>
      <c r="C5" s="174" t="str">
        <f aca="false">'(2)Insumo'!C64</f>
        <v>Telefone Fixo</v>
      </c>
      <c r="D5" s="211" t="n">
        <f aca="false">'(2)Insumo'!H64</f>
        <v>2000</v>
      </c>
      <c r="E5" s="234" t="s">
        <v>108</v>
      </c>
      <c r="F5" s="235" t="n">
        <f aca="false">D5</f>
        <v>2000</v>
      </c>
    </row>
    <row r="6" customFormat="false" ht="14.1" hidden="false" customHeight="true" outlineLevel="0" collapsed="false">
      <c r="A6" s="186"/>
      <c r="B6" s="233" t="s">
        <v>74</v>
      </c>
      <c r="C6" s="174" t="str">
        <f aca="false">'(2)Insumo'!C65</f>
        <v>Internet (P.O.S - Chip)</v>
      </c>
      <c r="D6" s="211" t="n">
        <f aca="false">'(2)Insumo'!H65</f>
        <v>5120</v>
      </c>
      <c r="E6" s="234" t="s">
        <v>108</v>
      </c>
      <c r="F6" s="235" t="n">
        <f aca="false">D6</f>
        <v>5120</v>
      </c>
    </row>
    <row r="7" customFormat="false" ht="14.1" hidden="false" customHeight="true" outlineLevel="0" collapsed="false">
      <c r="A7" s="186"/>
      <c r="B7" s="233" t="s">
        <v>111</v>
      </c>
      <c r="C7" s="174" t="str">
        <f aca="false">'(2)Insumo'!C66</f>
        <v>Energia Elétrica</v>
      </c>
      <c r="D7" s="211" t="n">
        <f aca="false">'(2)Insumo'!H66</f>
        <v>4500</v>
      </c>
      <c r="E7" s="234" t="s">
        <v>108</v>
      </c>
      <c r="F7" s="235" t="n">
        <f aca="false">D7</f>
        <v>4500</v>
      </c>
    </row>
    <row r="8" customFormat="false" ht="14.1" hidden="false" customHeight="true" outlineLevel="0" collapsed="false">
      <c r="A8" s="186"/>
      <c r="B8" s="233" t="s">
        <v>113</v>
      </c>
      <c r="C8" s="174" t="str">
        <f aca="false">'(2)Insumo'!C67</f>
        <v>Água/Esgoto</v>
      </c>
      <c r="D8" s="211" t="n">
        <f aca="false">'(2)Insumo'!H67</f>
        <v>500</v>
      </c>
      <c r="E8" s="234" t="s">
        <v>108</v>
      </c>
      <c r="F8" s="235" t="n">
        <f aca="false">D8</f>
        <v>500</v>
      </c>
    </row>
    <row r="9" customFormat="false" ht="14.1" hidden="false" customHeight="true" outlineLevel="0" collapsed="false">
      <c r="A9" s="186"/>
      <c r="B9" s="233" t="s">
        <v>115</v>
      </c>
      <c r="C9" s="174" t="str">
        <f aca="false">'(2)Insumo'!C68</f>
        <v>Propaganda e Publicidade</v>
      </c>
      <c r="D9" s="211" t="n">
        <f aca="false">'(2)Insumo'!H68</f>
        <v>8000</v>
      </c>
      <c r="E9" s="234" t="s">
        <v>108</v>
      </c>
      <c r="F9" s="235" t="n">
        <f aca="false">D9</f>
        <v>8000</v>
      </c>
    </row>
    <row r="10" customFormat="false" ht="14.1" hidden="false" customHeight="true" outlineLevel="0" collapsed="false">
      <c r="A10" s="186"/>
      <c r="B10" s="233" t="s">
        <v>117</v>
      </c>
      <c r="C10" s="174" t="str">
        <f aca="false">'(2)Insumo'!C69</f>
        <v>Seguro Patrimoial</v>
      </c>
      <c r="D10" s="211" t="n">
        <f aca="false">'(2)Insumo'!H69</f>
        <v>1500</v>
      </c>
      <c r="E10" s="234" t="s">
        <v>108</v>
      </c>
      <c r="F10" s="235" t="n">
        <f aca="false">D10</f>
        <v>1500</v>
      </c>
    </row>
    <row r="11" customFormat="false" ht="14.1" hidden="false" customHeight="true" outlineLevel="0" collapsed="false">
      <c r="A11" s="186"/>
      <c r="B11" s="233" t="s">
        <v>119</v>
      </c>
      <c r="C11" s="174" t="str">
        <f aca="false">'(2)Insumo'!C70</f>
        <v>Materiais de Expediente</v>
      </c>
      <c r="D11" s="211" t="n">
        <f aca="false">'(2)Insumo'!H70</f>
        <v>800</v>
      </c>
      <c r="E11" s="234" t="s">
        <v>108</v>
      </c>
      <c r="F11" s="235" t="n">
        <f aca="false">D11</f>
        <v>800</v>
      </c>
    </row>
    <row r="12" customFormat="false" ht="14.1" hidden="false" customHeight="true" outlineLevel="0" collapsed="false">
      <c r="A12" s="186"/>
      <c r="B12" s="233" t="s">
        <v>121</v>
      </c>
      <c r="C12" s="174" t="str">
        <f aca="false">'(2)Insumo'!C71</f>
        <v>Materiais de Limpeza e Conservação</v>
      </c>
      <c r="D12" s="211" t="n">
        <f aca="false">'(2)Insumo'!H71</f>
        <v>1600</v>
      </c>
      <c r="E12" s="234" t="s">
        <v>108</v>
      </c>
      <c r="F12" s="235" t="n">
        <f aca="false">D12</f>
        <v>1600</v>
      </c>
    </row>
    <row r="13" customFormat="false" ht="14.1" hidden="false" customHeight="true" outlineLevel="0" collapsed="false">
      <c r="A13" s="186"/>
      <c r="B13" s="233" t="s">
        <v>123</v>
      </c>
      <c r="C13" s="174" t="str">
        <f aca="false">'(2)Insumo'!C72</f>
        <v>Assinatura: livro/jornal/revista</v>
      </c>
      <c r="D13" s="211" t="n">
        <f aca="false">'(2)Insumo'!H72</f>
        <v>180</v>
      </c>
      <c r="E13" s="234" t="s">
        <v>108</v>
      </c>
      <c r="F13" s="235" t="n">
        <f aca="false">D13</f>
        <v>180</v>
      </c>
    </row>
    <row r="14" customFormat="false" ht="14.1" hidden="false" customHeight="true" outlineLevel="0" collapsed="false">
      <c r="A14" s="186"/>
      <c r="B14" s="233" t="s">
        <v>125</v>
      </c>
      <c r="C14" s="174" t="str">
        <f aca="false">'(2)Insumo'!C73</f>
        <v>Outras despesas</v>
      </c>
      <c r="D14" s="211" t="n">
        <f aca="false">'(2)Insumo'!H73</f>
        <v>2000</v>
      </c>
      <c r="E14" s="234" t="s">
        <v>108</v>
      </c>
      <c r="F14" s="235" t="n">
        <f aca="false">D14</f>
        <v>2000</v>
      </c>
    </row>
    <row r="15" s="196" customFormat="true" ht="14.1" hidden="false" customHeight="true" outlineLevel="0" collapsed="false">
      <c r="A15" s="236" t="s">
        <v>237</v>
      </c>
      <c r="B15" s="236"/>
      <c r="C15" s="236"/>
      <c r="D15" s="236"/>
      <c r="E15" s="236"/>
      <c r="F15" s="195" t="n">
        <f aca="false">SUM(F4:F14)</f>
        <v>41200</v>
      </c>
    </row>
    <row r="16" customFormat="false" ht="14.1" hidden="false" customHeight="true" outlineLevel="0" collapsed="false">
      <c r="A16" s="186"/>
      <c r="B16" s="198" t="s">
        <v>244</v>
      </c>
      <c r="C16" s="174" t="s">
        <v>238</v>
      </c>
      <c r="D16" s="217"/>
      <c r="E16" s="237"/>
      <c r="F16" s="238" t="n">
        <v>12</v>
      </c>
    </row>
    <row r="17" s="196" customFormat="true" ht="14.1" hidden="false" customHeight="true" outlineLevel="0" collapsed="false">
      <c r="A17" s="239" t="s">
        <v>239</v>
      </c>
      <c r="B17" s="239"/>
      <c r="C17" s="239"/>
      <c r="D17" s="239"/>
      <c r="E17" s="239"/>
      <c r="F17" s="209" t="n">
        <f aca="false">F15*F16</f>
        <v>494400</v>
      </c>
    </row>
    <row r="18" customFormat="false" ht="14.1" hidden="false" customHeight="true" outlineLevel="0" collapsed="false">
      <c r="A18" s="200"/>
      <c r="B18" s="210"/>
      <c r="C18" s="174"/>
      <c r="D18" s="174"/>
      <c r="E18" s="220"/>
      <c r="F18" s="211"/>
    </row>
    <row r="19" s="179" customFormat="true" ht="14.1" hidden="false" customHeight="true" outlineLevel="0" collapsed="false">
      <c r="A19" s="223" t="s">
        <v>46</v>
      </c>
      <c r="B19" s="224" t="s">
        <v>127</v>
      </c>
      <c r="C19" s="225"/>
      <c r="D19" s="226" t="s">
        <v>72</v>
      </c>
      <c r="E19" s="226" t="s">
        <v>31</v>
      </c>
      <c r="F19" s="227" t="s">
        <v>236</v>
      </c>
    </row>
    <row r="20" customFormat="false" ht="14.1" hidden="false" customHeight="true" outlineLevel="0" collapsed="false">
      <c r="A20" s="180"/>
      <c r="B20" s="228" t="s">
        <v>48</v>
      </c>
      <c r="C20" s="229" t="str">
        <f aca="false">'(2)Insumo'!C76</f>
        <v>Honorários Advocatícios</v>
      </c>
      <c r="D20" s="230" t="n">
        <f aca="false">'(2)Insumo'!H76</f>
        <v>7000</v>
      </c>
      <c r="E20" s="231" t="s">
        <v>108</v>
      </c>
      <c r="F20" s="232" t="n">
        <f aca="false">D20</f>
        <v>7000</v>
      </c>
    </row>
    <row r="21" customFormat="false" ht="14.1" hidden="false" customHeight="true" outlineLevel="0" collapsed="false">
      <c r="A21" s="186"/>
      <c r="B21" s="233" t="s">
        <v>51</v>
      </c>
      <c r="C21" s="174" t="str">
        <f aca="false">'(2)Insumo'!C77</f>
        <v>Honorários Contábeis</v>
      </c>
      <c r="D21" s="211" t="n">
        <f aca="false">'(2)Insumo'!H77</f>
        <v>2900</v>
      </c>
      <c r="E21" s="234" t="s">
        <v>108</v>
      </c>
      <c r="F21" s="235" t="n">
        <f aca="false">D21</f>
        <v>2900</v>
      </c>
    </row>
    <row r="22" customFormat="false" ht="14.1" hidden="false" customHeight="true" outlineLevel="0" collapsed="false">
      <c r="A22" s="186"/>
      <c r="B22" s="233" t="s">
        <v>53</v>
      </c>
      <c r="C22" s="174" t="str">
        <f aca="false">'(2)Insumo'!C78</f>
        <v>Mão-de-obra especializada</v>
      </c>
      <c r="D22" s="211" t="n">
        <f aca="false">'(2)Insumo'!H78</f>
        <v>5622</v>
      </c>
      <c r="E22" s="234" t="s">
        <v>108</v>
      </c>
      <c r="F22" s="235" t="n">
        <f aca="false">D22</f>
        <v>5622</v>
      </c>
    </row>
    <row r="23" customFormat="false" ht="14.1" hidden="false" customHeight="true" outlineLevel="0" collapsed="false">
      <c r="A23" s="186"/>
      <c r="B23" s="233" t="s">
        <v>55</v>
      </c>
      <c r="C23" s="174" t="str">
        <f aca="false">'(2)Insumo'!C79</f>
        <v>Exames médico - Admissional e Demissional</v>
      </c>
      <c r="D23" s="211" t="n">
        <f aca="false">'(2)Insumo'!H79</f>
        <v>1800</v>
      </c>
      <c r="E23" s="234" t="s">
        <v>108</v>
      </c>
      <c r="F23" s="235" t="n">
        <f aca="false">D23</f>
        <v>1800</v>
      </c>
    </row>
    <row r="24" customFormat="false" ht="14.1" hidden="false" customHeight="true" outlineLevel="0" collapsed="false">
      <c r="A24" s="186"/>
      <c r="B24" s="233" t="s">
        <v>57</v>
      </c>
      <c r="C24" s="174" t="str">
        <f aca="false">'(2)Insumo'!C80</f>
        <v>Laudo de segurança do trabalho</v>
      </c>
      <c r="D24" s="211" t="n">
        <f aca="false">'(2)Insumo'!H80</f>
        <v>1800</v>
      </c>
      <c r="E24" s="234" t="s">
        <v>108</v>
      </c>
      <c r="F24" s="235" t="n">
        <f aca="false">D24</f>
        <v>1800</v>
      </c>
    </row>
    <row r="25" customFormat="false" ht="14.1" hidden="false" customHeight="true" outlineLevel="0" collapsed="false">
      <c r="A25" s="186"/>
      <c r="B25" s="233" t="s">
        <v>59</v>
      </c>
      <c r="C25" s="174" t="str">
        <f aca="false">'(2)Insumo'!C81</f>
        <v>Vigilância Patrimonial</v>
      </c>
      <c r="D25" s="211" t="n">
        <f aca="false">'(2)Insumo'!H81</f>
        <v>2000</v>
      </c>
      <c r="E25" s="234" t="s">
        <v>108</v>
      </c>
      <c r="F25" s="235" t="n">
        <f aca="false">D25</f>
        <v>2000</v>
      </c>
    </row>
    <row r="26" customFormat="false" ht="14.1" hidden="false" customHeight="true" outlineLevel="0" collapsed="false">
      <c r="A26" s="186"/>
      <c r="B26" s="233" t="s">
        <v>61</v>
      </c>
      <c r="C26" s="174" t="str">
        <f aca="false">'(2)Insumo'!C82</f>
        <v>Transporte de Valores</v>
      </c>
      <c r="D26" s="211" t="n">
        <f aca="false">'(2)Insumo'!H82</f>
        <v>6000</v>
      </c>
      <c r="E26" s="234" t="s">
        <v>108</v>
      </c>
      <c r="F26" s="235" t="n">
        <f aca="false">D26</f>
        <v>6000</v>
      </c>
    </row>
    <row r="27" s="196" customFormat="true" ht="14.1" hidden="false" customHeight="true" outlineLevel="0" collapsed="false">
      <c r="A27" s="236" t="s">
        <v>237</v>
      </c>
      <c r="B27" s="236"/>
      <c r="C27" s="236"/>
      <c r="D27" s="236"/>
      <c r="E27" s="236"/>
      <c r="F27" s="195" t="n">
        <f aca="false">SUM(F20:F26)</f>
        <v>27122</v>
      </c>
    </row>
    <row r="28" customFormat="false" ht="14.1" hidden="false" customHeight="true" outlineLevel="0" collapsed="false">
      <c r="A28" s="186"/>
      <c r="B28" s="198" t="s">
        <v>245</v>
      </c>
      <c r="C28" s="174" t="s">
        <v>238</v>
      </c>
      <c r="D28" s="217"/>
      <c r="E28" s="237"/>
      <c r="F28" s="238" t="n">
        <v>12</v>
      </c>
    </row>
    <row r="29" s="196" customFormat="true" ht="14.1" hidden="false" customHeight="true" outlineLevel="0" collapsed="false">
      <c r="A29" s="239" t="s">
        <v>239</v>
      </c>
      <c r="B29" s="239"/>
      <c r="C29" s="239"/>
      <c r="D29" s="239"/>
      <c r="E29" s="239"/>
      <c r="F29" s="209" t="n">
        <f aca="false">F27*F28</f>
        <v>325464</v>
      </c>
    </row>
    <row r="31" s="179" customFormat="true" ht="14.1" hidden="false" customHeight="true" outlineLevel="0" collapsed="false">
      <c r="A31" s="223" t="s">
        <v>63</v>
      </c>
      <c r="B31" s="224" t="s">
        <v>135</v>
      </c>
      <c r="C31" s="225"/>
      <c r="D31" s="226" t="s">
        <v>72</v>
      </c>
      <c r="E31" s="226" t="s">
        <v>31</v>
      </c>
      <c r="F31" s="227" t="s">
        <v>236</v>
      </c>
    </row>
    <row r="32" customFormat="false" ht="14.1" hidden="false" customHeight="true" outlineLevel="0" collapsed="false">
      <c r="A32" s="180"/>
      <c r="B32" s="228" t="s">
        <v>65</v>
      </c>
      <c r="C32" s="229" t="str">
        <f aca="false">'(2)Insumo'!C85</f>
        <v>Manutenção de Equipamentos e Hardware</v>
      </c>
      <c r="D32" s="230" t="n">
        <f aca="false">'(2)Insumo'!H85</f>
        <v>17296.6666666667</v>
      </c>
      <c r="E32" s="231" t="s">
        <v>108</v>
      </c>
      <c r="F32" s="232" t="n">
        <f aca="false">D32</f>
        <v>17296.6666666667</v>
      </c>
    </row>
    <row r="33" customFormat="false" ht="14.1" hidden="false" customHeight="true" outlineLevel="0" collapsed="false">
      <c r="A33" s="186"/>
      <c r="B33" s="233" t="s">
        <v>67</v>
      </c>
      <c r="C33" s="174" t="str">
        <f aca="false">'(2)Insumo'!C86</f>
        <v>Manutenção Software</v>
      </c>
      <c r="D33" s="211" t="n">
        <f aca="false">'(2)Insumo'!H86</f>
        <v>1500</v>
      </c>
      <c r="E33" s="234" t="s">
        <v>108</v>
      </c>
      <c r="F33" s="235" t="n">
        <f aca="false">D33</f>
        <v>1500</v>
      </c>
    </row>
    <row r="34" customFormat="false" ht="14.1" hidden="false" customHeight="true" outlineLevel="0" collapsed="false">
      <c r="A34" s="186"/>
      <c r="B34" s="233" t="s">
        <v>69</v>
      </c>
      <c r="C34" s="174" t="str">
        <f aca="false">'(2)Insumo'!C87</f>
        <v>Manutenção Infraestrutura de TI</v>
      </c>
      <c r="D34" s="211" t="n">
        <f aca="false">'(2)Insumo'!H87</f>
        <v>361.6425</v>
      </c>
      <c r="E34" s="234" t="s">
        <v>108</v>
      </c>
      <c r="F34" s="235" t="n">
        <f aca="false">D34</f>
        <v>361.6425</v>
      </c>
    </row>
    <row r="35" customFormat="false" ht="14.1" hidden="false" customHeight="true" outlineLevel="0" collapsed="false">
      <c r="A35" s="186"/>
      <c r="B35" s="233" t="s">
        <v>139</v>
      </c>
      <c r="C35" s="174" t="str">
        <f aca="false">'(2)Insumo'!C88</f>
        <v>Manutenção do Sistemas Informatizados e Data Center</v>
      </c>
      <c r="D35" s="211" t="n">
        <f aca="false">'(2)Insumo'!H88</f>
        <v>500</v>
      </c>
      <c r="E35" s="234" t="s">
        <v>108</v>
      </c>
      <c r="F35" s="235" t="n">
        <f aca="false">D35</f>
        <v>500</v>
      </c>
    </row>
    <row r="36" customFormat="false" ht="14.1" hidden="false" customHeight="true" outlineLevel="0" collapsed="false">
      <c r="A36" s="186"/>
      <c r="B36" s="233" t="s">
        <v>141</v>
      </c>
      <c r="C36" s="174" t="str">
        <f aca="false">'(2)Insumo'!C89</f>
        <v>Manutenção da Central de Controle Operacional - CCO</v>
      </c>
      <c r="D36" s="211" t="n">
        <f aca="false">'(2)Insumo'!H89</f>
        <v>600</v>
      </c>
      <c r="E36" s="234" t="s">
        <v>108</v>
      </c>
      <c r="F36" s="235" t="n">
        <f aca="false">D36</f>
        <v>600</v>
      </c>
    </row>
    <row r="37" customFormat="false" ht="14.1" hidden="false" customHeight="true" outlineLevel="0" collapsed="false">
      <c r="A37" s="186"/>
      <c r="B37" s="233" t="s">
        <v>143</v>
      </c>
      <c r="C37" s="174" t="str">
        <f aca="false">'(2)Insumo'!C90</f>
        <v>Manutenção e Reposição de Sinalização Horizontal</v>
      </c>
      <c r="D37" s="211" t="n">
        <f aca="false">'(2)Insumo'!H90</f>
        <v>4688</v>
      </c>
      <c r="E37" s="234" t="s">
        <v>108</v>
      </c>
      <c r="F37" s="235" t="n">
        <f aca="false">D37</f>
        <v>4688</v>
      </c>
    </row>
    <row r="38" customFormat="false" ht="14.1" hidden="false" customHeight="true" outlineLevel="0" collapsed="false">
      <c r="A38" s="186"/>
      <c r="B38" s="233" t="s">
        <v>145</v>
      </c>
      <c r="C38" s="174" t="str">
        <f aca="false">'(2)Insumo'!C91</f>
        <v>Manutenção e Reposição de Sinalização Vertical</v>
      </c>
      <c r="D38" s="211" t="n">
        <f aca="false">'(2)Insumo'!H91</f>
        <v>6700.8</v>
      </c>
      <c r="E38" s="234" t="s">
        <v>108</v>
      </c>
      <c r="F38" s="235" t="n">
        <f aca="false">D38</f>
        <v>6700.8</v>
      </c>
    </row>
    <row r="39" customFormat="false" ht="14.1" hidden="false" customHeight="true" outlineLevel="0" collapsed="false">
      <c r="A39" s="186"/>
      <c r="B39" s="233" t="s">
        <v>147</v>
      </c>
      <c r="C39" s="174" t="str">
        <f aca="false">'(2)Insumo'!C92</f>
        <v>Homologação do Talonário Eletrônico</v>
      </c>
      <c r="D39" s="211" t="n">
        <f aca="false">'(2)Insumo'!H92</f>
        <v>1625</v>
      </c>
      <c r="E39" s="234" t="s">
        <v>108</v>
      </c>
      <c r="F39" s="235" t="n">
        <f aca="false">D39</f>
        <v>1625</v>
      </c>
    </row>
    <row r="40" customFormat="false" ht="14.1" hidden="false" customHeight="true" outlineLevel="0" collapsed="false">
      <c r="A40" s="186"/>
      <c r="B40" s="233" t="s">
        <v>149</v>
      </c>
      <c r="C40" s="174" t="str">
        <f aca="false">'(2)Insumo'!C93</f>
        <v>Bobinas de Parquímetros</v>
      </c>
      <c r="D40" s="211" t="n">
        <f aca="false">'(2)Insumo'!H93</f>
        <v>1398.56</v>
      </c>
      <c r="E40" s="234" t="s">
        <v>108</v>
      </c>
      <c r="F40" s="235" t="n">
        <f aca="false">D40</f>
        <v>1398.56</v>
      </c>
    </row>
    <row r="41" customFormat="false" ht="14.1" hidden="false" customHeight="true" outlineLevel="0" collapsed="false">
      <c r="A41" s="186"/>
      <c r="B41" s="233" t="s">
        <v>151</v>
      </c>
      <c r="C41" s="174" t="str">
        <f aca="false">'(2)Insumo'!C94</f>
        <v>Bobinas de P.O.S.</v>
      </c>
      <c r="D41" s="211" t="n">
        <f aca="false">'(2)Insumo'!H94</f>
        <v>1832.12</v>
      </c>
      <c r="E41" s="234" t="s">
        <v>108</v>
      </c>
      <c r="F41" s="235" t="n">
        <f aca="false">D41</f>
        <v>1832.12</v>
      </c>
    </row>
    <row r="42" customFormat="false" ht="14.1" hidden="false" customHeight="true" outlineLevel="0" collapsed="false">
      <c r="A42" s="186"/>
      <c r="B42" s="233" t="s">
        <v>153</v>
      </c>
      <c r="C42" s="174" t="str">
        <f aca="false">'(2)Insumo'!C95</f>
        <v>Formulários e Papeis de trabalho</v>
      </c>
      <c r="D42" s="211" t="n">
        <f aca="false">'(2)Insumo'!H95</f>
        <v>500</v>
      </c>
      <c r="E42" s="234" t="s">
        <v>108</v>
      </c>
      <c r="F42" s="235" t="n">
        <f aca="false">D42</f>
        <v>500</v>
      </c>
    </row>
    <row r="43" customFormat="false" ht="14.1" hidden="false" customHeight="true" outlineLevel="0" collapsed="false">
      <c r="A43" s="186"/>
      <c r="B43" s="233" t="s">
        <v>155</v>
      </c>
      <c r="C43" s="174" t="str">
        <f aca="false">'(2)Insumo'!C96</f>
        <v>Hopedagem - Armazenamento na Nuvem</v>
      </c>
      <c r="D43" s="211" t="n">
        <f aca="false">'(2)Insumo'!H96</f>
        <v>1500</v>
      </c>
      <c r="E43" s="234" t="s">
        <v>108</v>
      </c>
      <c r="F43" s="235" t="n">
        <f aca="false">D43</f>
        <v>1500</v>
      </c>
    </row>
    <row r="44" s="196" customFormat="true" ht="14.1" hidden="false" customHeight="true" outlineLevel="0" collapsed="false">
      <c r="A44" s="236" t="s">
        <v>237</v>
      </c>
      <c r="B44" s="236"/>
      <c r="C44" s="236"/>
      <c r="D44" s="236"/>
      <c r="E44" s="236"/>
      <c r="F44" s="195" t="n">
        <f aca="false">SUM(F32:F43)</f>
        <v>38502.7891666667</v>
      </c>
    </row>
    <row r="45" customFormat="false" ht="14.1" hidden="false" customHeight="true" outlineLevel="0" collapsed="false">
      <c r="A45" s="186"/>
      <c r="B45" s="198" t="s">
        <v>246</v>
      </c>
      <c r="C45" s="174" t="s">
        <v>238</v>
      </c>
      <c r="D45" s="217"/>
      <c r="E45" s="237"/>
      <c r="F45" s="238" t="n">
        <v>12</v>
      </c>
    </row>
    <row r="46" s="196" customFormat="true" ht="14.1" hidden="false" customHeight="true" outlineLevel="0" collapsed="false">
      <c r="A46" s="239" t="s">
        <v>239</v>
      </c>
      <c r="B46" s="239"/>
      <c r="C46" s="239"/>
      <c r="D46" s="239"/>
      <c r="E46" s="239"/>
      <c r="F46" s="209" t="n">
        <f aca="false">F44*F45</f>
        <v>462033.47</v>
      </c>
    </row>
  </sheetData>
  <sheetProtection sheet="true" objects="true" scenarios="true" selectLockedCells="true"/>
  <mergeCells count="7">
    <mergeCell ref="A1:F1"/>
    <mergeCell ref="A15:E15"/>
    <mergeCell ref="A17:E17"/>
    <mergeCell ref="A27:E27"/>
    <mergeCell ref="A29:E29"/>
    <mergeCell ref="A44:E44"/>
    <mergeCell ref="A46:E46"/>
  </mergeCells>
  <printOptions headings="false" gridLines="false" gridLinesSet="true" horizontalCentered="true" verticalCentered="false"/>
  <pageMargins left="0.25" right="0.25" top="0.75" bottom="0.75" header="0.3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&amp;L&amp;"Calibri,Regular"&amp;9Estado de Santa Catarina
Município de Joinville
Edital de Concorrência N° 002/2017
Concessão do Serviço de Estacionamento Rotativo Público</oddHeader>
    <oddFooter>&amp;L&amp;"Calibri,Regular"&amp;9Planilha 6 - Composição da Despesa Geral&amp;R&amp;"Calibri,Regular"&amp;9Pág.: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86"/>
  <sheetViews>
    <sheetView showFormulas="false" showGridLines="true" showRowColHeaders="true" showZeros="true" rightToLeft="false" tabSelected="false" showOutlineSymbols="true" defaultGridColor="true" view="normal" topLeftCell="A46" colorId="64" zoomScale="100" zoomScaleNormal="100" zoomScalePageLayoutView="100" workbookViewId="0">
      <selection pane="topLeft" activeCell="E7" activeCellId="0" sqref="E7"/>
    </sheetView>
  </sheetViews>
  <sheetFormatPr defaultRowHeight="14.1" outlineLevelRow="0" outlineLevelCol="0"/>
  <cols>
    <col collapsed="false" customWidth="true" hidden="false" outlineLevel="0" max="1" min="1" style="240" width="5.43"/>
    <col collapsed="false" customWidth="true" hidden="false" outlineLevel="0" max="2" min="2" style="240" width="5.57"/>
    <col collapsed="false" customWidth="true" hidden="false" outlineLevel="0" max="3" min="3" style="240" width="29.71"/>
    <col collapsed="false" customWidth="true" hidden="false" outlineLevel="0" max="4" min="4" style="240" width="10.85"/>
    <col collapsed="false" customWidth="true" hidden="false" outlineLevel="0" max="5" min="5" style="101" width="11.86"/>
    <col collapsed="false" customWidth="true" hidden="false" outlineLevel="0" max="6" min="6" style="240" width="14.7"/>
    <col collapsed="false" customWidth="true" hidden="false" outlineLevel="0" max="10" min="7" style="240" width="11.86"/>
    <col collapsed="false" customWidth="true" hidden="false" outlineLevel="0" max="13" min="11" style="240" width="9.14"/>
    <col collapsed="false" customWidth="true" hidden="false" outlineLevel="0" max="14" min="14" style="240" width="10.14"/>
    <col collapsed="false" customWidth="true" hidden="false" outlineLevel="0" max="254" min="15" style="240" width="9.14"/>
    <col collapsed="false" customWidth="true" hidden="false" outlineLevel="0" max="255" min="255" style="240" width="3.86"/>
    <col collapsed="false" customWidth="true" hidden="false" outlineLevel="0" max="256" min="256" style="240" width="3.57"/>
    <col collapsed="false" customWidth="true" hidden="false" outlineLevel="0" max="257" min="257" style="240" width="10.14"/>
    <col collapsed="false" customWidth="true" hidden="false" outlineLevel="0" max="258" min="258" style="240" width="13.29"/>
    <col collapsed="false" customWidth="true" hidden="false" outlineLevel="0" max="259" min="259" style="240" width="4.14"/>
    <col collapsed="false" customWidth="true" hidden="false" outlineLevel="0" max="260" min="260" style="240" width="9.14"/>
    <col collapsed="false" customWidth="true" hidden="false" outlineLevel="0" max="262" min="261" style="240" width="10.71"/>
    <col collapsed="false" customWidth="true" hidden="false" outlineLevel="0" max="263" min="263" style="240" width="8.57"/>
    <col collapsed="false" customWidth="true" hidden="false" outlineLevel="0" max="264" min="264" style="240" width="9.85"/>
    <col collapsed="false" customWidth="true" hidden="false" outlineLevel="0" max="265" min="265" style="240" width="6.57"/>
    <col collapsed="false" customWidth="true" hidden="false" outlineLevel="0" max="269" min="266" style="240" width="9.14"/>
    <col collapsed="false" customWidth="true" hidden="false" outlineLevel="0" max="270" min="270" style="240" width="10.14"/>
    <col collapsed="false" customWidth="true" hidden="false" outlineLevel="0" max="510" min="271" style="240" width="9.14"/>
    <col collapsed="false" customWidth="true" hidden="false" outlineLevel="0" max="511" min="511" style="240" width="3.86"/>
    <col collapsed="false" customWidth="true" hidden="false" outlineLevel="0" max="512" min="512" style="240" width="3.57"/>
    <col collapsed="false" customWidth="true" hidden="false" outlineLevel="0" max="513" min="513" style="240" width="10.14"/>
    <col collapsed="false" customWidth="true" hidden="false" outlineLevel="0" max="514" min="514" style="240" width="13.29"/>
    <col collapsed="false" customWidth="true" hidden="false" outlineLevel="0" max="515" min="515" style="240" width="4.14"/>
    <col collapsed="false" customWidth="true" hidden="false" outlineLevel="0" max="516" min="516" style="240" width="9.14"/>
    <col collapsed="false" customWidth="true" hidden="false" outlineLevel="0" max="518" min="517" style="240" width="10.71"/>
    <col collapsed="false" customWidth="true" hidden="false" outlineLevel="0" max="519" min="519" style="240" width="8.57"/>
    <col collapsed="false" customWidth="true" hidden="false" outlineLevel="0" max="520" min="520" style="240" width="9.85"/>
    <col collapsed="false" customWidth="true" hidden="false" outlineLevel="0" max="521" min="521" style="240" width="6.57"/>
    <col collapsed="false" customWidth="true" hidden="false" outlineLevel="0" max="525" min="522" style="240" width="9.14"/>
    <col collapsed="false" customWidth="true" hidden="false" outlineLevel="0" max="526" min="526" style="240" width="10.14"/>
    <col collapsed="false" customWidth="true" hidden="false" outlineLevel="0" max="766" min="527" style="240" width="9.14"/>
    <col collapsed="false" customWidth="true" hidden="false" outlineLevel="0" max="767" min="767" style="240" width="3.86"/>
    <col collapsed="false" customWidth="true" hidden="false" outlineLevel="0" max="768" min="768" style="240" width="3.57"/>
    <col collapsed="false" customWidth="true" hidden="false" outlineLevel="0" max="769" min="769" style="240" width="10.14"/>
    <col collapsed="false" customWidth="true" hidden="false" outlineLevel="0" max="770" min="770" style="240" width="13.29"/>
    <col collapsed="false" customWidth="true" hidden="false" outlineLevel="0" max="771" min="771" style="240" width="4.14"/>
    <col collapsed="false" customWidth="true" hidden="false" outlineLevel="0" max="772" min="772" style="240" width="9.14"/>
    <col collapsed="false" customWidth="true" hidden="false" outlineLevel="0" max="774" min="773" style="240" width="10.71"/>
    <col collapsed="false" customWidth="true" hidden="false" outlineLevel="0" max="775" min="775" style="240" width="8.57"/>
    <col collapsed="false" customWidth="true" hidden="false" outlineLevel="0" max="776" min="776" style="240" width="9.85"/>
    <col collapsed="false" customWidth="true" hidden="false" outlineLevel="0" max="777" min="777" style="240" width="6.57"/>
    <col collapsed="false" customWidth="true" hidden="false" outlineLevel="0" max="781" min="778" style="240" width="9.14"/>
    <col collapsed="false" customWidth="true" hidden="false" outlineLevel="0" max="782" min="782" style="240" width="10.14"/>
    <col collapsed="false" customWidth="true" hidden="false" outlineLevel="0" max="1022" min="783" style="240" width="9.14"/>
    <col collapsed="false" customWidth="true" hidden="false" outlineLevel="0" max="1023" min="1023" style="240" width="3.86"/>
    <col collapsed="false" customWidth="true" hidden="false" outlineLevel="0" max="1025" min="1024" style="240" width="3.57"/>
  </cols>
  <sheetData>
    <row r="1" customFormat="false" ht="21.95" hidden="false" customHeight="true" outlineLevel="0" collapsed="false">
      <c r="A1" s="241" t="s">
        <v>247</v>
      </c>
      <c r="B1" s="241"/>
      <c r="C1" s="241"/>
      <c r="D1" s="241"/>
      <c r="E1" s="241"/>
      <c r="F1" s="241"/>
      <c r="G1" s="241"/>
      <c r="H1" s="241"/>
      <c r="I1" s="241"/>
      <c r="J1" s="241"/>
    </row>
    <row r="2" customFormat="false" ht="14.1" hidden="false" customHeight="true" outlineLevel="0" collapsed="false">
      <c r="A2" s="242"/>
      <c r="C2" s="243"/>
      <c r="D2" s="244"/>
      <c r="E2" s="244"/>
      <c r="F2" s="244"/>
      <c r="G2" s="244"/>
    </row>
    <row r="3" s="246" customFormat="true" ht="14.1" hidden="false" customHeight="true" outlineLevel="0" collapsed="false">
      <c r="A3" s="245" t="s">
        <v>248</v>
      </c>
      <c r="B3" s="245"/>
      <c r="C3" s="245"/>
      <c r="D3" s="245"/>
      <c r="E3" s="245"/>
      <c r="F3" s="245"/>
      <c r="G3" s="245"/>
      <c r="H3" s="245"/>
      <c r="I3" s="245"/>
      <c r="J3" s="245"/>
    </row>
    <row r="4" customFormat="false" ht="14.1" hidden="false" customHeight="true" outlineLevel="0" collapsed="false">
      <c r="A4" s="247"/>
      <c r="B4" s="248"/>
      <c r="C4" s="248"/>
      <c r="D4" s="248"/>
      <c r="E4" s="248"/>
      <c r="F4" s="248"/>
      <c r="G4" s="248"/>
      <c r="H4" s="248"/>
    </row>
    <row r="5" s="252" customFormat="true" ht="14.1" hidden="false" customHeight="true" outlineLevel="0" collapsed="false">
      <c r="A5" s="249" t="s">
        <v>37</v>
      </c>
      <c r="B5" s="250" t="s">
        <v>249</v>
      </c>
      <c r="C5" s="250"/>
      <c r="D5" s="250"/>
      <c r="E5" s="250"/>
      <c r="F5" s="250"/>
      <c r="G5" s="250"/>
      <c r="H5" s="250"/>
      <c r="I5" s="250"/>
      <c r="J5" s="251"/>
      <c r="K5" s="240"/>
      <c r="L5" s="240"/>
      <c r="M5" s="240"/>
      <c r="N5" s="240"/>
      <c r="O5" s="240"/>
      <c r="P5" s="240"/>
      <c r="Q5" s="240"/>
      <c r="R5" s="240"/>
      <c r="S5" s="240"/>
    </row>
    <row r="6" s="246" customFormat="true" ht="14.1" hidden="false" customHeight="true" outlineLevel="0" collapsed="false">
      <c r="A6" s="253" t="s">
        <v>158</v>
      </c>
      <c r="B6" s="253" t="s">
        <v>30</v>
      </c>
      <c r="C6" s="253"/>
      <c r="D6" s="253" t="s">
        <v>31</v>
      </c>
      <c r="E6" s="253" t="s">
        <v>250</v>
      </c>
      <c r="F6" s="253"/>
      <c r="G6" s="254" t="s">
        <v>34</v>
      </c>
      <c r="H6" s="254"/>
      <c r="I6" s="254"/>
      <c r="J6" s="254"/>
      <c r="K6" s="240"/>
      <c r="L6" s="240"/>
      <c r="M6" s="240"/>
      <c r="N6" s="240"/>
      <c r="O6" s="240"/>
      <c r="P6" s="240"/>
      <c r="Q6" s="240"/>
      <c r="R6" s="240"/>
      <c r="S6" s="240"/>
    </row>
    <row r="7" customFormat="false" ht="14.1" hidden="false" customHeight="true" outlineLevel="0" collapsed="false">
      <c r="A7" s="255" t="s">
        <v>251</v>
      </c>
      <c r="B7" s="112" t="s">
        <v>252</v>
      </c>
      <c r="C7" s="256"/>
      <c r="D7" s="257" t="s">
        <v>253</v>
      </c>
      <c r="E7" s="258" t="n">
        <f aca="false">'(3)Invest.'!C7+'(3)Invest.'!D7</f>
        <v>1</v>
      </c>
      <c r="F7" s="258"/>
      <c r="G7" s="259" t="s">
        <v>254</v>
      </c>
      <c r="H7" s="256"/>
      <c r="I7" s="256"/>
      <c r="J7" s="260"/>
    </row>
    <row r="8" customFormat="false" ht="14.1" hidden="false" customHeight="true" outlineLevel="0" collapsed="false">
      <c r="A8" s="261" t="s">
        <v>255</v>
      </c>
      <c r="B8" s="118" t="s">
        <v>256</v>
      </c>
      <c r="C8" s="262"/>
      <c r="D8" s="263" t="s">
        <v>254</v>
      </c>
      <c r="E8" s="264"/>
      <c r="F8" s="264"/>
      <c r="G8" s="265" t="s">
        <v>257</v>
      </c>
      <c r="H8" s="262"/>
      <c r="I8" s="262"/>
      <c r="J8" s="266"/>
    </row>
    <row r="9" customFormat="false" ht="14.1" hidden="false" customHeight="true" outlineLevel="0" collapsed="false">
      <c r="A9" s="261" t="s">
        <v>258</v>
      </c>
      <c r="B9" s="118" t="s">
        <v>259</v>
      </c>
      <c r="C9" s="262"/>
      <c r="D9" s="263" t="s">
        <v>254</v>
      </c>
      <c r="E9" s="264"/>
      <c r="F9" s="264"/>
      <c r="G9" s="265" t="s">
        <v>257</v>
      </c>
      <c r="H9" s="262"/>
      <c r="I9" s="262"/>
      <c r="J9" s="266"/>
    </row>
    <row r="10" customFormat="false" ht="14.1" hidden="false" customHeight="true" outlineLevel="0" collapsed="false">
      <c r="A10" s="261" t="s">
        <v>260</v>
      </c>
      <c r="B10" s="118" t="s">
        <v>261</v>
      </c>
      <c r="C10" s="262"/>
      <c r="D10" s="263" t="s">
        <v>254</v>
      </c>
      <c r="E10" s="264"/>
      <c r="F10" s="264"/>
      <c r="G10" s="265" t="s">
        <v>257</v>
      </c>
      <c r="H10" s="262"/>
      <c r="I10" s="262"/>
      <c r="J10" s="266"/>
    </row>
    <row r="11" customFormat="false" ht="14.1" hidden="false" customHeight="true" outlineLevel="0" collapsed="false">
      <c r="A11" s="261" t="s">
        <v>262</v>
      </c>
      <c r="B11" s="118" t="s">
        <v>263</v>
      </c>
      <c r="C11" s="262"/>
      <c r="D11" s="263" t="s">
        <v>264</v>
      </c>
      <c r="E11" s="267"/>
      <c r="F11" s="267"/>
      <c r="G11" s="265" t="s">
        <v>257</v>
      </c>
      <c r="H11" s="262"/>
      <c r="I11" s="262"/>
      <c r="J11" s="266"/>
    </row>
    <row r="12" customFormat="false" ht="14.1" hidden="false" customHeight="true" outlineLevel="0" collapsed="false">
      <c r="A12" s="261" t="s">
        <v>265</v>
      </c>
      <c r="B12" s="118" t="s">
        <v>266</v>
      </c>
      <c r="C12" s="262"/>
      <c r="D12" s="263" t="s">
        <v>264</v>
      </c>
      <c r="E12" s="267"/>
      <c r="F12" s="267"/>
      <c r="G12" s="265" t="s">
        <v>257</v>
      </c>
      <c r="H12" s="262"/>
      <c r="I12" s="262"/>
      <c r="J12" s="266"/>
    </row>
    <row r="13" customFormat="false" ht="14.1" hidden="false" customHeight="true" outlineLevel="0" collapsed="false">
      <c r="A13" s="261" t="s">
        <v>267</v>
      </c>
      <c r="B13" s="118" t="s">
        <v>268</v>
      </c>
      <c r="C13" s="262"/>
      <c r="D13" s="263" t="s">
        <v>269</v>
      </c>
      <c r="E13" s="264"/>
      <c r="F13" s="264"/>
      <c r="G13" s="265" t="s">
        <v>257</v>
      </c>
      <c r="H13" s="262"/>
      <c r="I13" s="262"/>
      <c r="J13" s="266"/>
    </row>
    <row r="14" customFormat="false" ht="14.1" hidden="false" customHeight="true" outlineLevel="0" collapsed="false">
      <c r="A14" s="261" t="s">
        <v>270</v>
      </c>
      <c r="B14" s="118" t="s">
        <v>271</v>
      </c>
      <c r="C14" s="262"/>
      <c r="D14" s="263" t="s">
        <v>272</v>
      </c>
      <c r="E14" s="264"/>
      <c r="F14" s="264"/>
      <c r="G14" s="265" t="s">
        <v>257</v>
      </c>
      <c r="H14" s="262"/>
      <c r="I14" s="262"/>
      <c r="J14" s="266"/>
    </row>
    <row r="15" s="269" customFormat="true" ht="14.1" hidden="false" customHeight="true" outlineLevel="0" collapsed="false">
      <c r="A15" s="261" t="s">
        <v>273</v>
      </c>
      <c r="B15" s="268" t="s">
        <v>274</v>
      </c>
      <c r="C15" s="268"/>
      <c r="D15" s="263" t="s">
        <v>254</v>
      </c>
      <c r="E15" s="264"/>
      <c r="F15" s="264"/>
      <c r="G15" s="265" t="s">
        <v>257</v>
      </c>
      <c r="H15" s="262"/>
      <c r="I15" s="262"/>
      <c r="J15" s="266"/>
      <c r="M15" s="270"/>
      <c r="N15" s="271"/>
    </row>
    <row r="16" customFormat="false" ht="14.1" hidden="false" customHeight="true" outlineLevel="0" collapsed="false">
      <c r="A16" s="272" t="s">
        <v>275</v>
      </c>
      <c r="B16" s="273" t="s">
        <v>276</v>
      </c>
      <c r="C16" s="273"/>
      <c r="D16" s="274" t="s">
        <v>254</v>
      </c>
      <c r="E16" s="275"/>
      <c r="F16" s="275"/>
      <c r="G16" s="276" t="s">
        <v>256</v>
      </c>
      <c r="H16" s="277"/>
      <c r="I16" s="277"/>
      <c r="J16" s="278"/>
      <c r="M16" s="270"/>
      <c r="N16" s="271"/>
    </row>
    <row r="17" customFormat="false" ht="14.1" hidden="false" customHeight="true" outlineLevel="0" collapsed="false">
      <c r="D17" s="279"/>
      <c r="E17" s="107"/>
      <c r="F17" s="280"/>
      <c r="G17" s="280"/>
      <c r="H17" s="281"/>
      <c r="I17" s="281"/>
      <c r="J17" s="281"/>
      <c r="M17" s="270"/>
      <c r="N17" s="271"/>
    </row>
    <row r="18" s="252" customFormat="true" ht="14.1" hidden="false" customHeight="true" outlineLevel="0" collapsed="false">
      <c r="A18" s="249" t="s">
        <v>46</v>
      </c>
      <c r="B18" s="250" t="s">
        <v>277</v>
      </c>
      <c r="C18" s="250"/>
      <c r="D18" s="250"/>
      <c r="E18" s="250"/>
      <c r="F18" s="250"/>
      <c r="G18" s="250"/>
      <c r="H18" s="250"/>
      <c r="I18" s="250"/>
      <c r="J18" s="251"/>
      <c r="K18" s="240"/>
      <c r="L18" s="240"/>
      <c r="M18" s="240"/>
      <c r="N18" s="240"/>
      <c r="O18" s="240"/>
      <c r="P18" s="240"/>
      <c r="Q18" s="240"/>
      <c r="R18" s="240"/>
      <c r="S18" s="240"/>
    </row>
    <row r="19" s="246" customFormat="true" ht="14.1" hidden="false" customHeight="true" outlineLevel="0" collapsed="false">
      <c r="A19" s="253" t="s">
        <v>158</v>
      </c>
      <c r="B19" s="253" t="s">
        <v>30</v>
      </c>
      <c r="C19" s="253"/>
      <c r="D19" s="253" t="s">
        <v>31</v>
      </c>
      <c r="E19" s="253" t="s">
        <v>278</v>
      </c>
      <c r="F19" s="253"/>
      <c r="G19" s="254" t="s">
        <v>34</v>
      </c>
      <c r="H19" s="254"/>
      <c r="I19" s="254"/>
      <c r="J19" s="254"/>
      <c r="K19" s="240"/>
      <c r="L19" s="240"/>
      <c r="M19" s="240"/>
      <c r="N19" s="240"/>
      <c r="O19" s="240"/>
      <c r="P19" s="240"/>
      <c r="Q19" s="240"/>
      <c r="R19" s="240"/>
      <c r="S19" s="240"/>
    </row>
    <row r="20" customFormat="false" ht="14.1" hidden="false" customHeight="true" outlineLevel="0" collapsed="false">
      <c r="A20" s="255" t="s">
        <v>251</v>
      </c>
      <c r="B20" s="112" t="s">
        <v>279</v>
      </c>
      <c r="C20" s="256"/>
      <c r="D20" s="257" t="s">
        <v>280</v>
      </c>
      <c r="E20" s="282" t="n">
        <f aca="false">'(3)Invest.'!E7</f>
        <v>35000</v>
      </c>
      <c r="F20" s="282"/>
      <c r="G20" s="259" t="s">
        <v>254</v>
      </c>
      <c r="H20" s="256"/>
      <c r="I20" s="256"/>
      <c r="J20" s="260"/>
    </row>
    <row r="21" customFormat="false" ht="14.1" hidden="false" customHeight="true" outlineLevel="0" collapsed="false">
      <c r="A21" s="261" t="s">
        <v>255</v>
      </c>
      <c r="B21" s="118" t="s">
        <v>281</v>
      </c>
      <c r="C21" s="262"/>
      <c r="D21" s="263" t="s">
        <v>280</v>
      </c>
      <c r="E21" s="283" t="n">
        <f aca="false">E20-(E24+E23)</f>
        <v>34600</v>
      </c>
      <c r="F21" s="283"/>
      <c r="G21" s="265" t="s">
        <v>254</v>
      </c>
      <c r="H21" s="262"/>
      <c r="I21" s="262"/>
      <c r="J21" s="266"/>
    </row>
    <row r="22" s="269" customFormat="true" ht="14.1" hidden="false" customHeight="true" outlineLevel="0" collapsed="false">
      <c r="A22" s="261" t="s">
        <v>258</v>
      </c>
      <c r="B22" s="118" t="s">
        <v>282</v>
      </c>
      <c r="C22" s="118"/>
      <c r="D22" s="263" t="s">
        <v>283</v>
      </c>
      <c r="E22" s="284" t="n">
        <v>3.9</v>
      </c>
      <c r="F22" s="284"/>
      <c r="G22" s="265" t="s">
        <v>284</v>
      </c>
      <c r="H22" s="262"/>
      <c r="I22" s="262"/>
      <c r="J22" s="266"/>
      <c r="M22" s="270"/>
      <c r="N22" s="271"/>
    </row>
    <row r="23" s="269" customFormat="true" ht="14.1" hidden="false" customHeight="true" outlineLevel="0" collapsed="false">
      <c r="A23" s="261" t="s">
        <v>260</v>
      </c>
      <c r="B23" s="118" t="s">
        <v>285</v>
      </c>
      <c r="C23" s="118"/>
      <c r="D23" s="263" t="s">
        <v>286</v>
      </c>
      <c r="E23" s="285" t="n">
        <v>400</v>
      </c>
      <c r="F23" s="285"/>
      <c r="G23" s="265" t="s">
        <v>284</v>
      </c>
      <c r="H23" s="262"/>
      <c r="I23" s="262"/>
      <c r="J23" s="266"/>
      <c r="M23" s="270"/>
      <c r="N23" s="271"/>
    </row>
    <row r="24" s="269" customFormat="true" ht="14.1" hidden="false" customHeight="true" outlineLevel="0" collapsed="false">
      <c r="A24" s="261" t="s">
        <v>262</v>
      </c>
      <c r="B24" s="118" t="s">
        <v>287</v>
      </c>
      <c r="C24" s="118"/>
      <c r="D24" s="263" t="str">
        <f aca="false">D23</f>
        <v>R$/unid.</v>
      </c>
      <c r="E24" s="285" t="n">
        <v>0</v>
      </c>
      <c r="F24" s="285"/>
      <c r="G24" s="265" t="s">
        <v>284</v>
      </c>
      <c r="H24" s="262"/>
      <c r="I24" s="262"/>
      <c r="J24" s="266"/>
      <c r="M24" s="270"/>
      <c r="N24" s="271"/>
    </row>
    <row r="25" s="269" customFormat="true" ht="14.1" hidden="false" customHeight="true" outlineLevel="0" collapsed="false">
      <c r="A25" s="261" t="s">
        <v>265</v>
      </c>
      <c r="B25" s="118" t="s">
        <v>288</v>
      </c>
      <c r="C25" s="118"/>
      <c r="D25" s="263" t="s">
        <v>289</v>
      </c>
      <c r="E25" s="285" t="n">
        <v>0</v>
      </c>
      <c r="F25" s="285"/>
      <c r="G25" s="265" t="s">
        <v>284</v>
      </c>
      <c r="H25" s="262"/>
      <c r="I25" s="262"/>
      <c r="J25" s="266"/>
      <c r="M25" s="270"/>
      <c r="N25" s="271"/>
    </row>
    <row r="26" s="269" customFormat="true" ht="14.1" hidden="false" customHeight="true" outlineLevel="0" collapsed="false">
      <c r="A26" s="261" t="s">
        <v>267</v>
      </c>
      <c r="B26" s="118" t="s">
        <v>290</v>
      </c>
      <c r="C26" s="118"/>
      <c r="D26" s="263" t="str">
        <f aca="false">D25</f>
        <v>R$/serv.</v>
      </c>
      <c r="E26" s="285" t="n">
        <v>20</v>
      </c>
      <c r="F26" s="285"/>
      <c r="G26" s="265" t="s">
        <v>291</v>
      </c>
      <c r="H26" s="262"/>
      <c r="I26" s="262"/>
      <c r="J26" s="266"/>
      <c r="M26" s="270"/>
      <c r="N26" s="271"/>
    </row>
    <row r="27" s="269" customFormat="true" ht="14.1" hidden="false" customHeight="true" outlineLevel="0" collapsed="false">
      <c r="A27" s="261" t="s">
        <v>270</v>
      </c>
      <c r="B27" s="268" t="s">
        <v>292</v>
      </c>
      <c r="C27" s="268"/>
      <c r="D27" s="263" t="s">
        <v>283</v>
      </c>
      <c r="E27" s="285" t="n">
        <v>15</v>
      </c>
      <c r="F27" s="285"/>
      <c r="G27" s="265" t="s">
        <v>284</v>
      </c>
      <c r="H27" s="262"/>
      <c r="I27" s="262"/>
      <c r="J27" s="266"/>
      <c r="M27" s="270"/>
      <c r="N27" s="271"/>
    </row>
    <row r="28" s="269" customFormat="true" ht="14.1" hidden="false" customHeight="true" outlineLevel="0" collapsed="false">
      <c r="A28" s="261" t="s">
        <v>273</v>
      </c>
      <c r="B28" s="268" t="s">
        <v>293</v>
      </c>
      <c r="C28" s="268"/>
      <c r="D28" s="263" t="s">
        <v>283</v>
      </c>
      <c r="E28" s="285" t="n">
        <v>20</v>
      </c>
      <c r="F28" s="285"/>
      <c r="G28" s="265" t="s">
        <v>284</v>
      </c>
      <c r="H28" s="262"/>
      <c r="I28" s="262"/>
      <c r="J28" s="266"/>
      <c r="M28" s="270"/>
      <c r="N28" s="271"/>
    </row>
    <row r="29" s="269" customFormat="true" ht="14.1" hidden="false" customHeight="true" outlineLevel="0" collapsed="false">
      <c r="A29" s="261" t="s">
        <v>275</v>
      </c>
      <c r="B29" s="268" t="s">
        <v>294</v>
      </c>
      <c r="C29" s="268"/>
      <c r="D29" s="263" t="s">
        <v>283</v>
      </c>
      <c r="E29" s="285" t="n">
        <v>0</v>
      </c>
      <c r="F29" s="285"/>
      <c r="G29" s="265" t="s">
        <v>284</v>
      </c>
      <c r="H29" s="262"/>
      <c r="I29" s="262"/>
      <c r="J29" s="266"/>
      <c r="M29" s="270"/>
      <c r="N29" s="271"/>
    </row>
    <row r="30" s="269" customFormat="true" ht="14.1" hidden="false" customHeight="true" outlineLevel="0" collapsed="false">
      <c r="A30" s="261" t="s">
        <v>295</v>
      </c>
      <c r="B30" s="268" t="s">
        <v>296</v>
      </c>
      <c r="C30" s="268"/>
      <c r="D30" s="263" t="s">
        <v>283</v>
      </c>
      <c r="E30" s="285" t="n">
        <v>0</v>
      </c>
      <c r="F30" s="285"/>
      <c r="G30" s="265" t="s">
        <v>284</v>
      </c>
      <c r="H30" s="262"/>
      <c r="I30" s="262"/>
      <c r="J30" s="266"/>
      <c r="M30" s="270"/>
      <c r="N30" s="271"/>
    </row>
    <row r="31" s="269" customFormat="true" ht="14.1" hidden="false" customHeight="true" outlineLevel="0" collapsed="false">
      <c r="A31" s="261" t="s">
        <v>297</v>
      </c>
      <c r="B31" s="268" t="s">
        <v>298</v>
      </c>
      <c r="C31" s="268"/>
      <c r="D31" s="263" t="str">
        <f aca="false">D30</f>
        <v>R$/litro</v>
      </c>
      <c r="E31" s="285" t="n">
        <v>0</v>
      </c>
      <c r="F31" s="285"/>
      <c r="G31" s="265" t="s">
        <v>284</v>
      </c>
      <c r="H31" s="262"/>
      <c r="I31" s="262"/>
      <c r="J31" s="266"/>
      <c r="M31" s="270"/>
      <c r="N31" s="271"/>
    </row>
    <row r="32" s="269" customFormat="true" ht="14.1" hidden="false" customHeight="true" outlineLevel="0" collapsed="false">
      <c r="A32" s="261" t="s">
        <v>299</v>
      </c>
      <c r="B32" s="268" t="s">
        <v>300</v>
      </c>
      <c r="C32" s="268"/>
      <c r="D32" s="263" t="str">
        <f aca="false">D31</f>
        <v>R$/litro</v>
      </c>
      <c r="E32" s="285" t="n">
        <v>0</v>
      </c>
      <c r="F32" s="285"/>
      <c r="G32" s="265" t="s">
        <v>284</v>
      </c>
      <c r="H32" s="262"/>
      <c r="I32" s="262"/>
      <c r="J32" s="266"/>
      <c r="M32" s="270"/>
      <c r="N32" s="271"/>
    </row>
    <row r="33" s="269" customFormat="true" ht="14.1" hidden="false" customHeight="true" outlineLevel="0" collapsed="false">
      <c r="A33" s="261" t="s">
        <v>301</v>
      </c>
      <c r="B33" s="286" t="s">
        <v>302</v>
      </c>
      <c r="C33" s="268"/>
      <c r="D33" s="263" t="str">
        <f aca="false">D32</f>
        <v>R$/litro</v>
      </c>
      <c r="E33" s="285" t="n">
        <v>15</v>
      </c>
      <c r="F33" s="285"/>
      <c r="G33" s="265" t="s">
        <v>284</v>
      </c>
      <c r="H33" s="262"/>
      <c r="I33" s="262"/>
      <c r="J33" s="266"/>
      <c r="M33" s="270"/>
      <c r="N33" s="271"/>
    </row>
    <row r="34" customFormat="false" ht="14.1" hidden="false" customHeight="true" outlineLevel="0" collapsed="false">
      <c r="A34" s="261" t="s">
        <v>303</v>
      </c>
      <c r="B34" s="287" t="s">
        <v>304</v>
      </c>
      <c r="C34" s="118"/>
      <c r="D34" s="263" t="s">
        <v>305</v>
      </c>
      <c r="E34" s="285" t="n">
        <v>1000</v>
      </c>
      <c r="F34" s="285"/>
      <c r="G34" s="265" t="s">
        <v>306</v>
      </c>
      <c r="H34" s="262"/>
      <c r="I34" s="262"/>
      <c r="J34" s="266"/>
      <c r="M34" s="270"/>
      <c r="N34" s="271"/>
    </row>
    <row r="35" customFormat="false" ht="14.1" hidden="false" customHeight="true" outlineLevel="0" collapsed="false">
      <c r="A35" s="272" t="s">
        <v>307</v>
      </c>
      <c r="B35" s="288" t="s">
        <v>308</v>
      </c>
      <c r="C35" s="123"/>
      <c r="D35" s="274" t="str">
        <f aca="false">D34</f>
        <v>R$/veíc.ano</v>
      </c>
      <c r="E35" s="289" t="n">
        <f aca="false">390</f>
        <v>390</v>
      </c>
      <c r="F35" s="289"/>
      <c r="G35" s="276" t="s">
        <v>306</v>
      </c>
      <c r="H35" s="277"/>
      <c r="I35" s="277"/>
      <c r="J35" s="278"/>
      <c r="M35" s="270"/>
      <c r="N35" s="271"/>
    </row>
    <row r="36" customFormat="false" ht="14.1" hidden="false" customHeight="true" outlineLevel="0" collapsed="false">
      <c r="D36" s="279"/>
      <c r="E36" s="107"/>
      <c r="F36" s="280"/>
      <c r="G36" s="280"/>
      <c r="H36" s="281"/>
      <c r="I36" s="281"/>
      <c r="J36" s="281"/>
      <c r="M36" s="270"/>
      <c r="N36" s="271"/>
    </row>
    <row r="37" s="252" customFormat="true" ht="14.1" hidden="false" customHeight="true" outlineLevel="0" collapsed="false">
      <c r="A37" s="249" t="s">
        <v>63</v>
      </c>
      <c r="B37" s="250" t="s">
        <v>309</v>
      </c>
      <c r="C37" s="250"/>
      <c r="D37" s="250"/>
      <c r="E37" s="250"/>
      <c r="F37" s="250"/>
      <c r="G37" s="250"/>
      <c r="H37" s="250"/>
      <c r="I37" s="250"/>
      <c r="J37" s="251"/>
      <c r="K37" s="240"/>
      <c r="L37" s="240"/>
      <c r="M37" s="240"/>
      <c r="N37" s="240"/>
      <c r="O37" s="240"/>
      <c r="P37" s="240"/>
      <c r="Q37" s="240"/>
      <c r="R37" s="240"/>
      <c r="S37" s="240"/>
    </row>
    <row r="38" s="246" customFormat="true" ht="14.1" hidden="false" customHeight="true" outlineLevel="0" collapsed="false">
      <c r="A38" s="253" t="s">
        <v>158</v>
      </c>
      <c r="B38" s="253" t="s">
        <v>30</v>
      </c>
      <c r="C38" s="253"/>
      <c r="D38" s="253" t="s">
        <v>31</v>
      </c>
      <c r="E38" s="253" t="s">
        <v>278</v>
      </c>
      <c r="F38" s="253"/>
      <c r="G38" s="254" t="s">
        <v>34</v>
      </c>
      <c r="H38" s="254"/>
      <c r="I38" s="254"/>
      <c r="J38" s="254"/>
      <c r="K38" s="269"/>
      <c r="L38" s="269"/>
      <c r="M38" s="240"/>
      <c r="N38" s="240"/>
      <c r="O38" s="240"/>
      <c r="P38" s="240"/>
      <c r="Q38" s="240"/>
      <c r="R38" s="240"/>
      <c r="S38" s="240"/>
    </row>
    <row r="39" s="269" customFormat="true" ht="14.1" hidden="false" customHeight="true" outlineLevel="0" collapsed="false">
      <c r="A39" s="290" t="s">
        <v>251</v>
      </c>
      <c r="B39" s="291" t="s">
        <v>310</v>
      </c>
      <c r="C39" s="292"/>
      <c r="D39" s="293" t="s">
        <v>311</v>
      </c>
      <c r="E39" s="294" t="n">
        <v>2000</v>
      </c>
      <c r="F39" s="294"/>
      <c r="G39" s="295" t="s">
        <v>312</v>
      </c>
      <c r="H39" s="296"/>
      <c r="I39" s="296"/>
      <c r="J39" s="297"/>
      <c r="M39" s="270"/>
      <c r="N39" s="271"/>
    </row>
    <row r="40" customFormat="false" ht="14.1" hidden="false" customHeight="true" outlineLevel="0" collapsed="false">
      <c r="E40" s="107"/>
      <c r="F40" s="280"/>
      <c r="G40" s="280"/>
      <c r="H40" s="281"/>
      <c r="I40" s="281"/>
      <c r="J40" s="281"/>
      <c r="M40" s="270"/>
      <c r="N40" s="271"/>
    </row>
    <row r="41" s="246" customFormat="true" ht="14.1" hidden="false" customHeight="true" outlineLevel="0" collapsed="false">
      <c r="A41" s="245" t="s">
        <v>313</v>
      </c>
      <c r="B41" s="245"/>
      <c r="C41" s="245"/>
      <c r="D41" s="245"/>
      <c r="E41" s="245"/>
      <c r="F41" s="245"/>
      <c r="G41" s="245"/>
      <c r="H41" s="245"/>
      <c r="I41" s="245"/>
      <c r="J41" s="245"/>
    </row>
    <row r="42" customFormat="false" ht="14.1" hidden="false" customHeight="true" outlineLevel="0" collapsed="false">
      <c r="A42" s="247"/>
      <c r="B42" s="248"/>
      <c r="C42" s="248"/>
      <c r="D42" s="248"/>
      <c r="E42" s="248"/>
      <c r="F42" s="248"/>
      <c r="G42" s="248"/>
      <c r="H42" s="248"/>
    </row>
    <row r="43" customFormat="false" ht="14.1" hidden="false" customHeight="true" outlineLevel="0" collapsed="false">
      <c r="A43" s="298" t="s">
        <v>314</v>
      </c>
      <c r="B43" s="298"/>
      <c r="C43" s="298"/>
      <c r="D43" s="298"/>
      <c r="E43" s="298"/>
      <c r="F43" s="298"/>
      <c r="G43" s="298"/>
      <c r="H43" s="298"/>
      <c r="I43" s="298"/>
      <c r="J43" s="298"/>
    </row>
    <row r="44" customFormat="false" ht="14.1" hidden="false" customHeight="true" outlineLevel="0" collapsed="false">
      <c r="A44" s="299" t="s">
        <v>158</v>
      </c>
      <c r="B44" s="300" t="s">
        <v>8</v>
      </c>
      <c r="C44" s="300"/>
      <c r="D44" s="299" t="s">
        <v>315</v>
      </c>
      <c r="E44" s="301" t="s">
        <v>316</v>
      </c>
      <c r="F44" s="301"/>
      <c r="G44" s="299" t="s">
        <v>317</v>
      </c>
      <c r="H44" s="299" t="s">
        <v>318</v>
      </c>
      <c r="I44" s="299" t="s">
        <v>319</v>
      </c>
      <c r="J44" s="299" t="s">
        <v>320</v>
      </c>
    </row>
    <row r="45" customFormat="false" ht="14.1" hidden="false" customHeight="true" outlineLevel="0" collapsed="false">
      <c r="A45" s="299"/>
      <c r="B45" s="300"/>
      <c r="C45" s="300"/>
      <c r="D45" s="299"/>
      <c r="E45" s="299" t="s">
        <v>321</v>
      </c>
      <c r="F45" s="299" t="s">
        <v>198</v>
      </c>
      <c r="G45" s="299"/>
      <c r="H45" s="299"/>
      <c r="I45" s="299"/>
      <c r="J45" s="299"/>
    </row>
    <row r="46" customFormat="false" ht="14.1" hidden="false" customHeight="true" outlineLevel="0" collapsed="false">
      <c r="A46" s="302" t="s">
        <v>251</v>
      </c>
      <c r="B46" s="303" t="s">
        <v>304</v>
      </c>
      <c r="C46" s="303"/>
      <c r="D46" s="304" t="s">
        <v>322</v>
      </c>
      <c r="E46" s="305" t="n">
        <v>1</v>
      </c>
      <c r="F46" s="305" t="n">
        <v>12</v>
      </c>
      <c r="G46" s="304" t="str">
        <f aca="false">D34</f>
        <v>R$/veíc.ano</v>
      </c>
      <c r="H46" s="306" t="n">
        <f aca="false">E34</f>
        <v>1000</v>
      </c>
      <c r="I46" s="306" t="n">
        <f aca="false">H46/F46</f>
        <v>83.3333333333333</v>
      </c>
      <c r="J46" s="307" t="n">
        <f aca="false">IF($E$39=0,0,I46/$E$39)</f>
        <v>0.0416666666666667</v>
      </c>
    </row>
    <row r="47" customFormat="false" ht="14.1" hidden="false" customHeight="true" outlineLevel="0" collapsed="false">
      <c r="A47" s="308" t="s">
        <v>255</v>
      </c>
      <c r="B47" s="309" t="s">
        <v>308</v>
      </c>
      <c r="C47" s="309"/>
      <c r="D47" s="310" t="s">
        <v>322</v>
      </c>
      <c r="E47" s="311" t="n">
        <v>1</v>
      </c>
      <c r="F47" s="311" t="n">
        <v>12</v>
      </c>
      <c r="G47" s="310" t="str">
        <f aca="false">D35</f>
        <v>R$/veíc.ano</v>
      </c>
      <c r="H47" s="312" t="n">
        <f aca="false">E35</f>
        <v>390</v>
      </c>
      <c r="I47" s="312" t="n">
        <f aca="false">H47/F47</f>
        <v>32.5</v>
      </c>
      <c r="J47" s="313" t="n">
        <f aca="false">IF($E$39=0,0,I47/$E$39)</f>
        <v>0.01625</v>
      </c>
    </row>
    <row r="48" customFormat="false" ht="14.1" hidden="false" customHeight="true" outlineLevel="0" collapsed="false">
      <c r="A48" s="308" t="s">
        <v>258</v>
      </c>
      <c r="B48" s="309" t="s">
        <v>323</v>
      </c>
      <c r="C48" s="309"/>
      <c r="D48" s="310" t="s">
        <v>322</v>
      </c>
      <c r="E48" s="314" t="n">
        <v>0.03</v>
      </c>
      <c r="F48" s="315" t="n">
        <f aca="false">E48/12</f>
        <v>0.0025</v>
      </c>
      <c r="G48" s="310" t="str">
        <f aca="false">G47</f>
        <v>R$/veíc.ano</v>
      </c>
      <c r="H48" s="312" t="n">
        <f aca="false">E20</f>
        <v>35000</v>
      </c>
      <c r="I48" s="312" t="n">
        <f aca="false">H48*F48</f>
        <v>87.5</v>
      </c>
      <c r="J48" s="313" t="n">
        <f aca="false">IF($E$39=0,0,I48/$E$39)</f>
        <v>0.04375</v>
      </c>
    </row>
    <row r="49" customFormat="false" ht="14.1" hidden="false" customHeight="true" outlineLevel="0" collapsed="false">
      <c r="A49" s="316" t="s">
        <v>260</v>
      </c>
      <c r="B49" s="317" t="s">
        <v>324</v>
      </c>
      <c r="C49" s="317"/>
      <c r="D49" s="318" t="s">
        <v>322</v>
      </c>
      <c r="E49" s="319" t="n">
        <v>0.03</v>
      </c>
      <c r="F49" s="320" t="n">
        <f aca="false">E49/12</f>
        <v>0.0025</v>
      </c>
      <c r="G49" s="318" t="str">
        <f aca="false">G48</f>
        <v>R$/veíc.ano</v>
      </c>
      <c r="H49" s="321" t="n">
        <f aca="false">E20</f>
        <v>35000</v>
      </c>
      <c r="I49" s="321" t="n">
        <f aca="false">H49*F49</f>
        <v>87.5</v>
      </c>
      <c r="J49" s="322" t="n">
        <f aca="false">IF($E$39=0,0,I49/$E$39)</f>
        <v>0.04375</v>
      </c>
    </row>
    <row r="50" customFormat="false" ht="14.1" hidden="false" customHeight="true" outlineLevel="0" collapsed="false">
      <c r="A50" s="323" t="s">
        <v>325</v>
      </c>
      <c r="B50" s="323"/>
      <c r="C50" s="323"/>
      <c r="D50" s="323"/>
      <c r="E50" s="323"/>
      <c r="F50" s="323"/>
      <c r="G50" s="323"/>
      <c r="H50" s="323"/>
      <c r="I50" s="323"/>
      <c r="J50" s="324" t="n">
        <f aca="false">SUM(J46:J49)</f>
        <v>0.145416666666667</v>
      </c>
    </row>
    <row r="51" customFormat="false" ht="14.1" hidden="false" customHeight="true" outlineLevel="0" collapsed="false">
      <c r="A51" s="325"/>
      <c r="B51" s="326"/>
      <c r="C51" s="326"/>
      <c r="D51" s="326"/>
      <c r="E51" s="326"/>
      <c r="F51" s="326"/>
      <c r="G51" s="326"/>
      <c r="H51" s="326"/>
      <c r="I51" s="327" t="s">
        <v>310</v>
      </c>
      <c r="J51" s="328" t="n">
        <f aca="false">E39</f>
        <v>2000</v>
      </c>
    </row>
    <row r="52" customFormat="false" ht="14.1" hidden="false" customHeight="true" outlineLevel="0" collapsed="false">
      <c r="A52" s="329" t="s">
        <v>326</v>
      </c>
      <c r="B52" s="329"/>
      <c r="C52" s="329"/>
      <c r="D52" s="329"/>
      <c r="E52" s="329"/>
      <c r="F52" s="329"/>
      <c r="G52" s="329"/>
      <c r="H52" s="329"/>
      <c r="I52" s="329"/>
      <c r="J52" s="330" t="n">
        <f aca="false">J50*J51</f>
        <v>290.833333333333</v>
      </c>
    </row>
    <row r="53" customFormat="false" ht="14.1" hidden="false" customHeight="true" outlineLevel="0" collapsed="false">
      <c r="A53" s="325"/>
      <c r="B53" s="326"/>
      <c r="C53" s="326"/>
      <c r="D53" s="326"/>
      <c r="E53" s="326"/>
      <c r="F53" s="326"/>
      <c r="G53" s="326"/>
      <c r="H53" s="326"/>
      <c r="I53" s="327" t="s">
        <v>327</v>
      </c>
      <c r="J53" s="331" t="n">
        <v>12</v>
      </c>
    </row>
    <row r="54" customFormat="false" ht="14.1" hidden="false" customHeight="true" outlineLevel="0" collapsed="false">
      <c r="A54" s="329"/>
      <c r="B54" s="332"/>
      <c r="C54" s="332"/>
      <c r="D54" s="332"/>
      <c r="E54" s="332"/>
      <c r="F54" s="332"/>
      <c r="G54" s="332"/>
      <c r="H54" s="332"/>
      <c r="I54" s="327" t="s">
        <v>328</v>
      </c>
      <c r="J54" s="328" t="n">
        <f aca="false">E7</f>
        <v>1</v>
      </c>
    </row>
    <row r="55" customFormat="false" ht="14.1" hidden="false" customHeight="true" outlineLevel="0" collapsed="false">
      <c r="A55" s="333"/>
      <c r="B55" s="334"/>
      <c r="C55" s="334"/>
      <c r="D55" s="334"/>
      <c r="E55" s="334"/>
      <c r="F55" s="334"/>
      <c r="G55" s="334"/>
      <c r="H55" s="334"/>
      <c r="I55" s="334" t="s">
        <v>329</v>
      </c>
      <c r="J55" s="335" t="n">
        <f aca="false">J52*J53*J54</f>
        <v>3490</v>
      </c>
    </row>
    <row r="56" customFormat="false" ht="14.1" hidden="false" customHeight="true" outlineLevel="0" collapsed="false">
      <c r="A56" s="336"/>
      <c r="B56" s="337"/>
      <c r="C56" s="337"/>
      <c r="D56" s="242"/>
      <c r="E56" s="242"/>
      <c r="F56" s="338"/>
      <c r="G56" s="338"/>
      <c r="H56" s="339"/>
      <c r="I56" s="339"/>
      <c r="J56" s="340"/>
    </row>
    <row r="57" customFormat="false" ht="14.1" hidden="false" customHeight="true" outlineLevel="0" collapsed="false">
      <c r="A57" s="298" t="s">
        <v>330</v>
      </c>
      <c r="B57" s="298"/>
      <c r="C57" s="298"/>
      <c r="D57" s="298"/>
      <c r="E57" s="298"/>
      <c r="F57" s="298"/>
      <c r="G57" s="298"/>
      <c r="H57" s="298"/>
      <c r="I57" s="298"/>
      <c r="J57" s="298"/>
    </row>
    <row r="58" customFormat="false" ht="14.1" hidden="false" customHeight="true" outlineLevel="0" collapsed="false">
      <c r="A58" s="341" t="s">
        <v>158</v>
      </c>
      <c r="B58" s="342" t="s">
        <v>8</v>
      </c>
      <c r="C58" s="342"/>
      <c r="D58" s="341" t="s">
        <v>34</v>
      </c>
      <c r="E58" s="341" t="s">
        <v>331</v>
      </c>
      <c r="F58" s="341" t="s">
        <v>332</v>
      </c>
      <c r="G58" s="341" t="s">
        <v>316</v>
      </c>
      <c r="H58" s="341" t="s">
        <v>31</v>
      </c>
      <c r="I58" s="341" t="s">
        <v>333</v>
      </c>
      <c r="J58" s="341" t="s">
        <v>320</v>
      </c>
    </row>
    <row r="59" customFormat="false" ht="14.1" hidden="false" customHeight="true" outlineLevel="0" collapsed="false">
      <c r="A59" s="341"/>
      <c r="B59" s="342"/>
      <c r="C59" s="342"/>
      <c r="D59" s="341"/>
      <c r="E59" s="341"/>
      <c r="F59" s="341"/>
      <c r="G59" s="341"/>
      <c r="H59" s="341"/>
      <c r="I59" s="341"/>
      <c r="J59" s="341"/>
    </row>
    <row r="60" s="246" customFormat="true" ht="14.1" hidden="false" customHeight="true" outlineLevel="0" collapsed="false">
      <c r="A60" s="343" t="s">
        <v>251</v>
      </c>
      <c r="B60" s="344" t="s">
        <v>334</v>
      </c>
      <c r="C60" s="345"/>
      <c r="D60" s="346"/>
      <c r="E60" s="346"/>
      <c r="F60" s="347"/>
      <c r="G60" s="348"/>
      <c r="H60" s="349"/>
      <c r="I60" s="348"/>
      <c r="J60" s="350"/>
      <c r="K60" s="351"/>
      <c r="L60" s="351"/>
      <c r="M60" s="351"/>
      <c r="N60" s="351"/>
    </row>
    <row r="61" customFormat="false" ht="14.1" hidden="false" customHeight="true" outlineLevel="0" collapsed="false">
      <c r="A61" s="352" t="s">
        <v>162</v>
      </c>
      <c r="B61" s="353"/>
      <c r="C61" s="354" t="s">
        <v>335</v>
      </c>
      <c r="D61" s="355" t="s">
        <v>336</v>
      </c>
      <c r="E61" s="356" t="n">
        <v>50</v>
      </c>
      <c r="F61" s="357" t="n">
        <v>350</v>
      </c>
      <c r="G61" s="358" t="n">
        <f aca="false">IF(F61=0,0,E61/F61)</f>
        <v>0.142857142857143</v>
      </c>
      <c r="H61" s="355" t="str">
        <f aca="false">D22</f>
        <v>R$/litro</v>
      </c>
      <c r="I61" s="359" t="n">
        <f aca="false">E22</f>
        <v>3.9</v>
      </c>
      <c r="J61" s="360" t="n">
        <f aca="false">IF(G61=0,0,I61*G61)</f>
        <v>0.557142857142857</v>
      </c>
    </row>
    <row r="62" s="246" customFormat="true" ht="14.1" hidden="false" customHeight="true" outlineLevel="0" collapsed="false">
      <c r="A62" s="343" t="s">
        <v>255</v>
      </c>
      <c r="B62" s="344" t="s">
        <v>337</v>
      </c>
      <c r="C62" s="345"/>
      <c r="D62" s="346"/>
      <c r="E62" s="348"/>
      <c r="F62" s="361"/>
      <c r="G62" s="348"/>
      <c r="H62" s="349"/>
      <c r="I62" s="348"/>
      <c r="J62" s="350"/>
      <c r="K62" s="351"/>
      <c r="L62" s="351"/>
      <c r="M62" s="351"/>
      <c r="N62" s="351"/>
    </row>
    <row r="63" customFormat="false" ht="14.1" hidden="false" customHeight="true" outlineLevel="0" collapsed="false">
      <c r="A63" s="362" t="s">
        <v>162</v>
      </c>
      <c r="B63" s="256"/>
      <c r="C63" s="363" t="s">
        <v>338</v>
      </c>
      <c r="D63" s="364" t="s">
        <v>336</v>
      </c>
      <c r="E63" s="365" t="n">
        <v>3</v>
      </c>
      <c r="F63" s="366" t="n">
        <v>10000</v>
      </c>
      <c r="G63" s="367" t="n">
        <f aca="false">E63/F63</f>
        <v>0.0003</v>
      </c>
      <c r="H63" s="364" t="str">
        <f aca="false">D27</f>
        <v>R$/litro</v>
      </c>
      <c r="I63" s="368" t="n">
        <f aca="false">E27</f>
        <v>15</v>
      </c>
      <c r="J63" s="369" t="n">
        <f aca="false">IF(G63=0,0,I63*G63)</f>
        <v>0.0045</v>
      </c>
    </row>
    <row r="64" customFormat="false" ht="14.1" hidden="false" customHeight="true" outlineLevel="0" collapsed="false">
      <c r="A64" s="370" t="s">
        <v>165</v>
      </c>
      <c r="B64" s="262"/>
      <c r="C64" s="371" t="s">
        <v>339</v>
      </c>
      <c r="D64" s="54" t="s">
        <v>336</v>
      </c>
      <c r="E64" s="372" t="n">
        <v>1</v>
      </c>
      <c r="F64" s="373" t="n">
        <v>10000</v>
      </c>
      <c r="G64" s="374" t="n">
        <f aca="false">E64/F64</f>
        <v>0.0001</v>
      </c>
      <c r="H64" s="54" t="str">
        <f aca="false">H63</f>
        <v>R$/litro</v>
      </c>
      <c r="I64" s="375" t="n">
        <f aca="false">E28</f>
        <v>20</v>
      </c>
      <c r="J64" s="376" t="n">
        <f aca="false">IF(G64=0,0,I64*G64)</f>
        <v>0.002</v>
      </c>
    </row>
    <row r="65" customFormat="false" ht="14.1" hidden="false" customHeight="true" outlineLevel="0" collapsed="false">
      <c r="A65" s="370" t="s">
        <v>167</v>
      </c>
      <c r="B65" s="262"/>
      <c r="C65" s="371" t="s">
        <v>340</v>
      </c>
      <c r="D65" s="54" t="s">
        <v>336</v>
      </c>
      <c r="E65" s="372" t="n">
        <v>0</v>
      </c>
      <c r="F65" s="373" t="n">
        <v>10000</v>
      </c>
      <c r="G65" s="374" t="n">
        <f aca="false">E65/F65</f>
        <v>0</v>
      </c>
      <c r="H65" s="54" t="str">
        <f aca="false">H64</f>
        <v>R$/litro</v>
      </c>
      <c r="I65" s="375" t="n">
        <f aca="false">E29</f>
        <v>0</v>
      </c>
      <c r="J65" s="376" t="n">
        <f aca="false">IF(G65=0,0,I65*G65)</f>
        <v>0</v>
      </c>
    </row>
    <row r="66" customFormat="false" ht="14.1" hidden="false" customHeight="true" outlineLevel="0" collapsed="false">
      <c r="A66" s="377" t="s">
        <v>174</v>
      </c>
      <c r="B66" s="277"/>
      <c r="C66" s="378" t="s">
        <v>341</v>
      </c>
      <c r="D66" s="65" t="s">
        <v>336</v>
      </c>
      <c r="E66" s="379" t="n">
        <v>0</v>
      </c>
      <c r="F66" s="380" t="n">
        <v>10000</v>
      </c>
      <c r="G66" s="381" t="n">
        <f aca="false">E66/F66</f>
        <v>0</v>
      </c>
      <c r="H66" s="65" t="str">
        <f aca="false">H65</f>
        <v>R$/litro</v>
      </c>
      <c r="I66" s="382" t="n">
        <f aca="false">E30</f>
        <v>0</v>
      </c>
      <c r="J66" s="383" t="n">
        <f aca="false">IF(G66=0,0,I66*G66)</f>
        <v>0</v>
      </c>
    </row>
    <row r="67" s="246" customFormat="true" ht="14.1" hidden="false" customHeight="true" outlineLevel="0" collapsed="false">
      <c r="A67" s="343" t="s">
        <v>258</v>
      </c>
      <c r="B67" s="344" t="s">
        <v>342</v>
      </c>
      <c r="C67" s="345"/>
      <c r="D67" s="346"/>
      <c r="E67" s="348"/>
      <c r="F67" s="361"/>
      <c r="G67" s="348"/>
      <c r="H67" s="349"/>
      <c r="I67" s="348"/>
      <c r="J67" s="350"/>
      <c r="K67" s="351"/>
      <c r="L67" s="351"/>
      <c r="M67" s="351"/>
      <c r="N67" s="351"/>
    </row>
    <row r="68" customFormat="false" ht="14.1" hidden="false" customHeight="true" outlineLevel="0" collapsed="false">
      <c r="A68" s="362" t="s">
        <v>162</v>
      </c>
      <c r="B68" s="112"/>
      <c r="C68" s="384" t="s">
        <v>343</v>
      </c>
      <c r="D68" s="364" t="s">
        <v>336</v>
      </c>
      <c r="E68" s="365" t="n">
        <v>1</v>
      </c>
      <c r="F68" s="366" t="n">
        <v>10000</v>
      </c>
      <c r="G68" s="367" t="n">
        <f aca="false">E68/F68</f>
        <v>0.0001</v>
      </c>
      <c r="H68" s="364" t="str">
        <f aca="false">D31</f>
        <v>R$/litro</v>
      </c>
      <c r="I68" s="368" t="n">
        <f aca="false">E31</f>
        <v>0</v>
      </c>
      <c r="J68" s="369" t="n">
        <f aca="false">IF(G68=0,0,I68*G68)</f>
        <v>0</v>
      </c>
    </row>
    <row r="69" customFormat="false" ht="14.1" hidden="false" customHeight="true" outlineLevel="0" collapsed="false">
      <c r="A69" s="370" t="s">
        <v>165</v>
      </c>
      <c r="B69" s="118"/>
      <c r="C69" s="385" t="s">
        <v>344</v>
      </c>
      <c r="D69" s="54" t="s">
        <v>336</v>
      </c>
      <c r="E69" s="372" t="n">
        <v>0</v>
      </c>
      <c r="F69" s="373" t="n">
        <v>10000</v>
      </c>
      <c r="G69" s="374" t="n">
        <f aca="false">E69/F69</f>
        <v>0</v>
      </c>
      <c r="H69" s="54" t="str">
        <f aca="false">D32</f>
        <v>R$/litro</v>
      </c>
      <c r="I69" s="375" t="n">
        <f aca="false">E32</f>
        <v>0</v>
      </c>
      <c r="J69" s="376" t="n">
        <f aca="false">IF(G69=0,0,I69*G69)</f>
        <v>0</v>
      </c>
    </row>
    <row r="70" customFormat="false" ht="14.1" hidden="false" customHeight="true" outlineLevel="0" collapsed="false">
      <c r="A70" s="377" t="s">
        <v>167</v>
      </c>
      <c r="B70" s="123"/>
      <c r="C70" s="386" t="s">
        <v>345</v>
      </c>
      <c r="D70" s="65" t="s">
        <v>336</v>
      </c>
      <c r="E70" s="379" t="n">
        <v>0</v>
      </c>
      <c r="F70" s="380" t="n">
        <v>10000</v>
      </c>
      <c r="G70" s="381" t="n">
        <f aca="false">E70/F70</f>
        <v>0</v>
      </c>
      <c r="H70" s="65" t="str">
        <f aca="false">D33</f>
        <v>R$/litro</v>
      </c>
      <c r="I70" s="382" t="n">
        <f aca="false">E33</f>
        <v>15</v>
      </c>
      <c r="J70" s="383" t="n">
        <f aca="false">IF(G70=0,0,I70*G70)</f>
        <v>0</v>
      </c>
    </row>
    <row r="71" s="246" customFormat="true" ht="14.1" hidden="false" customHeight="true" outlineLevel="0" collapsed="false">
      <c r="A71" s="343" t="s">
        <v>260</v>
      </c>
      <c r="B71" s="344" t="s">
        <v>346</v>
      </c>
      <c r="C71" s="345"/>
      <c r="D71" s="346"/>
      <c r="E71" s="348"/>
      <c r="F71" s="361"/>
      <c r="G71" s="348"/>
      <c r="H71" s="349"/>
      <c r="I71" s="348"/>
      <c r="J71" s="350"/>
      <c r="K71" s="351"/>
      <c r="L71" s="351"/>
      <c r="M71" s="351"/>
      <c r="N71" s="351"/>
    </row>
    <row r="72" customFormat="false" ht="14.1" hidden="false" customHeight="true" outlineLevel="0" collapsed="false">
      <c r="A72" s="362" t="s">
        <v>162</v>
      </c>
      <c r="B72" s="112"/>
      <c r="C72" s="384" t="s">
        <v>347</v>
      </c>
      <c r="D72" s="364" t="s">
        <v>348</v>
      </c>
      <c r="E72" s="387" t="n">
        <v>4</v>
      </c>
      <c r="F72" s="366" t="n">
        <v>105000</v>
      </c>
      <c r="G72" s="367" t="n">
        <f aca="false">E72/F72</f>
        <v>3.80952380952381E-005</v>
      </c>
      <c r="H72" s="364" t="str">
        <f aca="false">D23</f>
        <v>R$/unid.</v>
      </c>
      <c r="I72" s="368" t="n">
        <f aca="false">E23</f>
        <v>400</v>
      </c>
      <c r="J72" s="369" t="n">
        <f aca="false">IF(G72=0,0,I72*G72)</f>
        <v>0.0152380952380952</v>
      </c>
    </row>
    <row r="73" customFormat="false" ht="14.1" hidden="false" customHeight="true" outlineLevel="0" collapsed="false">
      <c r="A73" s="370" t="s">
        <v>165</v>
      </c>
      <c r="B73" s="118"/>
      <c r="C73" s="385" t="s">
        <v>349</v>
      </c>
      <c r="D73" s="54" t="str">
        <f aca="false">D72</f>
        <v>peça</v>
      </c>
      <c r="E73" s="388" t="n">
        <v>0</v>
      </c>
      <c r="F73" s="373" t="n">
        <v>105000</v>
      </c>
      <c r="G73" s="374" t="n">
        <f aca="false">E73/F73</f>
        <v>0</v>
      </c>
      <c r="H73" s="54" t="str">
        <f aca="false">D24</f>
        <v>R$/unid.</v>
      </c>
      <c r="I73" s="375" t="n">
        <f aca="false">E24</f>
        <v>0</v>
      </c>
      <c r="J73" s="376" t="n">
        <f aca="false">IF(G73=0,0,I73*G73)</f>
        <v>0</v>
      </c>
    </row>
    <row r="74" customFormat="false" ht="14.1" hidden="false" customHeight="true" outlineLevel="0" collapsed="false">
      <c r="A74" s="377" t="s">
        <v>167</v>
      </c>
      <c r="B74" s="123"/>
      <c r="C74" s="386" t="s">
        <v>350</v>
      </c>
      <c r="D74" s="65" t="str">
        <f aca="false">D73</f>
        <v>peça</v>
      </c>
      <c r="E74" s="389" t="n">
        <v>0</v>
      </c>
      <c r="F74" s="380" t="n">
        <v>105000</v>
      </c>
      <c r="G74" s="381" t="n">
        <f aca="false">E74/F74</f>
        <v>0</v>
      </c>
      <c r="H74" s="65" t="str">
        <f aca="false">D25</f>
        <v>R$/serv.</v>
      </c>
      <c r="I74" s="382" t="n">
        <f aca="false">E25</f>
        <v>0</v>
      </c>
      <c r="J74" s="383" t="n">
        <f aca="false">IF(G74=0,0,I74*G74)</f>
        <v>0</v>
      </c>
    </row>
    <row r="75" s="246" customFormat="true" ht="14.1" hidden="false" customHeight="true" outlineLevel="0" collapsed="false">
      <c r="A75" s="343" t="s">
        <v>262</v>
      </c>
      <c r="B75" s="344" t="s">
        <v>351</v>
      </c>
      <c r="C75" s="345"/>
      <c r="D75" s="346"/>
      <c r="E75" s="348"/>
      <c r="F75" s="361"/>
      <c r="G75" s="348"/>
      <c r="H75" s="349"/>
      <c r="I75" s="348"/>
      <c r="J75" s="350"/>
      <c r="K75" s="351"/>
      <c r="L75" s="351"/>
      <c r="M75" s="351"/>
      <c r="N75" s="351"/>
    </row>
    <row r="76" customFormat="false" ht="14.1" hidden="false" customHeight="true" outlineLevel="0" collapsed="false">
      <c r="A76" s="370" t="s">
        <v>162</v>
      </c>
      <c r="B76" s="118"/>
      <c r="C76" s="385" t="s">
        <v>351</v>
      </c>
      <c r="D76" s="54" t="s">
        <v>352</v>
      </c>
      <c r="E76" s="390" t="n">
        <v>0.005</v>
      </c>
      <c r="F76" s="391" t="s">
        <v>254</v>
      </c>
      <c r="G76" s="374" t="n">
        <f aca="false">IF(E39=0,0,E76/E39)</f>
        <v>2.5E-006</v>
      </c>
      <c r="H76" s="54" t="str">
        <f aca="false">D21</f>
        <v>R$/veíc.</v>
      </c>
      <c r="I76" s="375" t="n">
        <f aca="false">E21</f>
        <v>34600</v>
      </c>
      <c r="J76" s="376" t="n">
        <f aca="false">IF(G76=0,0,I76*G76)</f>
        <v>0.0865</v>
      </c>
    </row>
    <row r="77" s="246" customFormat="true" ht="14.1" hidden="false" customHeight="true" outlineLevel="0" collapsed="false">
      <c r="A77" s="343" t="s">
        <v>265</v>
      </c>
      <c r="B77" s="344" t="s">
        <v>353</v>
      </c>
      <c r="C77" s="345"/>
      <c r="D77" s="346"/>
      <c r="E77" s="348"/>
      <c r="F77" s="361"/>
      <c r="G77" s="348"/>
      <c r="H77" s="349"/>
      <c r="I77" s="348"/>
      <c r="J77" s="350"/>
      <c r="K77" s="351"/>
      <c r="L77" s="351"/>
      <c r="M77" s="351"/>
      <c r="N77" s="351"/>
    </row>
    <row r="78" customFormat="false" ht="14.1" hidden="false" customHeight="true" outlineLevel="0" collapsed="false">
      <c r="A78" s="370" t="s">
        <v>162</v>
      </c>
      <c r="B78" s="118"/>
      <c r="C78" s="385" t="s">
        <v>354</v>
      </c>
      <c r="D78" s="54" t="s">
        <v>355</v>
      </c>
      <c r="E78" s="388" t="n">
        <v>4</v>
      </c>
      <c r="F78" s="391" t="n">
        <f aca="false">E39</f>
        <v>2000</v>
      </c>
      <c r="G78" s="374" t="n">
        <f aca="false">IF(F78=0,0,E78/F78)</f>
        <v>0.002</v>
      </c>
      <c r="H78" s="54" t="str">
        <f aca="false">D26</f>
        <v>R$/serv.</v>
      </c>
      <c r="I78" s="375" t="n">
        <f aca="false">E26</f>
        <v>20</v>
      </c>
      <c r="J78" s="376" t="n">
        <f aca="false">IF(G78=0,0,I78*G78)</f>
        <v>0.04</v>
      </c>
    </row>
    <row r="79" customFormat="false" ht="14.1" hidden="false" customHeight="true" outlineLevel="0" collapsed="false">
      <c r="A79" s="323" t="s">
        <v>325</v>
      </c>
      <c r="B79" s="323"/>
      <c r="C79" s="323"/>
      <c r="D79" s="323"/>
      <c r="E79" s="323"/>
      <c r="F79" s="323"/>
      <c r="G79" s="323"/>
      <c r="H79" s="323"/>
      <c r="I79" s="323"/>
      <c r="J79" s="324" t="n">
        <f aca="false">SUM(J61:J78)</f>
        <v>0.705380952380952</v>
      </c>
    </row>
    <row r="80" customFormat="false" ht="14.1" hidden="false" customHeight="true" outlineLevel="0" collapsed="false">
      <c r="A80" s="325"/>
      <c r="B80" s="326"/>
      <c r="C80" s="326"/>
      <c r="D80" s="326"/>
      <c r="E80" s="326"/>
      <c r="F80" s="326"/>
      <c r="G80" s="326"/>
      <c r="H80" s="326"/>
      <c r="I80" s="327" t="s">
        <v>310</v>
      </c>
      <c r="J80" s="392" t="n">
        <f aca="false">E39</f>
        <v>2000</v>
      </c>
    </row>
    <row r="81" customFormat="false" ht="14.1" hidden="false" customHeight="true" outlineLevel="0" collapsed="false">
      <c r="A81" s="329" t="s">
        <v>356</v>
      </c>
      <c r="B81" s="329"/>
      <c r="C81" s="329"/>
      <c r="D81" s="329"/>
      <c r="E81" s="329"/>
      <c r="F81" s="329"/>
      <c r="G81" s="329"/>
      <c r="H81" s="329"/>
      <c r="I81" s="329"/>
      <c r="J81" s="330" t="n">
        <f aca="false">J79*J80</f>
        <v>1410.7619047619</v>
      </c>
    </row>
    <row r="82" customFormat="false" ht="14.1" hidden="false" customHeight="true" outlineLevel="0" collapsed="false">
      <c r="A82" s="325"/>
      <c r="B82" s="326"/>
      <c r="C82" s="326"/>
      <c r="D82" s="326"/>
      <c r="E82" s="326"/>
      <c r="F82" s="326"/>
      <c r="G82" s="326"/>
      <c r="H82" s="326"/>
      <c r="I82" s="327" t="s">
        <v>327</v>
      </c>
      <c r="J82" s="393" t="n">
        <f aca="false">J53</f>
        <v>12</v>
      </c>
    </row>
    <row r="83" customFormat="false" ht="14.1" hidden="false" customHeight="true" outlineLevel="0" collapsed="false">
      <c r="A83" s="329"/>
      <c r="B83" s="332"/>
      <c r="C83" s="332"/>
      <c r="D83" s="332"/>
      <c r="E83" s="332"/>
      <c r="F83" s="332"/>
      <c r="G83" s="332"/>
      <c r="H83" s="332"/>
      <c r="I83" s="327" t="s">
        <v>328</v>
      </c>
      <c r="J83" s="392" t="n">
        <f aca="false">E7</f>
        <v>1</v>
      </c>
    </row>
    <row r="84" customFormat="false" ht="14.1" hidden="false" customHeight="true" outlineLevel="0" collapsed="false">
      <c r="A84" s="333"/>
      <c r="B84" s="334"/>
      <c r="C84" s="334"/>
      <c r="D84" s="334"/>
      <c r="E84" s="334"/>
      <c r="F84" s="334"/>
      <c r="G84" s="334"/>
      <c r="H84" s="334"/>
      <c r="I84" s="334" t="s">
        <v>357</v>
      </c>
      <c r="J84" s="335" t="n">
        <f aca="false">J81*J82*J83</f>
        <v>16929.1428571429</v>
      </c>
    </row>
    <row r="85" s="351" customFormat="true" ht="14.1" hidden="false" customHeight="true" outlineLevel="0" collapsed="false">
      <c r="A85" s="394" t="s">
        <v>358</v>
      </c>
      <c r="B85" s="395"/>
      <c r="C85" s="395"/>
      <c r="F85" s="73"/>
      <c r="G85" s="396"/>
      <c r="H85" s="396"/>
      <c r="I85" s="397"/>
      <c r="J85" s="398"/>
    </row>
    <row r="86" s="246" customFormat="true" ht="14.1" hidden="false" customHeight="true" outlineLevel="0" collapsed="false">
      <c r="A86" s="394" t="s">
        <v>359</v>
      </c>
      <c r="C86" s="71"/>
      <c r="D86" s="72"/>
      <c r="E86" s="40"/>
      <c r="F86" s="40"/>
      <c r="G86" s="399"/>
      <c r="H86" s="400"/>
    </row>
  </sheetData>
  <sheetProtection sheet="true" password="a861" objects="true" scenarios="true" selectLockedCells="true"/>
  <mergeCells count="69">
    <mergeCell ref="A1:J1"/>
    <mergeCell ref="A3:J3"/>
    <mergeCell ref="B6:C6"/>
    <mergeCell ref="E6:F6"/>
    <mergeCell ref="G6:J6"/>
    <mergeCell ref="E7:F7"/>
    <mergeCell ref="E8:F8"/>
    <mergeCell ref="E9:F9"/>
    <mergeCell ref="E10:F10"/>
    <mergeCell ref="E11:F11"/>
    <mergeCell ref="E12:F12"/>
    <mergeCell ref="E13:F13"/>
    <mergeCell ref="E14:F14"/>
    <mergeCell ref="B15:C15"/>
    <mergeCell ref="E15:F15"/>
    <mergeCell ref="B16:C16"/>
    <mergeCell ref="E16:F16"/>
    <mergeCell ref="B19:C19"/>
    <mergeCell ref="E19:F19"/>
    <mergeCell ref="G19:J19"/>
    <mergeCell ref="E20:F20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E26:F26"/>
    <mergeCell ref="E27:F27"/>
    <mergeCell ref="E28:F28"/>
    <mergeCell ref="E29:F29"/>
    <mergeCell ref="E30:F30"/>
    <mergeCell ref="E34:F34"/>
    <mergeCell ref="E35:F35"/>
    <mergeCell ref="B38:C38"/>
    <mergeCell ref="E38:F38"/>
    <mergeCell ref="G38:J38"/>
    <mergeCell ref="E39:F39"/>
    <mergeCell ref="A41:J41"/>
    <mergeCell ref="A43:J43"/>
    <mergeCell ref="A44:A45"/>
    <mergeCell ref="B44:C45"/>
    <mergeCell ref="D44:D45"/>
    <mergeCell ref="E44:F44"/>
    <mergeCell ref="G44:G45"/>
    <mergeCell ref="H44:H45"/>
    <mergeCell ref="I44:I45"/>
    <mergeCell ref="J44:J45"/>
    <mergeCell ref="B46:C46"/>
    <mergeCell ref="B47:C47"/>
    <mergeCell ref="B48:C48"/>
    <mergeCell ref="B49:C49"/>
    <mergeCell ref="A50:I50"/>
    <mergeCell ref="A52:I52"/>
    <mergeCell ref="A57:J57"/>
    <mergeCell ref="A58:A59"/>
    <mergeCell ref="B58:C59"/>
    <mergeCell ref="D58:D59"/>
    <mergeCell ref="E58:E59"/>
    <mergeCell ref="F58:F59"/>
    <mergeCell ref="G58:G59"/>
    <mergeCell ref="H58:H59"/>
    <mergeCell ref="I58:I59"/>
    <mergeCell ref="J58:J59"/>
    <mergeCell ref="A79:I79"/>
    <mergeCell ref="A81:I81"/>
  </mergeCells>
  <printOptions headings="false" gridLines="false" gridLinesSet="true" horizontalCentered="true" verticalCentered="false"/>
  <pageMargins left="0.25" right="0.25" top="0.75" bottom="0.75" header="0.3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&amp;L&amp;"Calibri,Regular"&amp;9Estado de Santa Catarina
Município de Joinville
Edital de Concorrência N° 002/2017
Concessão do Serviço de Estacionamento Rotativo Público</oddHeader>
    <oddFooter>&amp;L&amp;"Calibri,Regular"&amp;9Planilha 7 - Composição da Despesa com Veículo - Passeio de uso Administrativo&amp;R&amp;"Calibri,Regular"&amp;9Pág.: &amp;P de &amp;N</oddFooter>
  </headerFooter>
  <rowBreaks count="1" manualBreakCount="1">
    <brk id="56" man="true" max="16383" min="0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86"/>
  <sheetViews>
    <sheetView showFormulas="false" showGridLines="true" showRowColHeaders="true" showZeros="true" rightToLeft="false" tabSelected="false" showOutlineSymbols="true" defaultGridColor="true" view="normal" topLeftCell="A35" colorId="64" zoomScale="100" zoomScaleNormal="100" zoomScalePageLayoutView="100" workbookViewId="0">
      <selection pane="topLeft" activeCell="E76" activeCellId="0" sqref="E76"/>
    </sheetView>
  </sheetViews>
  <sheetFormatPr defaultRowHeight="14.1" outlineLevelRow="0" outlineLevelCol="0"/>
  <cols>
    <col collapsed="false" customWidth="true" hidden="false" outlineLevel="0" max="1" min="1" style="240" width="5.43"/>
    <col collapsed="false" customWidth="true" hidden="false" outlineLevel="0" max="2" min="2" style="240" width="5.57"/>
    <col collapsed="false" customWidth="true" hidden="false" outlineLevel="0" max="3" min="3" style="240" width="30.14"/>
    <col collapsed="false" customWidth="true" hidden="false" outlineLevel="0" max="4" min="4" style="240" width="10.85"/>
    <col collapsed="false" customWidth="true" hidden="false" outlineLevel="0" max="5" min="5" style="101" width="11.86"/>
    <col collapsed="false" customWidth="true" hidden="false" outlineLevel="0" max="6" min="6" style="240" width="14.7"/>
    <col collapsed="false" customWidth="true" hidden="false" outlineLevel="0" max="10" min="7" style="240" width="11.86"/>
    <col collapsed="false" customWidth="true" hidden="false" outlineLevel="0" max="13" min="11" style="240" width="9.14"/>
    <col collapsed="false" customWidth="true" hidden="false" outlineLevel="0" max="14" min="14" style="240" width="10.14"/>
    <col collapsed="false" customWidth="true" hidden="false" outlineLevel="0" max="254" min="15" style="240" width="9.14"/>
    <col collapsed="false" customWidth="true" hidden="false" outlineLevel="0" max="255" min="255" style="240" width="3.86"/>
    <col collapsed="false" customWidth="true" hidden="false" outlineLevel="0" max="256" min="256" style="240" width="3.57"/>
    <col collapsed="false" customWidth="true" hidden="false" outlineLevel="0" max="257" min="257" style="240" width="10.14"/>
    <col collapsed="false" customWidth="true" hidden="false" outlineLevel="0" max="258" min="258" style="240" width="13.29"/>
    <col collapsed="false" customWidth="true" hidden="false" outlineLevel="0" max="259" min="259" style="240" width="4.14"/>
    <col collapsed="false" customWidth="true" hidden="false" outlineLevel="0" max="260" min="260" style="240" width="9.14"/>
    <col collapsed="false" customWidth="true" hidden="false" outlineLevel="0" max="262" min="261" style="240" width="10.71"/>
    <col collapsed="false" customWidth="true" hidden="false" outlineLevel="0" max="263" min="263" style="240" width="8.57"/>
    <col collapsed="false" customWidth="true" hidden="false" outlineLevel="0" max="264" min="264" style="240" width="9.85"/>
    <col collapsed="false" customWidth="true" hidden="false" outlineLevel="0" max="265" min="265" style="240" width="6.57"/>
    <col collapsed="false" customWidth="true" hidden="false" outlineLevel="0" max="269" min="266" style="240" width="9.14"/>
    <col collapsed="false" customWidth="true" hidden="false" outlineLevel="0" max="270" min="270" style="240" width="10.14"/>
    <col collapsed="false" customWidth="true" hidden="false" outlineLevel="0" max="510" min="271" style="240" width="9.14"/>
    <col collapsed="false" customWidth="true" hidden="false" outlineLevel="0" max="511" min="511" style="240" width="3.86"/>
    <col collapsed="false" customWidth="true" hidden="false" outlineLevel="0" max="512" min="512" style="240" width="3.57"/>
    <col collapsed="false" customWidth="true" hidden="false" outlineLevel="0" max="513" min="513" style="240" width="10.14"/>
    <col collapsed="false" customWidth="true" hidden="false" outlineLevel="0" max="514" min="514" style="240" width="13.29"/>
    <col collapsed="false" customWidth="true" hidden="false" outlineLevel="0" max="515" min="515" style="240" width="4.14"/>
    <col collapsed="false" customWidth="true" hidden="false" outlineLevel="0" max="516" min="516" style="240" width="9.14"/>
    <col collapsed="false" customWidth="true" hidden="false" outlineLevel="0" max="518" min="517" style="240" width="10.71"/>
    <col collapsed="false" customWidth="true" hidden="false" outlineLevel="0" max="519" min="519" style="240" width="8.57"/>
    <col collapsed="false" customWidth="true" hidden="false" outlineLevel="0" max="520" min="520" style="240" width="9.85"/>
    <col collapsed="false" customWidth="true" hidden="false" outlineLevel="0" max="521" min="521" style="240" width="6.57"/>
    <col collapsed="false" customWidth="true" hidden="false" outlineLevel="0" max="525" min="522" style="240" width="9.14"/>
    <col collapsed="false" customWidth="true" hidden="false" outlineLevel="0" max="526" min="526" style="240" width="10.14"/>
    <col collapsed="false" customWidth="true" hidden="false" outlineLevel="0" max="766" min="527" style="240" width="9.14"/>
    <col collapsed="false" customWidth="true" hidden="false" outlineLevel="0" max="767" min="767" style="240" width="3.86"/>
    <col collapsed="false" customWidth="true" hidden="false" outlineLevel="0" max="768" min="768" style="240" width="3.57"/>
    <col collapsed="false" customWidth="true" hidden="false" outlineLevel="0" max="769" min="769" style="240" width="10.14"/>
    <col collapsed="false" customWidth="true" hidden="false" outlineLevel="0" max="770" min="770" style="240" width="13.29"/>
    <col collapsed="false" customWidth="true" hidden="false" outlineLevel="0" max="771" min="771" style="240" width="4.14"/>
    <col collapsed="false" customWidth="true" hidden="false" outlineLevel="0" max="772" min="772" style="240" width="9.14"/>
    <col collapsed="false" customWidth="true" hidden="false" outlineLevel="0" max="774" min="773" style="240" width="10.71"/>
    <col collapsed="false" customWidth="true" hidden="false" outlineLevel="0" max="775" min="775" style="240" width="8.57"/>
    <col collapsed="false" customWidth="true" hidden="false" outlineLevel="0" max="776" min="776" style="240" width="9.85"/>
    <col collapsed="false" customWidth="true" hidden="false" outlineLevel="0" max="777" min="777" style="240" width="6.57"/>
    <col collapsed="false" customWidth="true" hidden="false" outlineLevel="0" max="781" min="778" style="240" width="9.14"/>
    <col collapsed="false" customWidth="true" hidden="false" outlineLevel="0" max="782" min="782" style="240" width="10.14"/>
    <col collapsed="false" customWidth="true" hidden="false" outlineLevel="0" max="1022" min="783" style="240" width="9.14"/>
    <col collapsed="false" customWidth="true" hidden="false" outlineLevel="0" max="1023" min="1023" style="240" width="3.86"/>
    <col collapsed="false" customWidth="true" hidden="false" outlineLevel="0" max="1025" min="1024" style="240" width="3.57"/>
  </cols>
  <sheetData>
    <row r="1" customFormat="false" ht="21.95" hidden="false" customHeight="true" outlineLevel="0" collapsed="false">
      <c r="A1" s="241" t="s">
        <v>360</v>
      </c>
      <c r="B1" s="241"/>
      <c r="C1" s="241"/>
      <c r="D1" s="241"/>
      <c r="E1" s="241"/>
      <c r="F1" s="241"/>
      <c r="G1" s="241"/>
      <c r="H1" s="241"/>
      <c r="I1" s="241"/>
      <c r="J1" s="241"/>
    </row>
    <row r="2" customFormat="false" ht="14.1" hidden="false" customHeight="true" outlineLevel="0" collapsed="false">
      <c r="A2" s="242"/>
      <c r="C2" s="243"/>
      <c r="D2" s="244"/>
      <c r="E2" s="244"/>
      <c r="F2" s="244"/>
      <c r="G2" s="244"/>
    </row>
    <row r="3" s="246" customFormat="true" ht="14.1" hidden="false" customHeight="true" outlineLevel="0" collapsed="false">
      <c r="A3" s="245" t="s">
        <v>248</v>
      </c>
      <c r="B3" s="245"/>
      <c r="C3" s="245"/>
      <c r="D3" s="245"/>
      <c r="E3" s="245"/>
      <c r="F3" s="245"/>
      <c r="G3" s="245"/>
      <c r="H3" s="245"/>
      <c r="I3" s="245"/>
      <c r="J3" s="245"/>
    </row>
    <row r="4" customFormat="false" ht="14.1" hidden="false" customHeight="true" outlineLevel="0" collapsed="false">
      <c r="A4" s="247"/>
      <c r="B4" s="248"/>
      <c r="C4" s="248"/>
      <c r="D4" s="248"/>
      <c r="E4" s="248"/>
      <c r="F4" s="248"/>
      <c r="G4" s="248"/>
      <c r="H4" s="248"/>
    </row>
    <row r="5" s="252" customFormat="true" ht="14.1" hidden="false" customHeight="true" outlineLevel="0" collapsed="false">
      <c r="A5" s="249" t="s">
        <v>37</v>
      </c>
      <c r="B5" s="250" t="s">
        <v>249</v>
      </c>
      <c r="C5" s="250"/>
      <c r="D5" s="250"/>
      <c r="E5" s="250"/>
      <c r="F5" s="250"/>
      <c r="G5" s="250"/>
      <c r="H5" s="250"/>
      <c r="I5" s="250"/>
      <c r="J5" s="251"/>
      <c r="K5" s="240"/>
      <c r="L5" s="240"/>
      <c r="M5" s="240"/>
      <c r="N5" s="240"/>
      <c r="O5" s="240"/>
      <c r="P5" s="240"/>
      <c r="Q5" s="240"/>
      <c r="R5" s="240"/>
      <c r="S5" s="240"/>
    </row>
    <row r="6" s="246" customFormat="true" ht="14.1" hidden="false" customHeight="true" outlineLevel="0" collapsed="false">
      <c r="A6" s="253" t="s">
        <v>158</v>
      </c>
      <c r="B6" s="253" t="s">
        <v>30</v>
      </c>
      <c r="C6" s="253"/>
      <c r="D6" s="253" t="s">
        <v>31</v>
      </c>
      <c r="E6" s="253" t="s">
        <v>250</v>
      </c>
      <c r="F6" s="253"/>
      <c r="G6" s="254" t="s">
        <v>34</v>
      </c>
      <c r="H6" s="254"/>
      <c r="I6" s="254"/>
      <c r="J6" s="254"/>
      <c r="K6" s="240"/>
      <c r="L6" s="240"/>
      <c r="M6" s="240"/>
      <c r="N6" s="240"/>
      <c r="O6" s="240"/>
      <c r="P6" s="240"/>
      <c r="Q6" s="240"/>
      <c r="R6" s="240"/>
      <c r="S6" s="240"/>
    </row>
    <row r="7" customFormat="false" ht="14.1" hidden="false" customHeight="true" outlineLevel="0" collapsed="false">
      <c r="A7" s="255" t="s">
        <v>251</v>
      </c>
      <c r="B7" s="112" t="s">
        <v>252</v>
      </c>
      <c r="C7" s="256"/>
      <c r="D7" s="257" t="s">
        <v>253</v>
      </c>
      <c r="E7" s="401" t="n">
        <f aca="false">'(3)Invest.'!C8+'(3)Invest.'!D8</f>
        <v>2</v>
      </c>
      <c r="F7" s="401"/>
      <c r="G7" s="259" t="s">
        <v>254</v>
      </c>
      <c r="H7" s="256"/>
      <c r="I7" s="256"/>
      <c r="J7" s="260"/>
    </row>
    <row r="8" customFormat="false" ht="14.1" hidden="false" customHeight="true" outlineLevel="0" collapsed="false">
      <c r="A8" s="261" t="s">
        <v>255</v>
      </c>
      <c r="B8" s="118" t="s">
        <v>256</v>
      </c>
      <c r="C8" s="262"/>
      <c r="D8" s="263" t="s">
        <v>254</v>
      </c>
      <c r="E8" s="264"/>
      <c r="F8" s="264"/>
      <c r="G8" s="265" t="s">
        <v>257</v>
      </c>
      <c r="H8" s="262"/>
      <c r="I8" s="262"/>
      <c r="J8" s="266"/>
    </row>
    <row r="9" customFormat="false" ht="14.1" hidden="false" customHeight="true" outlineLevel="0" collapsed="false">
      <c r="A9" s="261" t="s">
        <v>258</v>
      </c>
      <c r="B9" s="118" t="s">
        <v>259</v>
      </c>
      <c r="C9" s="262"/>
      <c r="D9" s="263" t="s">
        <v>254</v>
      </c>
      <c r="E9" s="264"/>
      <c r="F9" s="264"/>
      <c r="G9" s="265" t="s">
        <v>257</v>
      </c>
      <c r="H9" s="262"/>
      <c r="I9" s="262"/>
      <c r="J9" s="266"/>
    </row>
    <row r="10" customFormat="false" ht="14.1" hidden="false" customHeight="true" outlineLevel="0" collapsed="false">
      <c r="A10" s="261" t="s">
        <v>260</v>
      </c>
      <c r="B10" s="118" t="s">
        <v>261</v>
      </c>
      <c r="C10" s="262"/>
      <c r="D10" s="263" t="s">
        <v>254</v>
      </c>
      <c r="E10" s="264"/>
      <c r="F10" s="264"/>
      <c r="G10" s="265" t="s">
        <v>257</v>
      </c>
      <c r="H10" s="262"/>
      <c r="I10" s="262"/>
      <c r="J10" s="266"/>
    </row>
    <row r="11" customFormat="false" ht="14.1" hidden="false" customHeight="true" outlineLevel="0" collapsed="false">
      <c r="A11" s="261" t="s">
        <v>262</v>
      </c>
      <c r="B11" s="118" t="s">
        <v>263</v>
      </c>
      <c r="C11" s="262"/>
      <c r="D11" s="263" t="s">
        <v>264</v>
      </c>
      <c r="E11" s="267"/>
      <c r="F11" s="267"/>
      <c r="G11" s="265" t="s">
        <v>257</v>
      </c>
      <c r="H11" s="262"/>
      <c r="I11" s="262"/>
      <c r="J11" s="266"/>
    </row>
    <row r="12" customFormat="false" ht="14.1" hidden="false" customHeight="true" outlineLevel="0" collapsed="false">
      <c r="A12" s="261" t="s">
        <v>265</v>
      </c>
      <c r="B12" s="118" t="s">
        <v>266</v>
      </c>
      <c r="C12" s="262"/>
      <c r="D12" s="263" t="s">
        <v>264</v>
      </c>
      <c r="E12" s="267"/>
      <c r="F12" s="267"/>
      <c r="G12" s="265" t="s">
        <v>257</v>
      </c>
      <c r="H12" s="262"/>
      <c r="I12" s="262"/>
      <c r="J12" s="266"/>
    </row>
    <row r="13" customFormat="false" ht="14.1" hidden="false" customHeight="true" outlineLevel="0" collapsed="false">
      <c r="A13" s="261" t="s">
        <v>267</v>
      </c>
      <c r="B13" s="118" t="s">
        <v>268</v>
      </c>
      <c r="C13" s="262"/>
      <c r="D13" s="263" t="s">
        <v>269</v>
      </c>
      <c r="E13" s="264"/>
      <c r="F13" s="264"/>
      <c r="G13" s="265" t="s">
        <v>257</v>
      </c>
      <c r="H13" s="262"/>
      <c r="I13" s="262"/>
      <c r="J13" s="266"/>
    </row>
    <row r="14" customFormat="false" ht="14.1" hidden="false" customHeight="true" outlineLevel="0" collapsed="false">
      <c r="A14" s="261" t="s">
        <v>270</v>
      </c>
      <c r="B14" s="118" t="s">
        <v>271</v>
      </c>
      <c r="C14" s="262"/>
      <c r="D14" s="263" t="s">
        <v>272</v>
      </c>
      <c r="E14" s="264"/>
      <c r="F14" s="264"/>
      <c r="G14" s="265" t="s">
        <v>257</v>
      </c>
      <c r="H14" s="262"/>
      <c r="I14" s="262"/>
      <c r="J14" s="266"/>
    </row>
    <row r="15" s="269" customFormat="true" ht="14.1" hidden="false" customHeight="true" outlineLevel="0" collapsed="false">
      <c r="A15" s="261" t="s">
        <v>273</v>
      </c>
      <c r="B15" s="268" t="s">
        <v>274</v>
      </c>
      <c r="C15" s="268"/>
      <c r="D15" s="263" t="s">
        <v>254</v>
      </c>
      <c r="E15" s="264"/>
      <c r="F15" s="264"/>
      <c r="G15" s="265" t="s">
        <v>257</v>
      </c>
      <c r="H15" s="262"/>
      <c r="I15" s="262"/>
      <c r="J15" s="266"/>
      <c r="M15" s="270"/>
      <c r="N15" s="271"/>
    </row>
    <row r="16" customFormat="false" ht="14.1" hidden="false" customHeight="true" outlineLevel="0" collapsed="false">
      <c r="A16" s="272" t="s">
        <v>275</v>
      </c>
      <c r="B16" s="273" t="s">
        <v>276</v>
      </c>
      <c r="C16" s="273"/>
      <c r="D16" s="274" t="s">
        <v>254</v>
      </c>
      <c r="E16" s="275"/>
      <c r="F16" s="275"/>
      <c r="G16" s="276" t="s">
        <v>256</v>
      </c>
      <c r="H16" s="277"/>
      <c r="I16" s="277"/>
      <c r="J16" s="278"/>
      <c r="M16" s="270"/>
      <c r="N16" s="271"/>
    </row>
    <row r="17" customFormat="false" ht="14.1" hidden="false" customHeight="true" outlineLevel="0" collapsed="false">
      <c r="D17" s="279"/>
      <c r="E17" s="107"/>
      <c r="F17" s="280"/>
      <c r="G17" s="280"/>
      <c r="H17" s="281"/>
      <c r="I17" s="281"/>
      <c r="J17" s="281"/>
      <c r="M17" s="270"/>
      <c r="N17" s="271"/>
    </row>
    <row r="18" s="252" customFormat="true" ht="14.1" hidden="false" customHeight="true" outlineLevel="0" collapsed="false">
      <c r="A18" s="249" t="s">
        <v>46</v>
      </c>
      <c r="B18" s="250" t="s">
        <v>277</v>
      </c>
      <c r="C18" s="250"/>
      <c r="D18" s="250"/>
      <c r="E18" s="250"/>
      <c r="F18" s="250"/>
      <c r="G18" s="250"/>
      <c r="H18" s="250"/>
      <c r="I18" s="250"/>
      <c r="J18" s="251"/>
      <c r="K18" s="240"/>
      <c r="L18" s="240"/>
      <c r="M18" s="240"/>
      <c r="N18" s="240"/>
      <c r="O18" s="240"/>
      <c r="P18" s="240"/>
      <c r="Q18" s="240"/>
      <c r="R18" s="240"/>
      <c r="S18" s="240"/>
    </row>
    <row r="19" s="246" customFormat="true" ht="14.1" hidden="false" customHeight="true" outlineLevel="0" collapsed="false">
      <c r="A19" s="253" t="s">
        <v>158</v>
      </c>
      <c r="B19" s="253" t="s">
        <v>30</v>
      </c>
      <c r="C19" s="253"/>
      <c r="D19" s="253" t="s">
        <v>31</v>
      </c>
      <c r="E19" s="253" t="s">
        <v>278</v>
      </c>
      <c r="F19" s="253"/>
      <c r="G19" s="254" t="s">
        <v>34</v>
      </c>
      <c r="H19" s="254"/>
      <c r="I19" s="254"/>
      <c r="J19" s="254"/>
      <c r="K19" s="240"/>
      <c r="L19" s="240"/>
      <c r="M19" s="240"/>
      <c r="N19" s="240"/>
      <c r="O19" s="240"/>
      <c r="P19" s="240"/>
      <c r="Q19" s="240"/>
      <c r="R19" s="240"/>
      <c r="S19" s="240"/>
    </row>
    <row r="20" customFormat="false" ht="14.1" hidden="false" customHeight="true" outlineLevel="0" collapsed="false">
      <c r="A20" s="255" t="s">
        <v>251</v>
      </c>
      <c r="B20" s="112" t="s">
        <v>279</v>
      </c>
      <c r="C20" s="256"/>
      <c r="D20" s="257" t="s">
        <v>280</v>
      </c>
      <c r="E20" s="282" t="n">
        <f aca="false">'(3)Invest.'!E8</f>
        <v>35000</v>
      </c>
      <c r="F20" s="282"/>
      <c r="G20" s="259" t="s">
        <v>254</v>
      </c>
      <c r="H20" s="256"/>
      <c r="I20" s="256"/>
      <c r="J20" s="260"/>
    </row>
    <row r="21" customFormat="false" ht="14.1" hidden="false" customHeight="true" outlineLevel="0" collapsed="false">
      <c r="A21" s="261" t="s">
        <v>255</v>
      </c>
      <c r="B21" s="118" t="s">
        <v>281</v>
      </c>
      <c r="C21" s="262"/>
      <c r="D21" s="263" t="s">
        <v>280</v>
      </c>
      <c r="E21" s="283" t="n">
        <f aca="false">E20-(E24+E23)</f>
        <v>34600</v>
      </c>
      <c r="F21" s="283"/>
      <c r="G21" s="265" t="s">
        <v>254</v>
      </c>
      <c r="H21" s="262"/>
      <c r="I21" s="262"/>
      <c r="J21" s="266"/>
    </row>
    <row r="22" s="269" customFormat="true" ht="14.1" hidden="false" customHeight="true" outlineLevel="0" collapsed="false">
      <c r="A22" s="261" t="s">
        <v>258</v>
      </c>
      <c r="B22" s="118" t="s">
        <v>282</v>
      </c>
      <c r="C22" s="118"/>
      <c r="D22" s="263" t="s">
        <v>283</v>
      </c>
      <c r="E22" s="284" t="n">
        <f aca="false">'[5](7)Comp.Veic.Pas'!E23</f>
        <v>3.9</v>
      </c>
      <c r="F22" s="284"/>
      <c r="G22" s="265" t="s">
        <v>284</v>
      </c>
      <c r="H22" s="262"/>
      <c r="I22" s="262"/>
      <c r="J22" s="266"/>
      <c r="M22" s="270"/>
      <c r="N22" s="271"/>
    </row>
    <row r="23" customFormat="false" ht="14.1" hidden="false" customHeight="true" outlineLevel="0" collapsed="false">
      <c r="A23" s="261" t="s">
        <v>260</v>
      </c>
      <c r="B23" s="118" t="s">
        <v>285</v>
      </c>
      <c r="C23" s="118"/>
      <c r="D23" s="263" t="s">
        <v>286</v>
      </c>
      <c r="E23" s="285" t="n">
        <f aca="false">'[5](7)Comp.Veic.Pas'!E24</f>
        <v>400</v>
      </c>
      <c r="F23" s="285"/>
      <c r="G23" s="265" t="s">
        <v>284</v>
      </c>
      <c r="H23" s="262"/>
      <c r="I23" s="262"/>
      <c r="J23" s="266"/>
      <c r="M23" s="270"/>
      <c r="N23" s="271"/>
    </row>
    <row r="24" customFormat="false" ht="14.1" hidden="false" customHeight="true" outlineLevel="0" collapsed="false">
      <c r="A24" s="261" t="s">
        <v>262</v>
      </c>
      <c r="B24" s="118" t="s">
        <v>287</v>
      </c>
      <c r="C24" s="118"/>
      <c r="D24" s="263" t="str">
        <f aca="false">D23</f>
        <v>R$/unid.</v>
      </c>
      <c r="E24" s="285" t="n">
        <f aca="false">'[5](7)Comp.Veic.Pas'!E25</f>
        <v>0</v>
      </c>
      <c r="F24" s="285"/>
      <c r="G24" s="265" t="s">
        <v>284</v>
      </c>
      <c r="H24" s="262"/>
      <c r="I24" s="262"/>
      <c r="J24" s="266"/>
      <c r="M24" s="270"/>
      <c r="N24" s="271"/>
    </row>
    <row r="25" customFormat="false" ht="14.1" hidden="false" customHeight="true" outlineLevel="0" collapsed="false">
      <c r="A25" s="261" t="s">
        <v>265</v>
      </c>
      <c r="B25" s="118" t="s">
        <v>288</v>
      </c>
      <c r="C25" s="118"/>
      <c r="D25" s="263" t="s">
        <v>289</v>
      </c>
      <c r="E25" s="285" t="n">
        <f aca="false">'[5](7)Comp.Veic.Pas'!E26</f>
        <v>0</v>
      </c>
      <c r="F25" s="285"/>
      <c r="G25" s="265" t="s">
        <v>284</v>
      </c>
      <c r="H25" s="262"/>
      <c r="I25" s="262"/>
      <c r="J25" s="266"/>
      <c r="M25" s="270"/>
      <c r="N25" s="271"/>
    </row>
    <row r="26" customFormat="false" ht="14.1" hidden="false" customHeight="true" outlineLevel="0" collapsed="false">
      <c r="A26" s="261" t="s">
        <v>267</v>
      </c>
      <c r="B26" s="118" t="s">
        <v>290</v>
      </c>
      <c r="C26" s="118"/>
      <c r="D26" s="263" t="str">
        <f aca="false">D25</f>
        <v>R$/serv.</v>
      </c>
      <c r="E26" s="285" t="n">
        <f aca="false">'[5](7)Comp.Veic.Pas'!E27</f>
        <v>20</v>
      </c>
      <c r="F26" s="285"/>
      <c r="G26" s="265" t="s">
        <v>291</v>
      </c>
      <c r="H26" s="262"/>
      <c r="I26" s="262"/>
      <c r="J26" s="266"/>
      <c r="M26" s="270"/>
      <c r="N26" s="271"/>
    </row>
    <row r="27" customFormat="false" ht="14.1" hidden="false" customHeight="true" outlineLevel="0" collapsed="false">
      <c r="A27" s="261" t="s">
        <v>270</v>
      </c>
      <c r="B27" s="268" t="s">
        <v>292</v>
      </c>
      <c r="C27" s="268"/>
      <c r="D27" s="263" t="s">
        <v>283</v>
      </c>
      <c r="E27" s="285" t="n">
        <f aca="false">'[5](7)Comp.Veic.Pas'!E28</f>
        <v>15</v>
      </c>
      <c r="F27" s="285"/>
      <c r="G27" s="265" t="s">
        <v>284</v>
      </c>
      <c r="H27" s="262"/>
      <c r="I27" s="262"/>
      <c r="J27" s="266"/>
      <c r="M27" s="270"/>
      <c r="N27" s="271"/>
    </row>
    <row r="28" customFormat="false" ht="14.1" hidden="false" customHeight="true" outlineLevel="0" collapsed="false">
      <c r="A28" s="261" t="s">
        <v>273</v>
      </c>
      <c r="B28" s="268" t="s">
        <v>293</v>
      </c>
      <c r="C28" s="268"/>
      <c r="D28" s="263" t="s">
        <v>283</v>
      </c>
      <c r="E28" s="285" t="n">
        <f aca="false">'[5](7)Comp.Veic.Pas'!E29</f>
        <v>20</v>
      </c>
      <c r="F28" s="285"/>
      <c r="G28" s="265" t="s">
        <v>284</v>
      </c>
      <c r="H28" s="262"/>
      <c r="I28" s="262"/>
      <c r="J28" s="266"/>
      <c r="M28" s="270"/>
      <c r="N28" s="271"/>
    </row>
    <row r="29" customFormat="false" ht="14.1" hidden="false" customHeight="true" outlineLevel="0" collapsed="false">
      <c r="A29" s="261" t="s">
        <v>275</v>
      </c>
      <c r="B29" s="268" t="s">
        <v>294</v>
      </c>
      <c r="C29" s="268"/>
      <c r="D29" s="263" t="s">
        <v>283</v>
      </c>
      <c r="E29" s="285" t="n">
        <f aca="false">'[5](7)Comp.Veic.Pas'!E30</f>
        <v>0</v>
      </c>
      <c r="F29" s="285"/>
      <c r="G29" s="265" t="s">
        <v>284</v>
      </c>
      <c r="H29" s="262"/>
      <c r="I29" s="262"/>
      <c r="J29" s="266"/>
      <c r="M29" s="270"/>
      <c r="N29" s="271"/>
    </row>
    <row r="30" customFormat="false" ht="14.1" hidden="false" customHeight="true" outlineLevel="0" collapsed="false">
      <c r="A30" s="261" t="s">
        <v>295</v>
      </c>
      <c r="B30" s="268" t="s">
        <v>296</v>
      </c>
      <c r="C30" s="268"/>
      <c r="D30" s="263" t="s">
        <v>283</v>
      </c>
      <c r="E30" s="285" t="n">
        <f aca="false">'[5](7)Comp.Veic.Pas'!E31</f>
        <v>0</v>
      </c>
      <c r="F30" s="285"/>
      <c r="G30" s="265" t="s">
        <v>284</v>
      </c>
      <c r="H30" s="262"/>
      <c r="I30" s="262"/>
      <c r="J30" s="266"/>
      <c r="M30" s="270"/>
      <c r="N30" s="271"/>
    </row>
    <row r="31" customFormat="false" ht="14.1" hidden="false" customHeight="true" outlineLevel="0" collapsed="false">
      <c r="A31" s="261" t="s">
        <v>297</v>
      </c>
      <c r="B31" s="268" t="s">
        <v>298</v>
      </c>
      <c r="C31" s="268"/>
      <c r="D31" s="263" t="str">
        <f aca="false">D30</f>
        <v>R$/litro</v>
      </c>
      <c r="E31" s="285" t="n">
        <f aca="false">'[5](7)Comp.Veic.Pas'!E32</f>
        <v>0</v>
      </c>
      <c r="F31" s="285"/>
      <c r="G31" s="265" t="s">
        <v>284</v>
      </c>
      <c r="H31" s="262"/>
      <c r="I31" s="262"/>
      <c r="J31" s="266"/>
      <c r="M31" s="270"/>
      <c r="N31" s="271"/>
    </row>
    <row r="32" customFormat="false" ht="14.1" hidden="false" customHeight="true" outlineLevel="0" collapsed="false">
      <c r="A32" s="261" t="s">
        <v>299</v>
      </c>
      <c r="B32" s="268" t="s">
        <v>300</v>
      </c>
      <c r="C32" s="268"/>
      <c r="D32" s="263" t="str">
        <f aca="false">D31</f>
        <v>R$/litro</v>
      </c>
      <c r="E32" s="285" t="n">
        <f aca="false">'[5](7)Comp.Veic.Pas'!E33</f>
        <v>0</v>
      </c>
      <c r="F32" s="285"/>
      <c r="G32" s="265" t="s">
        <v>284</v>
      </c>
      <c r="H32" s="262"/>
      <c r="I32" s="262"/>
      <c r="J32" s="266"/>
      <c r="M32" s="270"/>
      <c r="N32" s="271"/>
    </row>
    <row r="33" customFormat="false" ht="14.1" hidden="false" customHeight="true" outlineLevel="0" collapsed="false">
      <c r="A33" s="261" t="s">
        <v>301</v>
      </c>
      <c r="B33" s="286" t="s">
        <v>302</v>
      </c>
      <c r="C33" s="268"/>
      <c r="D33" s="263" t="str">
        <f aca="false">D32</f>
        <v>R$/litro</v>
      </c>
      <c r="E33" s="285" t="n">
        <f aca="false">'[5](7)Comp.Veic.Pas'!E34</f>
        <v>15</v>
      </c>
      <c r="F33" s="285"/>
      <c r="G33" s="265" t="s">
        <v>284</v>
      </c>
      <c r="H33" s="262"/>
      <c r="I33" s="262"/>
      <c r="J33" s="266"/>
      <c r="M33" s="270"/>
      <c r="N33" s="271"/>
    </row>
    <row r="34" customFormat="false" ht="14.1" hidden="false" customHeight="true" outlineLevel="0" collapsed="false">
      <c r="A34" s="261" t="s">
        <v>303</v>
      </c>
      <c r="B34" s="287" t="s">
        <v>304</v>
      </c>
      <c r="C34" s="118"/>
      <c r="D34" s="263" t="s">
        <v>305</v>
      </c>
      <c r="E34" s="285" t="n">
        <f aca="false">'[5](7)Comp.Veic.Pas'!E35</f>
        <v>1000</v>
      </c>
      <c r="F34" s="285"/>
      <c r="G34" s="265" t="s">
        <v>306</v>
      </c>
      <c r="H34" s="262"/>
      <c r="I34" s="262"/>
      <c r="J34" s="266"/>
      <c r="M34" s="270"/>
      <c r="N34" s="271"/>
    </row>
    <row r="35" customFormat="false" ht="14.1" hidden="false" customHeight="true" outlineLevel="0" collapsed="false">
      <c r="A35" s="272" t="s">
        <v>307</v>
      </c>
      <c r="B35" s="288" t="s">
        <v>308</v>
      </c>
      <c r="C35" s="123"/>
      <c r="D35" s="274" t="str">
        <f aca="false">D34</f>
        <v>R$/veíc.ano</v>
      </c>
      <c r="E35" s="289" t="n">
        <f aca="false">'[5](7)Comp.Veic.Pas'!E36</f>
        <v>390</v>
      </c>
      <c r="F35" s="289"/>
      <c r="G35" s="276" t="s">
        <v>306</v>
      </c>
      <c r="H35" s="277"/>
      <c r="I35" s="277"/>
      <c r="J35" s="278"/>
      <c r="M35" s="270"/>
      <c r="N35" s="271"/>
    </row>
    <row r="36" customFormat="false" ht="14.1" hidden="false" customHeight="true" outlineLevel="0" collapsed="false">
      <c r="D36" s="279"/>
      <c r="E36" s="107"/>
      <c r="F36" s="280"/>
      <c r="G36" s="280"/>
      <c r="H36" s="281"/>
      <c r="I36" s="281"/>
      <c r="J36" s="281"/>
      <c r="M36" s="270"/>
      <c r="N36" s="271"/>
    </row>
    <row r="37" s="252" customFormat="true" ht="14.1" hidden="false" customHeight="true" outlineLevel="0" collapsed="false">
      <c r="A37" s="249" t="s">
        <v>63</v>
      </c>
      <c r="B37" s="250" t="s">
        <v>309</v>
      </c>
      <c r="C37" s="250"/>
      <c r="D37" s="250"/>
      <c r="E37" s="250"/>
      <c r="F37" s="250"/>
      <c r="G37" s="250"/>
      <c r="H37" s="250"/>
      <c r="I37" s="250"/>
      <c r="J37" s="251"/>
      <c r="K37" s="240"/>
      <c r="L37" s="240"/>
      <c r="M37" s="240"/>
      <c r="N37" s="240"/>
      <c r="O37" s="240"/>
      <c r="P37" s="240"/>
      <c r="Q37" s="240"/>
      <c r="R37" s="240"/>
      <c r="S37" s="240"/>
    </row>
    <row r="38" s="246" customFormat="true" ht="14.1" hidden="false" customHeight="true" outlineLevel="0" collapsed="false">
      <c r="A38" s="253" t="s">
        <v>158</v>
      </c>
      <c r="B38" s="253" t="s">
        <v>30</v>
      </c>
      <c r="C38" s="253"/>
      <c r="D38" s="253" t="s">
        <v>31</v>
      </c>
      <c r="E38" s="253" t="s">
        <v>278</v>
      </c>
      <c r="F38" s="253"/>
      <c r="G38" s="254" t="s">
        <v>34</v>
      </c>
      <c r="H38" s="254"/>
      <c r="I38" s="254"/>
      <c r="J38" s="254"/>
      <c r="K38" s="269"/>
      <c r="L38" s="269"/>
      <c r="M38" s="240"/>
      <c r="N38" s="240"/>
      <c r="O38" s="240"/>
      <c r="P38" s="240"/>
      <c r="Q38" s="240"/>
      <c r="R38" s="240"/>
      <c r="S38" s="240"/>
    </row>
    <row r="39" s="269" customFormat="true" ht="14.1" hidden="false" customHeight="true" outlineLevel="0" collapsed="false">
      <c r="A39" s="290" t="s">
        <v>251</v>
      </c>
      <c r="B39" s="291" t="s">
        <v>310</v>
      </c>
      <c r="C39" s="292"/>
      <c r="D39" s="293" t="s">
        <v>311</v>
      </c>
      <c r="E39" s="294" t="n">
        <v>2000</v>
      </c>
      <c r="F39" s="294"/>
      <c r="G39" s="295" t="s">
        <v>312</v>
      </c>
      <c r="H39" s="296"/>
      <c r="I39" s="296"/>
      <c r="J39" s="297"/>
      <c r="M39" s="270"/>
      <c r="N39" s="271"/>
    </row>
    <row r="40" customFormat="false" ht="14.1" hidden="false" customHeight="true" outlineLevel="0" collapsed="false">
      <c r="E40" s="107"/>
      <c r="F40" s="280"/>
      <c r="G40" s="280"/>
      <c r="H40" s="281"/>
      <c r="I40" s="281"/>
      <c r="J40" s="281"/>
      <c r="M40" s="270"/>
      <c r="N40" s="271"/>
    </row>
    <row r="41" s="246" customFormat="true" ht="14.1" hidden="false" customHeight="true" outlineLevel="0" collapsed="false">
      <c r="A41" s="245" t="s">
        <v>313</v>
      </c>
      <c r="B41" s="245"/>
      <c r="C41" s="245"/>
      <c r="D41" s="245"/>
      <c r="E41" s="245"/>
      <c r="F41" s="245"/>
      <c r="G41" s="245"/>
      <c r="H41" s="245"/>
      <c r="I41" s="245"/>
      <c r="J41" s="245"/>
    </row>
    <row r="42" customFormat="false" ht="14.1" hidden="false" customHeight="true" outlineLevel="0" collapsed="false">
      <c r="A42" s="247"/>
      <c r="B42" s="248"/>
      <c r="C42" s="248"/>
      <c r="D42" s="248"/>
      <c r="E42" s="248"/>
      <c r="F42" s="248"/>
      <c r="G42" s="248"/>
      <c r="H42" s="248"/>
    </row>
    <row r="43" customFormat="false" ht="14.1" hidden="false" customHeight="true" outlineLevel="0" collapsed="false">
      <c r="A43" s="298" t="s">
        <v>314</v>
      </c>
      <c r="B43" s="298"/>
      <c r="C43" s="298"/>
      <c r="D43" s="298"/>
      <c r="E43" s="298"/>
      <c r="F43" s="298"/>
      <c r="G43" s="298"/>
      <c r="H43" s="298"/>
      <c r="I43" s="298"/>
      <c r="J43" s="298"/>
    </row>
    <row r="44" customFormat="false" ht="14.1" hidden="false" customHeight="true" outlineLevel="0" collapsed="false">
      <c r="A44" s="341" t="s">
        <v>158</v>
      </c>
      <c r="B44" s="342" t="s">
        <v>8</v>
      </c>
      <c r="C44" s="342"/>
      <c r="D44" s="341" t="s">
        <v>315</v>
      </c>
      <c r="E44" s="301" t="s">
        <v>316</v>
      </c>
      <c r="F44" s="301"/>
      <c r="G44" s="341" t="s">
        <v>317</v>
      </c>
      <c r="H44" s="341" t="s">
        <v>318</v>
      </c>
      <c r="I44" s="341" t="s">
        <v>319</v>
      </c>
      <c r="J44" s="341" t="s">
        <v>320</v>
      </c>
    </row>
    <row r="45" customFormat="false" ht="14.1" hidden="false" customHeight="true" outlineLevel="0" collapsed="false">
      <c r="A45" s="341"/>
      <c r="B45" s="342"/>
      <c r="C45" s="342"/>
      <c r="D45" s="341"/>
      <c r="E45" s="299" t="s">
        <v>321</v>
      </c>
      <c r="F45" s="299" t="s">
        <v>198</v>
      </c>
      <c r="G45" s="341"/>
      <c r="H45" s="341"/>
      <c r="I45" s="341"/>
      <c r="J45" s="341"/>
    </row>
    <row r="46" customFormat="false" ht="14.1" hidden="false" customHeight="true" outlineLevel="0" collapsed="false">
      <c r="A46" s="302" t="s">
        <v>251</v>
      </c>
      <c r="B46" s="309" t="s">
        <v>304</v>
      </c>
      <c r="C46" s="309"/>
      <c r="D46" s="310" t="s">
        <v>322</v>
      </c>
      <c r="E46" s="311" t="n">
        <v>1</v>
      </c>
      <c r="F46" s="311" t="n">
        <v>12</v>
      </c>
      <c r="G46" s="310" t="str">
        <f aca="false">D34</f>
        <v>R$/veíc.ano</v>
      </c>
      <c r="H46" s="312" t="n">
        <f aca="false">E34</f>
        <v>1000</v>
      </c>
      <c r="I46" s="312" t="n">
        <f aca="false">H46/F46</f>
        <v>83.3333333333333</v>
      </c>
      <c r="J46" s="313" t="n">
        <f aca="false">IF($E$39=0,0,I46/$E$39)</f>
        <v>0.0416666666666667</v>
      </c>
    </row>
    <row r="47" customFormat="false" ht="14.1" hidden="false" customHeight="true" outlineLevel="0" collapsed="false">
      <c r="A47" s="402" t="s">
        <v>255</v>
      </c>
      <c r="B47" s="403" t="s">
        <v>308</v>
      </c>
      <c r="C47" s="403"/>
      <c r="D47" s="404" t="s">
        <v>322</v>
      </c>
      <c r="E47" s="405" t="n">
        <v>1</v>
      </c>
      <c r="F47" s="405" t="n">
        <v>12</v>
      </c>
      <c r="G47" s="404" t="str">
        <f aca="false">D35</f>
        <v>R$/veíc.ano</v>
      </c>
      <c r="H47" s="312" t="n">
        <f aca="false">E35</f>
        <v>390</v>
      </c>
      <c r="I47" s="312" t="n">
        <f aca="false">H47/F47</f>
        <v>32.5</v>
      </c>
      <c r="J47" s="313" t="n">
        <f aca="false">IF($E$39=0,0,I47/$E$39)</f>
        <v>0.01625</v>
      </c>
    </row>
    <row r="48" customFormat="false" ht="14.1" hidden="false" customHeight="true" outlineLevel="0" collapsed="false">
      <c r="A48" s="402" t="s">
        <v>258</v>
      </c>
      <c r="B48" s="403" t="s">
        <v>323</v>
      </c>
      <c r="C48" s="403"/>
      <c r="D48" s="404" t="s">
        <v>322</v>
      </c>
      <c r="E48" s="314" t="n">
        <v>0.03</v>
      </c>
      <c r="F48" s="406" t="n">
        <f aca="false">E48/12</f>
        <v>0.0025</v>
      </c>
      <c r="G48" s="404" t="str">
        <f aca="false">G47</f>
        <v>R$/veíc.ano</v>
      </c>
      <c r="H48" s="312" t="n">
        <f aca="false">E20</f>
        <v>35000</v>
      </c>
      <c r="I48" s="312" t="n">
        <f aca="false">H48*F48</f>
        <v>87.5</v>
      </c>
      <c r="J48" s="313" t="n">
        <f aca="false">IF($E$39=0,0,I48/$E$39)</f>
        <v>0.04375</v>
      </c>
    </row>
    <row r="49" customFormat="false" ht="14.1" hidden="false" customHeight="true" outlineLevel="0" collapsed="false">
      <c r="A49" s="407" t="s">
        <v>260</v>
      </c>
      <c r="B49" s="408" t="s">
        <v>324</v>
      </c>
      <c r="C49" s="408"/>
      <c r="D49" s="409" t="s">
        <v>322</v>
      </c>
      <c r="E49" s="319" t="n">
        <v>0.03</v>
      </c>
      <c r="F49" s="410" t="n">
        <f aca="false">E49/12</f>
        <v>0.0025</v>
      </c>
      <c r="G49" s="409" t="str">
        <f aca="false">G48</f>
        <v>R$/veíc.ano</v>
      </c>
      <c r="H49" s="321" t="n">
        <f aca="false">E20</f>
        <v>35000</v>
      </c>
      <c r="I49" s="321" t="n">
        <f aca="false">H49*F49</f>
        <v>87.5</v>
      </c>
      <c r="J49" s="322" t="n">
        <f aca="false">IF($E$39=0,0,I49/$E$39)</f>
        <v>0.04375</v>
      </c>
    </row>
    <row r="50" customFormat="false" ht="14.1" hidden="false" customHeight="true" outlineLevel="0" collapsed="false">
      <c r="A50" s="411" t="s">
        <v>325</v>
      </c>
      <c r="B50" s="411"/>
      <c r="C50" s="411"/>
      <c r="D50" s="411"/>
      <c r="E50" s="411"/>
      <c r="F50" s="411"/>
      <c r="G50" s="411"/>
      <c r="H50" s="411"/>
      <c r="I50" s="411"/>
      <c r="J50" s="324" t="n">
        <f aca="false">SUM(J46:J49)</f>
        <v>0.145416666666667</v>
      </c>
    </row>
    <row r="51" customFormat="false" ht="14.1" hidden="false" customHeight="true" outlineLevel="0" collapsed="false">
      <c r="A51" s="325"/>
      <c r="B51" s="326"/>
      <c r="C51" s="326"/>
      <c r="D51" s="326"/>
      <c r="E51" s="326"/>
      <c r="F51" s="326"/>
      <c r="G51" s="326"/>
      <c r="H51" s="326"/>
      <c r="I51" s="327" t="s">
        <v>310</v>
      </c>
      <c r="J51" s="392" t="n">
        <f aca="false">E39</f>
        <v>2000</v>
      </c>
    </row>
    <row r="52" customFormat="false" ht="14.1" hidden="false" customHeight="true" outlineLevel="0" collapsed="false">
      <c r="A52" s="329" t="s">
        <v>326</v>
      </c>
      <c r="B52" s="329"/>
      <c r="C52" s="329"/>
      <c r="D52" s="329"/>
      <c r="E52" s="329"/>
      <c r="F52" s="329"/>
      <c r="G52" s="329"/>
      <c r="H52" s="329"/>
      <c r="I52" s="329"/>
      <c r="J52" s="330" t="n">
        <f aca="false">J50*J51</f>
        <v>290.833333333333</v>
      </c>
    </row>
    <row r="53" customFormat="false" ht="14.1" hidden="false" customHeight="true" outlineLevel="0" collapsed="false">
      <c r="A53" s="325"/>
      <c r="B53" s="326"/>
      <c r="C53" s="326"/>
      <c r="D53" s="326"/>
      <c r="E53" s="326"/>
      <c r="F53" s="326"/>
      <c r="G53" s="326"/>
      <c r="H53" s="326"/>
      <c r="I53" s="327" t="s">
        <v>327</v>
      </c>
      <c r="J53" s="393" t="n">
        <v>12</v>
      </c>
    </row>
    <row r="54" customFormat="false" ht="14.1" hidden="false" customHeight="true" outlineLevel="0" collapsed="false">
      <c r="A54" s="329"/>
      <c r="B54" s="332"/>
      <c r="C54" s="332"/>
      <c r="D54" s="332"/>
      <c r="E54" s="332"/>
      <c r="F54" s="332"/>
      <c r="G54" s="332"/>
      <c r="H54" s="332"/>
      <c r="I54" s="327" t="s">
        <v>328</v>
      </c>
      <c r="J54" s="392" t="n">
        <f aca="false">E7</f>
        <v>2</v>
      </c>
    </row>
    <row r="55" customFormat="false" ht="14.1" hidden="false" customHeight="true" outlineLevel="0" collapsed="false">
      <c r="A55" s="333"/>
      <c r="B55" s="334"/>
      <c r="C55" s="334"/>
      <c r="D55" s="334"/>
      <c r="E55" s="334"/>
      <c r="F55" s="334"/>
      <c r="G55" s="334"/>
      <c r="H55" s="334"/>
      <c r="I55" s="334" t="s">
        <v>329</v>
      </c>
      <c r="J55" s="335" t="n">
        <f aca="false">J52*J53*J54</f>
        <v>6980</v>
      </c>
    </row>
    <row r="56" customFormat="false" ht="14.1" hidden="false" customHeight="true" outlineLevel="0" collapsed="false">
      <c r="A56" s="336"/>
      <c r="B56" s="337"/>
      <c r="C56" s="337"/>
      <c r="D56" s="242"/>
      <c r="E56" s="242"/>
      <c r="F56" s="338"/>
      <c r="G56" s="338"/>
      <c r="H56" s="339"/>
      <c r="I56" s="339"/>
      <c r="J56" s="340"/>
    </row>
    <row r="57" customFormat="false" ht="14.1" hidden="false" customHeight="true" outlineLevel="0" collapsed="false">
      <c r="A57" s="298" t="s">
        <v>330</v>
      </c>
      <c r="B57" s="298"/>
      <c r="C57" s="298"/>
      <c r="D57" s="298"/>
      <c r="E57" s="298"/>
      <c r="F57" s="298"/>
      <c r="G57" s="298"/>
      <c r="H57" s="298"/>
      <c r="I57" s="298"/>
      <c r="J57" s="298"/>
    </row>
    <row r="58" customFormat="false" ht="14.1" hidden="false" customHeight="true" outlineLevel="0" collapsed="false">
      <c r="A58" s="341" t="s">
        <v>158</v>
      </c>
      <c r="B58" s="342" t="s">
        <v>8</v>
      </c>
      <c r="C58" s="342"/>
      <c r="D58" s="341" t="s">
        <v>34</v>
      </c>
      <c r="E58" s="341" t="s">
        <v>331</v>
      </c>
      <c r="F58" s="341" t="s">
        <v>332</v>
      </c>
      <c r="G58" s="341" t="s">
        <v>316</v>
      </c>
      <c r="H58" s="341" t="s">
        <v>31</v>
      </c>
      <c r="I58" s="341" t="s">
        <v>333</v>
      </c>
      <c r="J58" s="341" t="s">
        <v>320</v>
      </c>
    </row>
    <row r="59" customFormat="false" ht="14.1" hidden="false" customHeight="true" outlineLevel="0" collapsed="false">
      <c r="A59" s="341"/>
      <c r="B59" s="342"/>
      <c r="C59" s="342"/>
      <c r="D59" s="341"/>
      <c r="E59" s="341"/>
      <c r="F59" s="341"/>
      <c r="G59" s="341"/>
      <c r="H59" s="341"/>
      <c r="I59" s="341"/>
      <c r="J59" s="341"/>
    </row>
    <row r="60" s="246" customFormat="true" ht="14.1" hidden="false" customHeight="true" outlineLevel="0" collapsed="false">
      <c r="A60" s="343" t="s">
        <v>251</v>
      </c>
      <c r="B60" s="344" t="s">
        <v>334</v>
      </c>
      <c r="C60" s="345"/>
      <c r="D60" s="346"/>
      <c r="E60" s="346"/>
      <c r="F60" s="347"/>
      <c r="G60" s="348"/>
      <c r="H60" s="349"/>
      <c r="I60" s="348"/>
      <c r="J60" s="350"/>
      <c r="K60" s="351"/>
      <c r="L60" s="351"/>
      <c r="M60" s="351"/>
      <c r="N60" s="351"/>
    </row>
    <row r="61" customFormat="false" ht="14.1" hidden="false" customHeight="true" outlineLevel="0" collapsed="false">
      <c r="A61" s="352" t="s">
        <v>162</v>
      </c>
      <c r="B61" s="353"/>
      <c r="C61" s="354" t="s">
        <v>335</v>
      </c>
      <c r="D61" s="355" t="s">
        <v>336</v>
      </c>
      <c r="E61" s="356" t="n">
        <v>50</v>
      </c>
      <c r="F61" s="357" t="n">
        <v>350</v>
      </c>
      <c r="G61" s="358" t="n">
        <f aca="false">IF(F61=0,0,E61/F61)</f>
        <v>0.142857142857143</v>
      </c>
      <c r="H61" s="355" t="str">
        <f aca="false">D22</f>
        <v>R$/litro</v>
      </c>
      <c r="I61" s="359" t="n">
        <f aca="false">E22</f>
        <v>3.9</v>
      </c>
      <c r="J61" s="360" t="n">
        <f aca="false">IF(G61=0,0,I61*G61)</f>
        <v>0.557142857142857</v>
      </c>
    </row>
    <row r="62" s="246" customFormat="true" ht="14.1" hidden="false" customHeight="true" outlineLevel="0" collapsed="false">
      <c r="A62" s="343" t="s">
        <v>255</v>
      </c>
      <c r="B62" s="344" t="s">
        <v>337</v>
      </c>
      <c r="C62" s="345"/>
      <c r="D62" s="346"/>
      <c r="E62" s="348"/>
      <c r="F62" s="361"/>
      <c r="G62" s="348"/>
      <c r="H62" s="349"/>
      <c r="I62" s="348"/>
      <c r="J62" s="350"/>
      <c r="K62" s="351"/>
      <c r="L62" s="351"/>
      <c r="M62" s="351"/>
      <c r="N62" s="351"/>
    </row>
    <row r="63" customFormat="false" ht="14.1" hidden="false" customHeight="true" outlineLevel="0" collapsed="false">
      <c r="A63" s="362" t="s">
        <v>162</v>
      </c>
      <c r="B63" s="256"/>
      <c r="C63" s="363" t="s">
        <v>338</v>
      </c>
      <c r="D63" s="364" t="s">
        <v>336</v>
      </c>
      <c r="E63" s="365" t="n">
        <v>3</v>
      </c>
      <c r="F63" s="366" t="n">
        <v>10000</v>
      </c>
      <c r="G63" s="367" t="n">
        <f aca="false">E63/F63</f>
        <v>0.0003</v>
      </c>
      <c r="H63" s="364" t="str">
        <f aca="false">D27</f>
        <v>R$/litro</v>
      </c>
      <c r="I63" s="368" t="n">
        <f aca="false">E27</f>
        <v>15</v>
      </c>
      <c r="J63" s="369" t="n">
        <f aca="false">IF(G63=0,0,I63*G63)</f>
        <v>0.0045</v>
      </c>
    </row>
    <row r="64" customFormat="false" ht="14.1" hidden="false" customHeight="true" outlineLevel="0" collapsed="false">
      <c r="A64" s="370" t="s">
        <v>165</v>
      </c>
      <c r="B64" s="262"/>
      <c r="C64" s="371" t="s">
        <v>339</v>
      </c>
      <c r="D64" s="54" t="s">
        <v>336</v>
      </c>
      <c r="E64" s="372" t="n">
        <v>1</v>
      </c>
      <c r="F64" s="373" t="n">
        <v>10000</v>
      </c>
      <c r="G64" s="374" t="n">
        <f aca="false">E64/F64</f>
        <v>0.0001</v>
      </c>
      <c r="H64" s="54" t="str">
        <f aca="false">H63</f>
        <v>R$/litro</v>
      </c>
      <c r="I64" s="375" t="n">
        <f aca="false">E28</f>
        <v>20</v>
      </c>
      <c r="J64" s="376" t="n">
        <f aca="false">IF(G64=0,0,I64*G64)</f>
        <v>0.002</v>
      </c>
    </row>
    <row r="65" customFormat="false" ht="14.1" hidden="false" customHeight="true" outlineLevel="0" collapsed="false">
      <c r="A65" s="370" t="s">
        <v>167</v>
      </c>
      <c r="B65" s="262"/>
      <c r="C65" s="371" t="s">
        <v>340</v>
      </c>
      <c r="D65" s="54" t="s">
        <v>336</v>
      </c>
      <c r="E65" s="372" t="n">
        <v>0</v>
      </c>
      <c r="F65" s="373" t="n">
        <v>10000</v>
      </c>
      <c r="G65" s="374" t="n">
        <f aca="false">E65/F65</f>
        <v>0</v>
      </c>
      <c r="H65" s="54" t="str">
        <f aca="false">H64</f>
        <v>R$/litro</v>
      </c>
      <c r="I65" s="375" t="n">
        <f aca="false">E29</f>
        <v>0</v>
      </c>
      <c r="J65" s="376" t="n">
        <f aca="false">IF(G65=0,0,I65*G65)</f>
        <v>0</v>
      </c>
    </row>
    <row r="66" customFormat="false" ht="14.1" hidden="false" customHeight="true" outlineLevel="0" collapsed="false">
      <c r="A66" s="377" t="s">
        <v>174</v>
      </c>
      <c r="B66" s="277"/>
      <c r="C66" s="378" t="s">
        <v>341</v>
      </c>
      <c r="D66" s="65" t="s">
        <v>336</v>
      </c>
      <c r="E66" s="379" t="n">
        <v>0</v>
      </c>
      <c r="F66" s="380" t="n">
        <v>10000</v>
      </c>
      <c r="G66" s="381" t="n">
        <f aca="false">E66/F66</f>
        <v>0</v>
      </c>
      <c r="H66" s="65" t="str">
        <f aca="false">H65</f>
        <v>R$/litro</v>
      </c>
      <c r="I66" s="382" t="n">
        <f aca="false">E30</f>
        <v>0</v>
      </c>
      <c r="J66" s="383" t="n">
        <f aca="false">IF(G66=0,0,I66*G66)</f>
        <v>0</v>
      </c>
    </row>
    <row r="67" s="246" customFormat="true" ht="14.1" hidden="false" customHeight="true" outlineLevel="0" collapsed="false">
      <c r="A67" s="343" t="s">
        <v>258</v>
      </c>
      <c r="B67" s="344" t="s">
        <v>342</v>
      </c>
      <c r="C67" s="345"/>
      <c r="D67" s="346"/>
      <c r="E67" s="348"/>
      <c r="F67" s="361"/>
      <c r="G67" s="348"/>
      <c r="H67" s="349"/>
      <c r="I67" s="348"/>
      <c r="J67" s="350"/>
      <c r="K67" s="351"/>
      <c r="L67" s="351"/>
      <c r="M67" s="351"/>
      <c r="N67" s="351"/>
    </row>
    <row r="68" customFormat="false" ht="14.1" hidden="false" customHeight="true" outlineLevel="0" collapsed="false">
      <c r="A68" s="362" t="s">
        <v>162</v>
      </c>
      <c r="B68" s="112"/>
      <c r="C68" s="384" t="s">
        <v>343</v>
      </c>
      <c r="D68" s="364" t="s">
        <v>336</v>
      </c>
      <c r="E68" s="365" t="n">
        <v>1</v>
      </c>
      <c r="F68" s="366" t="n">
        <v>10000</v>
      </c>
      <c r="G68" s="367" t="n">
        <f aca="false">E68/F68</f>
        <v>0.0001</v>
      </c>
      <c r="H68" s="364" t="str">
        <f aca="false">D31</f>
        <v>R$/litro</v>
      </c>
      <c r="I68" s="368" t="n">
        <f aca="false">E31</f>
        <v>0</v>
      </c>
      <c r="J68" s="369" t="n">
        <f aca="false">IF(G68=0,0,I68*G68)</f>
        <v>0</v>
      </c>
    </row>
    <row r="69" customFormat="false" ht="14.1" hidden="false" customHeight="true" outlineLevel="0" collapsed="false">
      <c r="A69" s="370" t="s">
        <v>165</v>
      </c>
      <c r="B69" s="118"/>
      <c r="C69" s="385" t="s">
        <v>344</v>
      </c>
      <c r="D69" s="54" t="s">
        <v>336</v>
      </c>
      <c r="E69" s="372" t="n">
        <v>0</v>
      </c>
      <c r="F69" s="373" t="n">
        <v>10000</v>
      </c>
      <c r="G69" s="374" t="n">
        <f aca="false">E69/F69</f>
        <v>0</v>
      </c>
      <c r="H69" s="54" t="str">
        <f aca="false">D32</f>
        <v>R$/litro</v>
      </c>
      <c r="I69" s="375" t="n">
        <f aca="false">E32</f>
        <v>0</v>
      </c>
      <c r="J69" s="376" t="n">
        <f aca="false">IF(G69=0,0,I69*G69)</f>
        <v>0</v>
      </c>
    </row>
    <row r="70" customFormat="false" ht="14.1" hidden="false" customHeight="true" outlineLevel="0" collapsed="false">
      <c r="A70" s="377" t="s">
        <v>167</v>
      </c>
      <c r="B70" s="123"/>
      <c r="C70" s="386" t="s">
        <v>345</v>
      </c>
      <c r="D70" s="65" t="s">
        <v>336</v>
      </c>
      <c r="E70" s="379" t="n">
        <v>0</v>
      </c>
      <c r="F70" s="380" t="n">
        <v>10000</v>
      </c>
      <c r="G70" s="381" t="n">
        <f aca="false">E70/F70</f>
        <v>0</v>
      </c>
      <c r="H70" s="65" t="str">
        <f aca="false">D33</f>
        <v>R$/litro</v>
      </c>
      <c r="I70" s="382" t="n">
        <f aca="false">E33</f>
        <v>15</v>
      </c>
      <c r="J70" s="383" t="n">
        <f aca="false">IF(G70=0,0,I70*G70)</f>
        <v>0</v>
      </c>
    </row>
    <row r="71" s="246" customFormat="true" ht="14.1" hidden="false" customHeight="true" outlineLevel="0" collapsed="false">
      <c r="A71" s="343" t="s">
        <v>260</v>
      </c>
      <c r="B71" s="344" t="s">
        <v>346</v>
      </c>
      <c r="C71" s="345"/>
      <c r="D71" s="346"/>
      <c r="E71" s="348"/>
      <c r="F71" s="361"/>
      <c r="G71" s="348"/>
      <c r="H71" s="349"/>
      <c r="I71" s="348"/>
      <c r="J71" s="350"/>
      <c r="K71" s="351"/>
      <c r="L71" s="351"/>
      <c r="M71" s="351"/>
      <c r="N71" s="351"/>
    </row>
    <row r="72" customFormat="false" ht="14.1" hidden="false" customHeight="true" outlineLevel="0" collapsed="false">
      <c r="A72" s="362" t="s">
        <v>162</v>
      </c>
      <c r="B72" s="112"/>
      <c r="C72" s="384" t="s">
        <v>347</v>
      </c>
      <c r="D72" s="364" t="s">
        <v>348</v>
      </c>
      <c r="E72" s="387" t="n">
        <v>4</v>
      </c>
      <c r="F72" s="366" t="n">
        <v>105000</v>
      </c>
      <c r="G72" s="367" t="n">
        <f aca="false">E72/F72</f>
        <v>3.80952380952381E-005</v>
      </c>
      <c r="H72" s="364" t="str">
        <f aca="false">D23</f>
        <v>R$/unid.</v>
      </c>
      <c r="I72" s="368" t="n">
        <f aca="false">E23</f>
        <v>400</v>
      </c>
      <c r="J72" s="369" t="n">
        <f aca="false">IF(G72=0,0,I72*G72)</f>
        <v>0.0152380952380952</v>
      </c>
    </row>
    <row r="73" customFormat="false" ht="14.1" hidden="false" customHeight="true" outlineLevel="0" collapsed="false">
      <c r="A73" s="370" t="s">
        <v>165</v>
      </c>
      <c r="B73" s="118"/>
      <c r="C73" s="385" t="s">
        <v>349</v>
      </c>
      <c r="D73" s="54" t="str">
        <f aca="false">D72</f>
        <v>peça</v>
      </c>
      <c r="E73" s="388" t="n">
        <v>0</v>
      </c>
      <c r="F73" s="373" t="n">
        <v>105000</v>
      </c>
      <c r="G73" s="374" t="n">
        <f aca="false">E73/F73</f>
        <v>0</v>
      </c>
      <c r="H73" s="54" t="str">
        <f aca="false">D24</f>
        <v>R$/unid.</v>
      </c>
      <c r="I73" s="375" t="n">
        <f aca="false">E24</f>
        <v>0</v>
      </c>
      <c r="J73" s="376" t="n">
        <f aca="false">IF(G73=0,0,I73*G73)</f>
        <v>0</v>
      </c>
    </row>
    <row r="74" customFormat="false" ht="14.1" hidden="false" customHeight="true" outlineLevel="0" collapsed="false">
      <c r="A74" s="377" t="s">
        <v>167</v>
      </c>
      <c r="B74" s="123"/>
      <c r="C74" s="386" t="s">
        <v>350</v>
      </c>
      <c r="D74" s="65" t="str">
        <f aca="false">D73</f>
        <v>peça</v>
      </c>
      <c r="E74" s="389" t="n">
        <v>0</v>
      </c>
      <c r="F74" s="380" t="n">
        <v>105000</v>
      </c>
      <c r="G74" s="381" t="n">
        <f aca="false">E74/F74</f>
        <v>0</v>
      </c>
      <c r="H74" s="65" t="str">
        <f aca="false">D25</f>
        <v>R$/serv.</v>
      </c>
      <c r="I74" s="382" t="n">
        <f aca="false">E25</f>
        <v>0</v>
      </c>
      <c r="J74" s="383" t="n">
        <f aca="false">IF(G74=0,0,I74*G74)</f>
        <v>0</v>
      </c>
    </row>
    <row r="75" s="246" customFormat="true" ht="14.1" hidden="false" customHeight="true" outlineLevel="0" collapsed="false">
      <c r="A75" s="343" t="s">
        <v>262</v>
      </c>
      <c r="B75" s="344" t="s">
        <v>351</v>
      </c>
      <c r="C75" s="345"/>
      <c r="D75" s="346"/>
      <c r="E75" s="348"/>
      <c r="F75" s="361"/>
      <c r="G75" s="348"/>
      <c r="H75" s="349"/>
      <c r="I75" s="348"/>
      <c r="J75" s="350"/>
      <c r="K75" s="351"/>
      <c r="L75" s="351"/>
      <c r="M75" s="351"/>
      <c r="N75" s="351"/>
    </row>
    <row r="76" customFormat="false" ht="14.1" hidden="false" customHeight="true" outlineLevel="0" collapsed="false">
      <c r="A76" s="370" t="s">
        <v>162</v>
      </c>
      <c r="B76" s="118"/>
      <c r="C76" s="385" t="s">
        <v>351</v>
      </c>
      <c r="D76" s="54" t="s">
        <v>352</v>
      </c>
      <c r="E76" s="390" t="n">
        <v>0.005</v>
      </c>
      <c r="F76" s="391" t="s">
        <v>254</v>
      </c>
      <c r="G76" s="374" t="n">
        <f aca="false">IF(E39=0,0,E76/E39)</f>
        <v>2.5E-006</v>
      </c>
      <c r="H76" s="54" t="str">
        <f aca="false">D21</f>
        <v>R$/veíc.</v>
      </c>
      <c r="I76" s="375" t="n">
        <f aca="false">E21</f>
        <v>34600</v>
      </c>
      <c r="J76" s="376" t="n">
        <f aca="false">IF(G76=0,0,I76*G76)</f>
        <v>0.0865</v>
      </c>
    </row>
    <row r="77" s="246" customFormat="true" ht="14.1" hidden="false" customHeight="true" outlineLevel="0" collapsed="false">
      <c r="A77" s="343" t="s">
        <v>265</v>
      </c>
      <c r="B77" s="344" t="s">
        <v>353</v>
      </c>
      <c r="C77" s="345"/>
      <c r="D77" s="346"/>
      <c r="E77" s="348"/>
      <c r="F77" s="361"/>
      <c r="G77" s="348"/>
      <c r="H77" s="349"/>
      <c r="I77" s="348"/>
      <c r="J77" s="350"/>
      <c r="K77" s="351"/>
      <c r="L77" s="351"/>
      <c r="M77" s="351"/>
      <c r="N77" s="351"/>
    </row>
    <row r="78" customFormat="false" ht="14.1" hidden="false" customHeight="true" outlineLevel="0" collapsed="false">
      <c r="A78" s="370" t="s">
        <v>162</v>
      </c>
      <c r="B78" s="118"/>
      <c r="C78" s="385" t="s">
        <v>354</v>
      </c>
      <c r="D78" s="54" t="s">
        <v>355</v>
      </c>
      <c r="E78" s="388" t="n">
        <v>4</v>
      </c>
      <c r="F78" s="391" t="n">
        <f aca="false">E39</f>
        <v>2000</v>
      </c>
      <c r="G78" s="374" t="n">
        <f aca="false">IF(F78=0,0,E78/F78)</f>
        <v>0.002</v>
      </c>
      <c r="H78" s="54" t="str">
        <f aca="false">D26</f>
        <v>R$/serv.</v>
      </c>
      <c r="I78" s="375" t="n">
        <f aca="false">E26</f>
        <v>20</v>
      </c>
      <c r="J78" s="376" t="n">
        <f aca="false">IF(G78=0,0,I78*G78)</f>
        <v>0.04</v>
      </c>
    </row>
    <row r="79" customFormat="false" ht="14.1" hidden="false" customHeight="true" outlineLevel="0" collapsed="false">
      <c r="A79" s="412" t="s">
        <v>325</v>
      </c>
      <c r="B79" s="412"/>
      <c r="C79" s="412"/>
      <c r="D79" s="412"/>
      <c r="E79" s="412"/>
      <c r="F79" s="412"/>
      <c r="G79" s="412"/>
      <c r="H79" s="412"/>
      <c r="I79" s="412"/>
      <c r="J79" s="413" t="n">
        <f aca="false">SUM(J61:J78)</f>
        <v>0.705380952380952</v>
      </c>
    </row>
    <row r="80" customFormat="false" ht="14.1" hidden="false" customHeight="true" outlineLevel="0" collapsed="false">
      <c r="A80" s="414"/>
      <c r="B80" s="415"/>
      <c r="C80" s="415"/>
      <c r="D80" s="415"/>
      <c r="E80" s="415"/>
      <c r="F80" s="415"/>
      <c r="G80" s="415"/>
      <c r="H80" s="415"/>
      <c r="I80" s="416" t="s">
        <v>310</v>
      </c>
      <c r="J80" s="417" t="n">
        <f aca="false">E39</f>
        <v>2000</v>
      </c>
    </row>
    <row r="81" customFormat="false" ht="14.1" hidden="false" customHeight="true" outlineLevel="0" collapsed="false">
      <c r="A81" s="418" t="s">
        <v>356</v>
      </c>
      <c r="B81" s="418"/>
      <c r="C81" s="418"/>
      <c r="D81" s="418"/>
      <c r="E81" s="418"/>
      <c r="F81" s="418"/>
      <c r="G81" s="418"/>
      <c r="H81" s="418"/>
      <c r="I81" s="418"/>
      <c r="J81" s="419" t="n">
        <f aca="false">J79*J80</f>
        <v>1410.7619047619</v>
      </c>
    </row>
    <row r="82" customFormat="false" ht="14.1" hidden="false" customHeight="true" outlineLevel="0" collapsed="false">
      <c r="A82" s="414"/>
      <c r="B82" s="415"/>
      <c r="C82" s="415"/>
      <c r="D82" s="415"/>
      <c r="E82" s="415"/>
      <c r="F82" s="415"/>
      <c r="G82" s="415"/>
      <c r="H82" s="415"/>
      <c r="I82" s="416" t="s">
        <v>327</v>
      </c>
      <c r="J82" s="420" t="n">
        <f aca="false">J53</f>
        <v>12</v>
      </c>
    </row>
    <row r="83" customFormat="false" ht="14.1" hidden="false" customHeight="true" outlineLevel="0" collapsed="false">
      <c r="A83" s="418"/>
      <c r="B83" s="421"/>
      <c r="C83" s="421"/>
      <c r="D83" s="421"/>
      <c r="E83" s="421"/>
      <c r="F83" s="421"/>
      <c r="G83" s="421"/>
      <c r="H83" s="421"/>
      <c r="I83" s="416" t="s">
        <v>328</v>
      </c>
      <c r="J83" s="417" t="n">
        <f aca="false">E7</f>
        <v>2</v>
      </c>
    </row>
    <row r="84" customFormat="false" ht="14.1" hidden="false" customHeight="true" outlineLevel="0" collapsed="false">
      <c r="A84" s="422"/>
      <c r="B84" s="423"/>
      <c r="C84" s="423"/>
      <c r="D84" s="423"/>
      <c r="E84" s="423"/>
      <c r="F84" s="423"/>
      <c r="G84" s="423"/>
      <c r="H84" s="423"/>
      <c r="I84" s="423" t="s">
        <v>357</v>
      </c>
      <c r="J84" s="424" t="n">
        <f aca="false">J81*J82*J83</f>
        <v>33858.2857142857</v>
      </c>
    </row>
    <row r="85" s="351" customFormat="true" ht="14.1" hidden="false" customHeight="true" outlineLevel="0" collapsed="false">
      <c r="A85" s="394" t="s">
        <v>358</v>
      </c>
      <c r="B85" s="395"/>
      <c r="C85" s="395"/>
      <c r="F85" s="73"/>
      <c r="G85" s="396"/>
      <c r="H85" s="396"/>
      <c r="I85" s="397"/>
      <c r="J85" s="398"/>
    </row>
    <row r="86" s="246" customFormat="true" ht="14.1" hidden="false" customHeight="true" outlineLevel="0" collapsed="false">
      <c r="A86" s="394" t="s">
        <v>359</v>
      </c>
      <c r="C86" s="71"/>
      <c r="D86" s="72"/>
      <c r="E86" s="40"/>
      <c r="F86" s="40"/>
      <c r="G86" s="399"/>
      <c r="H86" s="400"/>
    </row>
  </sheetData>
  <sheetProtection sheet="true" password="a861" objects="true" scenarios="true" selectLockedCells="true"/>
  <mergeCells count="72">
    <mergeCell ref="A1:J1"/>
    <mergeCell ref="A3:J3"/>
    <mergeCell ref="B6:C6"/>
    <mergeCell ref="E6:F6"/>
    <mergeCell ref="G6:J6"/>
    <mergeCell ref="E7:F7"/>
    <mergeCell ref="E8:F8"/>
    <mergeCell ref="E9:F9"/>
    <mergeCell ref="E10:F10"/>
    <mergeCell ref="E11:F11"/>
    <mergeCell ref="E12:F12"/>
    <mergeCell ref="E13:F13"/>
    <mergeCell ref="E14:F14"/>
    <mergeCell ref="B15:C15"/>
    <mergeCell ref="E15:F15"/>
    <mergeCell ref="B16:C16"/>
    <mergeCell ref="E16:F16"/>
    <mergeCell ref="B19:C19"/>
    <mergeCell ref="E19:F19"/>
    <mergeCell ref="G19:J19"/>
    <mergeCell ref="E20:F20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B38:C38"/>
    <mergeCell ref="E38:F38"/>
    <mergeCell ref="G38:J38"/>
    <mergeCell ref="E39:F39"/>
    <mergeCell ref="A41:J41"/>
    <mergeCell ref="A43:J43"/>
    <mergeCell ref="A44:A45"/>
    <mergeCell ref="B44:C45"/>
    <mergeCell ref="D44:D45"/>
    <mergeCell ref="E44:F44"/>
    <mergeCell ref="G44:G45"/>
    <mergeCell ref="H44:H45"/>
    <mergeCell ref="I44:I45"/>
    <mergeCell ref="J44:J45"/>
    <mergeCell ref="B46:C46"/>
    <mergeCell ref="B47:C47"/>
    <mergeCell ref="B48:C48"/>
    <mergeCell ref="B49:C49"/>
    <mergeCell ref="A50:I50"/>
    <mergeCell ref="A52:I52"/>
    <mergeCell ref="A57:J57"/>
    <mergeCell ref="A58:A59"/>
    <mergeCell ref="B58:C59"/>
    <mergeCell ref="D58:D59"/>
    <mergeCell ref="E58:E59"/>
    <mergeCell ref="F58:F59"/>
    <mergeCell ref="G58:G59"/>
    <mergeCell ref="H58:H59"/>
    <mergeCell ref="I58:I59"/>
    <mergeCell ref="J58:J59"/>
    <mergeCell ref="A79:I79"/>
    <mergeCell ref="A81:I81"/>
  </mergeCells>
  <printOptions headings="false" gridLines="false" gridLinesSet="true" horizontalCentered="true" verticalCentered="false"/>
  <pageMargins left="0.25" right="0.25" top="0.75" bottom="0.75" header="0.3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&amp;L&amp;"Calibri,Regular"&amp;9Estado de Santa Catarina
Município de Joinville
Edital de Concorrência N° 002/2017
Concessão do Serviço de Estacionamento Rotativo Público</oddHeader>
    <oddFooter>&amp;L&amp;"Calibri,Regular"&amp;9Planilha 8 - Composição da Despesa com Veículo - Utilitário&amp;R&amp;"Calibri,Regular"&amp;9Pág.: &amp;P de &amp;N</oddFooter>
  </headerFooter>
  <rowBreaks count="1" manualBreakCount="1">
    <brk id="56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LibreOffice/5.2.6.2$Windows_x86 LibreOffice_project/a3100ed2409ebf1c212f5048fbe377c281438fdc</Application>
  <Company>PMPA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2013-11-07T13:39:17Z</dcterms:created>
  <dc:creator>Rodemar Arquiles Comelli</dc:creator>
  <dc:description/>
  <dc:language>pt-BR</dc:language>
  <cp:lastModifiedBy>Rodemar Arquiles Comelli</cp:lastModifiedBy>
  <cp:lastPrinted>2018-08-01T14:16:08Z</cp:lastPrinted>
  <dcterms:modified xsi:type="dcterms:W3CDTF">2018-08-20T12:05:56Z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PMPA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