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  <sheet name="Plan1" sheetId="2" r:id="rId2"/>
  </sheets>
  <definedNames>
    <definedName name="_xlfn.IFERROR" hidden="1">#NAME?</definedName>
    <definedName name="_xlnm.Print_Area" localSheetId="0">'ModeloPlanilhaObras'!$A$1:$L$63</definedName>
  </definedNames>
  <calcPr fullCalcOnLoad="1"/>
</workbook>
</file>

<file path=xl/sharedStrings.xml><?xml version="1.0" encoding="utf-8"?>
<sst xmlns="http://schemas.openxmlformats.org/spreadsheetml/2006/main" count="203" uniqueCount="103">
  <si>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</si>
  <si>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</si>
  <si>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</si>
  <si>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</si>
  <si>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</si>
  <si>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</si>
  <si>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</si>
  <si>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</si>
  <si>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</si>
  <si>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</si>
  <si>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</si>
  <si>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</si>
  <si>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</si>
  <si>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</si>
  <si>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</si>
  <si>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</si>
  <si>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</si>
  <si>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</si>
  <si>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</si>
  <si>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</si>
  <si>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</si>
  <si>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</si>
  <si>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</si>
  <si>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</si>
  <si>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</si>
  <si>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</si>
  <si>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</si>
  <si>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</si>
  <si>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</si>
  <si>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</si>
  <si>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</si>
  <si>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</si>
  <si>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</si>
  <si>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M2</t>
  </si>
  <si>
    <t>PROPONENTE:</t>
  </si>
  <si>
    <t>2.1</t>
  </si>
  <si>
    <t>3.1</t>
  </si>
  <si>
    <t>4.1</t>
  </si>
  <si>
    <t>4.2</t>
  </si>
  <si>
    <t>5.1</t>
  </si>
  <si>
    <t>5.2</t>
  </si>
  <si>
    <t>M3</t>
  </si>
  <si>
    <t>M</t>
  </si>
  <si>
    <t>QUANT.</t>
  </si>
  <si>
    <t>PLACA DE OBRA EM CHAPA DE ACO GALVANIZADO</t>
  </si>
  <si>
    <t>4.3</t>
  </si>
  <si>
    <t>4.4</t>
  </si>
  <si>
    <t>4.5</t>
  </si>
  <si>
    <t>4.6</t>
  </si>
  <si>
    <t>4.7</t>
  </si>
  <si>
    <t>4.8</t>
  </si>
  <si>
    <t>4.9</t>
  </si>
  <si>
    <t>5.3</t>
  </si>
  <si>
    <t>5.4</t>
  </si>
  <si>
    <t>6.1</t>
  </si>
  <si>
    <t>BDI (%)</t>
  </si>
  <si>
    <t>UN.</t>
  </si>
  <si>
    <t>CUSTO UN.(R$)</t>
  </si>
  <si>
    <t>BDI(%)</t>
  </si>
  <si>
    <t>PREÇO(R$)</t>
  </si>
  <si>
    <t>PREÇO TOTAL(R$)</t>
  </si>
  <si>
    <t>CANTEIRO DE OBRAS</t>
  </si>
  <si>
    <t>1.2</t>
  </si>
  <si>
    <t>FECHAMENTO DE CONSTRUCAO TEMPORARIA EM CHAPA DE MADEIRA COMPENSADA E=10MM, COM REAPROVEITAMENTO DE 2X.</t>
  </si>
  <si>
    <t>1.3</t>
  </si>
  <si>
    <t>LOCACAO DE CONTAINER 2,30  X  6,00 M, ALT. 2,50 M, COM 1 SANITARIO, PARA ESCRITORIO, COMPLETO, SEM DIVISORIAS INTERNAS</t>
  </si>
  <si>
    <t>MES</t>
  </si>
  <si>
    <t>1.4</t>
  </si>
  <si>
    <t>LIMPEZA MANUAL DO TERRENO (C/ RASPAGEM SUPERFICIAL)</t>
  </si>
  <si>
    <t>1.5</t>
  </si>
  <si>
    <t>CARGA MANUAL DE ENTULHO EM CAMINHAO BASCULANTE 6 M3</t>
  </si>
  <si>
    <t>SERVIÇOS INICIAIS</t>
  </si>
  <si>
    <t>REGULARIZACAO DE SUPERFICIES EM TERRA COM MOTONIVELADORA</t>
  </si>
  <si>
    <t>2.2</t>
  </si>
  <si>
    <t>LOCACAO CONVENCIONAL DE OBRA, ATRAVES DE GABARITO DE TABUAS CORRIDAS PONTALETADAS, COM REAPROVEITAMENTO DE 3 VEZES.</t>
  </si>
  <si>
    <t>ADMINISTRAÇÃO</t>
  </si>
  <si>
    <t>ENGENHEIRO CIVIL DE OBRA JUNIOR COM ENCARGOS COMPLEMENTARES</t>
  </si>
  <si>
    <t>H</t>
  </si>
  <si>
    <t>PISO</t>
  </si>
  <si>
    <t>PISO EM CONCRETO 20MPA PREPARO MECANICO, ESPESSURA 7 CM, COM ARMACAO EM TELA SOLDADA</t>
  </si>
  <si>
    <t>PINTURA ACRILICA EM PISO CIMENTADO DUAS DEMAOS</t>
  </si>
  <si>
    <t>PINTURA ACRILICA DE FAIXAS DE DEMARCACAO EM QUADRA POLIESPORTIVA, 5 CM DE LARGURA</t>
  </si>
  <si>
    <t>IMPERMEABILIZACAO DE SUPERFICIE, COM IMPERMEABILIZANTE FLEXIVEL A BASE ACRILICA.</t>
  </si>
  <si>
    <t>FORNECIMENTO/INSTALACAO LONA PLASTICA PRETA, PARA IMPERMEABILIZACAO, ESPESSURA 150 MICRAS.</t>
  </si>
  <si>
    <t>EXECUCAO E COMPACTACAO DE BASE E OU SUB BASE COM BRITA GRADUADA SIMPLES - EXCLUSIVE CARGA E TRANSPORTE. AF_09/2017</t>
  </si>
  <si>
    <t>ASSENTAMENTO DE GUIA (MEIO-FIO) EM TRECHO RETO, CONFECCIONADA EM CONCRETO PRE-FABRICADO, DIMENSOES 100X15X13X20 CM (COMPRIMENTO X BASE INFERIOR X BASE SUPERIOR X ALTURA), PARA URBANIZACAO INTERNA DE EMPREENDIMENTOS. AF_06/2016_P</t>
  </si>
  <si>
    <t>CARGA E DESCARGA MECANIZADAS DE ENTULHO EM CAMINHAO BASCULANTE 6 M3</t>
  </si>
  <si>
    <t>EXECUCAO DE PASSEIO EM PISO INTERTRAVADO, COM BLOCO RETANGULAR COR NATURAL DE 20 X 10 CM, ESPESSURA 6 CM. AF_12/2015</t>
  </si>
  <si>
    <t>4.10</t>
  </si>
  <si>
    <t>CONCRETAGEM DE BLOCOS, FCK 20 MPA, COM USO DE BOMBA - LANCAMENTO, ADENSAMENTO E ACABAMENTO</t>
  </si>
  <si>
    <t>4.11</t>
  </si>
  <si>
    <t>LASTRO DE CONCRETO MAGRO, APLICADO EM PISOS OU RADIERS, ESPESSURA DE 3 CM. AF_07/2016</t>
  </si>
  <si>
    <t>EQUIPAMENTOS</t>
  </si>
  <si>
    <t>ALAMBRADO PARA QUADRA POLIESPORTIVA, ESTRUTURADO POR TUBOS DE ACO GALVANIZADO, COM COSTURA, DIN 2440, DIAMETRO 2", COM TELA DE ARAME GALVANIZADO, FIO 14 BWG E MALHA QUADRADA 5X5CM</t>
  </si>
  <si>
    <t>PORTAO EM TELA ARAME GALVANIZADO N.12 MALHA 2" E MOLDURA EM TUBOS DE ACO COM DUAS FOLHAS DE ABRIR, INCLUSO FERRAGENS</t>
  </si>
  <si>
    <t>PINTURA ESMALTE FOSCO, DUAS DEMAOS, SOBRE SUPERFICIE METALICA, INCLUSO UMA DEMAO DE FUNDO ANTICORROSIVO. UTILIZACAO DE REVOLVER ( AR-COMPRIMIDO).</t>
  </si>
  <si>
    <t>TRAVE EM AÇO GALVANIZADO DE 3" COM REQUADRO DE AÇO GALVANIZADO 1", PINTURA ELETROSTÁTICA BRANCA, COM REDE SINTÉTICA, MALHA 10 X 10 CM COM FIO 4 MM CHUMBADA NO PISO, INSTALADA, DIMENSÕES: 1,20M DE ALTURA; 1,20M DE LARGURA; 0,60M DE PROFUNDIDADE NA PARTE INFERIOR; 0,40M DE PROFUNDIDADE NA PARTE SUPERIOR.</t>
  </si>
  <si>
    <t>PAR</t>
  </si>
  <si>
    <t>LIMPEZA FINAL DA OBRA</t>
  </si>
  <si>
    <t>TOTAL</t>
  </si>
  <si>
    <t>Concorrência</t>
  </si>
  <si>
    <t>115/2019</t>
  </si>
  <si>
    <t>Contratação de empresa especializada para construção da quadra multiuso no CEI Silvia Regina Cavalheiro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</si>
</sst>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vertical="center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24" xfId="0" applyNumberFormat="1" applyFont="1" applyFill="1" applyBorder="1" applyAlignment="1" applyProtection="1">
      <alignment horizontal="left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/>
    </xf>
    <xf numFmtId="4" fontId="5" fillId="34" borderId="19" xfId="0" applyNumberFormat="1" applyFont="1" applyFill="1" applyBorder="1" applyAlignment="1" applyProtection="1">
      <alignment horizontal="center" vertical="center"/>
      <protection/>
    </xf>
    <xf numFmtId="4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4" fillId="37" borderId="25" xfId="0" applyNumberFormat="1" applyFont="1" applyFill="1" applyBorder="1" applyAlignment="1" applyProtection="1">
      <alignment vertical="center"/>
      <protection/>
    </xf>
    <xf numFmtId="0" fontId="4" fillId="38" borderId="26" xfId="0" applyNumberFormat="1" applyFont="1" applyFill="1" applyBorder="1" applyAlignment="1" applyProtection="1">
      <alignment horizontal="left" vertical="center" wrapText="1"/>
      <protection/>
    </xf>
    <xf numFmtId="0" fontId="4" fillId="38" borderId="27" xfId="0" applyNumberFormat="1" applyFont="1" applyFill="1" applyBorder="1" applyAlignment="1" applyProtection="1">
      <alignment horizontal="left" vertical="center" wrapText="1"/>
      <protection/>
    </xf>
    <xf numFmtId="4" fontId="4" fillId="38" borderId="27" xfId="0" applyNumberFormat="1" applyFont="1" applyFill="1" applyBorder="1" applyAlignment="1" applyProtection="1">
      <alignment horizontal="center" vertical="center" wrapText="1"/>
      <protection/>
    </xf>
    <xf numFmtId="4" fontId="4" fillId="38" borderId="28" xfId="0" applyNumberFormat="1" applyFont="1" applyFill="1" applyBorder="1" applyAlignment="1" applyProtection="1">
      <alignment horizontal="center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10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29" xfId="0" applyNumberFormat="1" applyFont="1" applyFill="1" applyBorder="1" applyAlignment="1" applyProtection="1">
      <alignment horizontal="center" vertical="center"/>
      <protection/>
    </xf>
    <xf numFmtId="0" fontId="4" fillId="37" borderId="20" xfId="0" applyNumberFormat="1" applyFont="1" applyFill="1" applyBorder="1" applyAlignment="1" applyProtection="1">
      <alignment horizontal="center" vertical="center"/>
      <protection/>
    </xf>
    <xf numFmtId="0" fontId="4" fillId="37" borderId="12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9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166" fontId="4" fillId="0" borderId="24" xfId="46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45" fillId="0" borderId="30" xfId="0" applyFont="1" applyBorder="1" applyAlignment="1">
      <alignment horizontal="center" vertical="center" wrapText="1"/>
    </xf>
    <xf numFmtId="4" fontId="45" fillId="0" borderId="30" xfId="0" applyNumberFormat="1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4" fontId="46" fillId="0" borderId="3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5" fillId="0" borderId="31" xfId="0" applyFont="1" applyBorder="1" applyAlignment="1">
      <alignment vertical="center" wrapText="1"/>
    </xf>
    <xf numFmtId="0" fontId="45" fillId="0" borderId="32" xfId="0" applyFont="1" applyBorder="1" applyAlignment="1">
      <alignment vertical="center" wrapText="1"/>
    </xf>
    <xf numFmtId="0" fontId="45" fillId="0" borderId="33" xfId="0" applyFont="1" applyBorder="1" applyAlignment="1">
      <alignment vertical="center" wrapText="1"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8"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83"/>
  <sheetViews>
    <sheetView tabSelected="1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53.85156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6384" width="9.140625" style="3" customWidth="1"/>
  </cols>
  <sheetData>
    <row r="1" spans="2:11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100</v>
      </c>
      <c r="C3" s="86" t="s">
        <v>101</v>
      </c>
      <c r="K3" s="9"/>
    </row>
    <row r="4" spans="2:11" ht="15.75">
      <c r="B4" s="8" t="s">
        <v>34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70" t="s">
        <v>6</v>
      </c>
      <c r="C10" s="70"/>
      <c r="D10" s="70"/>
      <c r="E10" s="70"/>
      <c r="F10" s="70"/>
      <c r="G10" s="70"/>
      <c r="H10" s="70"/>
      <c r="I10" s="70"/>
      <c r="J10" s="70"/>
      <c r="K10" s="70"/>
    </row>
    <row r="12" spans="2:11" ht="15">
      <c r="B12" s="63" t="s">
        <v>7</v>
      </c>
      <c r="C12" s="63"/>
      <c r="D12" s="59" t="s">
        <v>8</v>
      </c>
      <c r="E12" s="59"/>
      <c r="F12" s="59"/>
      <c r="G12" s="59"/>
      <c r="H12" s="59"/>
      <c r="I12" s="73" t="s">
        <v>9</v>
      </c>
      <c r="J12" s="73"/>
      <c r="K12" s="73"/>
    </row>
    <row r="13" spans="2:11" ht="39" customHeight="1">
      <c r="B13" s="74" t="s">
        <v>102</v>
      </c>
      <c r="C13" s="74"/>
      <c r="D13" s="75">
        <f>K52</f>
        <v>0</v>
      </c>
      <c r="E13" s="75"/>
      <c r="F13" s="75"/>
      <c r="G13" s="75"/>
      <c r="H13" s="75"/>
      <c r="I13" s="76" t="str">
        <f>_xlfn.IFERROR(IF(D13=0,"(INFORMAR AQUI O VALOR POR EXTENSO)",CONVERTERPARAEXTENSO(D13)),"(INFORMAR AQUI O VALOR POR EXTENSO)")</f>
        <v>(INFORMAR AQUI O VALOR POR EXTENSO)</v>
      </c>
      <c r="J13" s="76"/>
      <c r="K13" s="76"/>
    </row>
    <row r="15" spans="2:11" ht="15">
      <c r="B15" s="71" t="s">
        <v>10</v>
      </c>
      <c r="C15" s="71"/>
      <c r="D15" s="39"/>
      <c r="E15" s="77" t="str">
        <f>_xlfn.IFERROR(IF(D15="","(INFORMAR AQUI O PRAZO POR EXTENSO) dias","("&amp;EXTENSO(TRUNC(D15,0))&amp;")"&amp;" dias"),"(INFORMAR AQUI O PRAZO POR EXTENSO) dias")</f>
        <v>(INFORMAR AQUI O PRAZO POR EXTENSO) dias</v>
      </c>
      <c r="F15" s="77"/>
      <c r="G15" s="77"/>
      <c r="H15" s="77"/>
      <c r="I15" s="77"/>
      <c r="J15" s="77"/>
      <c r="K15" s="77"/>
    </row>
    <row r="17" spans="2:11" ht="15">
      <c r="B17" s="57" t="s">
        <v>11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2:11" ht="33.75" customHeight="1">
      <c r="B18" s="58" t="s">
        <v>12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4" ht="15">
      <c r="A19" s="3"/>
      <c r="B19" s="41"/>
      <c r="C19" s="41"/>
      <c r="D19" s="41"/>
      <c r="E19" s="41"/>
      <c r="F19" s="42"/>
      <c r="G19" s="42"/>
      <c r="H19" s="43"/>
      <c r="I19" s="41"/>
      <c r="J19" s="44"/>
      <c r="K19" s="44"/>
      <c r="L19" s="3"/>
      <c r="N19" s="40"/>
    </row>
    <row r="20" spans="2:14" ht="15">
      <c r="B20" s="59" t="s">
        <v>13</v>
      </c>
      <c r="C20" s="59" t="s">
        <v>14</v>
      </c>
      <c r="D20" s="59" t="s">
        <v>15</v>
      </c>
      <c r="E20" s="65" t="s">
        <v>16</v>
      </c>
      <c r="F20" s="69" t="s">
        <v>17</v>
      </c>
      <c r="G20" s="69"/>
      <c r="H20" s="69"/>
      <c r="I20" s="61" t="s">
        <v>55</v>
      </c>
      <c r="J20" s="63" t="s">
        <v>18</v>
      </c>
      <c r="K20" s="63" t="s">
        <v>19</v>
      </c>
      <c r="N20" s="68" t="s">
        <v>20</v>
      </c>
    </row>
    <row r="21" spans="2:14" ht="15.75" customHeight="1">
      <c r="B21" s="60"/>
      <c r="C21" s="60"/>
      <c r="D21" s="60"/>
      <c r="E21" s="66"/>
      <c r="F21" s="49" t="s">
        <v>29</v>
      </c>
      <c r="G21" s="49" t="s">
        <v>30</v>
      </c>
      <c r="H21" s="50" t="s">
        <v>31</v>
      </c>
      <c r="I21" s="62"/>
      <c r="J21" s="64"/>
      <c r="K21" s="64"/>
      <c r="N21" s="68"/>
    </row>
    <row r="22" spans="2:14" ht="15">
      <c r="B22" s="51">
        <v>1</v>
      </c>
      <c r="C22" s="52" t="s">
        <v>61</v>
      </c>
      <c r="D22" s="53"/>
      <c r="E22" s="53"/>
      <c r="F22" s="53"/>
      <c r="G22" s="53"/>
      <c r="H22" s="53"/>
      <c r="I22" s="53"/>
      <c r="J22" s="53"/>
      <c r="K22" s="54"/>
      <c r="N22" s="23"/>
    </row>
    <row r="23" spans="2:14" ht="14.25">
      <c r="B23" s="45" t="s">
        <v>32</v>
      </c>
      <c r="C23" s="45" t="s">
        <v>44</v>
      </c>
      <c r="D23" s="46" t="s">
        <v>33</v>
      </c>
      <c r="E23" s="46">
        <v>5</v>
      </c>
      <c r="F23" s="55"/>
      <c r="G23" s="55"/>
      <c r="H23" s="46">
        <f aca="true" t="shared" si="0" ref="H23:H29">IF(E23&lt;&gt;"",TRUNC(F23,2)+TRUNC(G23,2),"")</f>
        <v>0</v>
      </c>
      <c r="I23" s="56"/>
      <c r="J23" s="46">
        <f aca="true" t="shared" si="1" ref="J23:J29">IF(E23&lt;&gt;"",TRUNC(H23*(1+TRUNC(I23,4)),2),"")</f>
        <v>0</v>
      </c>
      <c r="K23" s="46">
        <f aca="true" t="shared" si="2" ref="K23:K29">IF(E23&lt;&gt;"",TRUNC(TRUNC(J23,2)*TRUNC(E23,2),2),"")</f>
        <v>0</v>
      </c>
      <c r="N23" s="78">
        <v>428.63</v>
      </c>
    </row>
    <row r="24" spans="2:14" ht="42.75">
      <c r="B24" s="45" t="s">
        <v>62</v>
      </c>
      <c r="C24" s="45" t="s">
        <v>63</v>
      </c>
      <c r="D24" s="46" t="s">
        <v>33</v>
      </c>
      <c r="E24" s="46">
        <v>120</v>
      </c>
      <c r="F24" s="55"/>
      <c r="G24" s="55"/>
      <c r="H24" s="46">
        <f t="shared" si="0"/>
        <v>0</v>
      </c>
      <c r="I24" s="56"/>
      <c r="J24" s="46">
        <f t="shared" si="1"/>
        <v>0</v>
      </c>
      <c r="K24" s="46">
        <f t="shared" si="2"/>
        <v>0</v>
      </c>
      <c r="N24" s="78">
        <v>66.67</v>
      </c>
    </row>
    <row r="25" spans="2:14" ht="42.75">
      <c r="B25" s="45" t="s">
        <v>64</v>
      </c>
      <c r="C25" s="45" t="s">
        <v>65</v>
      </c>
      <c r="D25" s="46" t="s">
        <v>66</v>
      </c>
      <c r="E25" s="46">
        <v>6</v>
      </c>
      <c r="F25" s="55"/>
      <c r="G25" s="55"/>
      <c r="H25" s="46">
        <f t="shared" si="0"/>
        <v>0</v>
      </c>
      <c r="I25" s="56"/>
      <c r="J25" s="46">
        <f t="shared" si="1"/>
        <v>0</v>
      </c>
      <c r="K25" s="46">
        <f t="shared" si="2"/>
        <v>0</v>
      </c>
      <c r="N25" s="78">
        <v>648.16</v>
      </c>
    </row>
    <row r="26" spans="2:14" ht="28.5">
      <c r="B26" s="45" t="s">
        <v>67</v>
      </c>
      <c r="C26" s="45" t="s">
        <v>68</v>
      </c>
      <c r="D26" s="46" t="s">
        <v>33</v>
      </c>
      <c r="E26" s="46">
        <v>303.02</v>
      </c>
      <c r="F26" s="55"/>
      <c r="G26" s="55"/>
      <c r="H26" s="46">
        <f t="shared" si="0"/>
        <v>0</v>
      </c>
      <c r="I26" s="56"/>
      <c r="J26" s="46">
        <f t="shared" si="1"/>
        <v>0</v>
      </c>
      <c r="K26" s="46">
        <f t="shared" si="2"/>
        <v>0</v>
      </c>
      <c r="N26" s="78">
        <v>4.69</v>
      </c>
    </row>
    <row r="27" spans="2:14" ht="28.5">
      <c r="B27" s="45" t="s">
        <v>69</v>
      </c>
      <c r="C27" s="45" t="s">
        <v>70</v>
      </c>
      <c r="D27" s="46" t="s">
        <v>41</v>
      </c>
      <c r="E27" s="46">
        <v>3.03</v>
      </c>
      <c r="F27" s="55"/>
      <c r="G27" s="55"/>
      <c r="H27" s="46">
        <f t="shared" si="0"/>
        <v>0</v>
      </c>
      <c r="I27" s="56"/>
      <c r="J27" s="46">
        <f t="shared" si="1"/>
        <v>0</v>
      </c>
      <c r="K27" s="46">
        <f t="shared" si="2"/>
        <v>0</v>
      </c>
      <c r="N27" s="78">
        <v>23.46</v>
      </c>
    </row>
    <row r="28" spans="2:14" ht="15">
      <c r="B28" s="51">
        <v>2</v>
      </c>
      <c r="C28" s="52" t="s">
        <v>71</v>
      </c>
      <c r="D28" s="53"/>
      <c r="E28" s="53"/>
      <c r="F28" s="53"/>
      <c r="G28" s="53"/>
      <c r="H28" s="53">
        <f t="shared" si="0"/>
      </c>
      <c r="I28" s="53"/>
      <c r="J28" s="53">
        <f t="shared" si="1"/>
      </c>
      <c r="K28" s="54">
        <f t="shared" si="2"/>
      </c>
      <c r="N28" s="84"/>
    </row>
    <row r="29" spans="2:14" ht="28.5">
      <c r="B29" s="45" t="s">
        <v>35</v>
      </c>
      <c r="C29" s="45" t="s">
        <v>72</v>
      </c>
      <c r="D29" s="46" t="s">
        <v>33</v>
      </c>
      <c r="E29" s="46">
        <v>303.02</v>
      </c>
      <c r="F29" s="55"/>
      <c r="G29" s="55"/>
      <c r="H29" s="46">
        <f t="shared" si="0"/>
        <v>0</v>
      </c>
      <c r="I29" s="56"/>
      <c r="J29" s="46">
        <f t="shared" si="1"/>
        <v>0</v>
      </c>
      <c r="K29" s="46">
        <f t="shared" si="2"/>
        <v>0</v>
      </c>
      <c r="N29" s="78">
        <v>0.53</v>
      </c>
    </row>
    <row r="30" spans="2:14" ht="57">
      <c r="B30" s="45" t="s">
        <v>73</v>
      </c>
      <c r="C30" s="45" t="s">
        <v>74</v>
      </c>
      <c r="D30" s="46" t="s">
        <v>33</v>
      </c>
      <c r="E30" s="46">
        <v>98</v>
      </c>
      <c r="F30" s="55"/>
      <c r="G30" s="55"/>
      <c r="H30" s="46">
        <f aca="true" t="shared" si="3" ref="H30:H45">IF(E30&lt;&gt;"",TRUNC(F30,2)+TRUNC(G30,2),"")</f>
        <v>0</v>
      </c>
      <c r="I30" s="56"/>
      <c r="J30" s="46">
        <f aca="true" t="shared" si="4" ref="J30:J45">IF(E30&lt;&gt;"",TRUNC(H30*(1+TRUNC(I30,4)),2),"")</f>
        <v>0</v>
      </c>
      <c r="K30" s="46">
        <f aca="true" t="shared" si="5" ref="K30:K45">IF(E30&lt;&gt;"",TRUNC(TRUNC(J30,2)*TRUNC(E30,2),2),"")</f>
        <v>0</v>
      </c>
      <c r="N30" s="78">
        <v>5.82</v>
      </c>
    </row>
    <row r="31" spans="2:14" ht="15">
      <c r="B31" s="51">
        <v>3</v>
      </c>
      <c r="C31" s="52" t="s">
        <v>75</v>
      </c>
      <c r="D31" s="53"/>
      <c r="E31" s="53"/>
      <c r="F31" s="53"/>
      <c r="G31" s="53"/>
      <c r="H31" s="53">
        <f t="shared" si="3"/>
      </c>
      <c r="I31" s="53"/>
      <c r="J31" s="53">
        <f t="shared" si="4"/>
      </c>
      <c r="K31" s="54">
        <f t="shared" si="5"/>
      </c>
      <c r="N31" s="84"/>
    </row>
    <row r="32" spans="2:14" ht="28.5">
      <c r="B32" s="45" t="s">
        <v>36</v>
      </c>
      <c r="C32" s="45" t="s">
        <v>76</v>
      </c>
      <c r="D32" s="46" t="s">
        <v>77</v>
      </c>
      <c r="E32" s="46">
        <v>72</v>
      </c>
      <c r="F32" s="55"/>
      <c r="G32" s="55"/>
      <c r="H32" s="46">
        <f t="shared" si="3"/>
        <v>0</v>
      </c>
      <c r="I32" s="56"/>
      <c r="J32" s="46">
        <f t="shared" si="4"/>
        <v>0</v>
      </c>
      <c r="K32" s="46">
        <f t="shared" si="5"/>
        <v>0</v>
      </c>
      <c r="N32" s="78">
        <v>94.28</v>
      </c>
    </row>
    <row r="33" spans="2:14" ht="15">
      <c r="B33" s="51">
        <v>4</v>
      </c>
      <c r="C33" s="52" t="s">
        <v>78</v>
      </c>
      <c r="D33" s="53"/>
      <c r="E33" s="53"/>
      <c r="F33" s="53"/>
      <c r="G33" s="53"/>
      <c r="H33" s="53">
        <f t="shared" si="3"/>
      </c>
      <c r="I33" s="53"/>
      <c r="J33" s="53">
        <f t="shared" si="4"/>
      </c>
      <c r="K33" s="54">
        <f t="shared" si="5"/>
      </c>
      <c r="N33" s="84"/>
    </row>
    <row r="34" spans="2:14" ht="42.75">
      <c r="B34" s="45" t="s">
        <v>37</v>
      </c>
      <c r="C34" s="45" t="s">
        <v>79</v>
      </c>
      <c r="D34" s="46" t="s">
        <v>33</v>
      </c>
      <c r="E34" s="46">
        <v>98</v>
      </c>
      <c r="F34" s="55"/>
      <c r="G34" s="55"/>
      <c r="H34" s="46">
        <f t="shared" si="3"/>
        <v>0</v>
      </c>
      <c r="I34" s="56"/>
      <c r="J34" s="46">
        <f t="shared" si="4"/>
        <v>0</v>
      </c>
      <c r="K34" s="46">
        <f t="shared" si="5"/>
        <v>0</v>
      </c>
      <c r="N34" s="78">
        <v>96.26</v>
      </c>
    </row>
    <row r="35" spans="2:14" ht="28.5">
      <c r="B35" s="45" t="s">
        <v>38</v>
      </c>
      <c r="C35" s="45" t="s">
        <v>80</v>
      </c>
      <c r="D35" s="46" t="s">
        <v>33</v>
      </c>
      <c r="E35" s="46">
        <v>98</v>
      </c>
      <c r="F35" s="55"/>
      <c r="G35" s="55"/>
      <c r="H35" s="46">
        <f t="shared" si="3"/>
        <v>0</v>
      </c>
      <c r="I35" s="56"/>
      <c r="J35" s="46">
        <f t="shared" si="4"/>
        <v>0</v>
      </c>
      <c r="K35" s="46">
        <f t="shared" si="5"/>
        <v>0</v>
      </c>
      <c r="N35" s="78">
        <v>16.28</v>
      </c>
    </row>
    <row r="36" spans="2:14" ht="28.5">
      <c r="B36" s="45" t="s">
        <v>45</v>
      </c>
      <c r="C36" s="45" t="s">
        <v>81</v>
      </c>
      <c r="D36" s="46" t="s">
        <v>42</v>
      </c>
      <c r="E36" s="46">
        <v>85.45</v>
      </c>
      <c r="F36" s="55"/>
      <c r="G36" s="55"/>
      <c r="H36" s="46">
        <f t="shared" si="3"/>
        <v>0</v>
      </c>
      <c r="I36" s="56"/>
      <c r="J36" s="46">
        <f t="shared" si="4"/>
        <v>0</v>
      </c>
      <c r="K36" s="46">
        <f t="shared" si="5"/>
        <v>0</v>
      </c>
      <c r="N36" s="78">
        <v>12.57</v>
      </c>
    </row>
    <row r="37" spans="2:14" ht="28.5">
      <c r="B37" s="45" t="s">
        <v>46</v>
      </c>
      <c r="C37" s="45" t="s">
        <v>82</v>
      </c>
      <c r="D37" s="46" t="s">
        <v>33</v>
      </c>
      <c r="E37" s="46">
        <v>98</v>
      </c>
      <c r="F37" s="55"/>
      <c r="G37" s="55"/>
      <c r="H37" s="46">
        <f t="shared" si="3"/>
        <v>0</v>
      </c>
      <c r="I37" s="56"/>
      <c r="J37" s="46">
        <f t="shared" si="4"/>
        <v>0</v>
      </c>
      <c r="K37" s="46">
        <f t="shared" si="5"/>
        <v>0</v>
      </c>
      <c r="N37" s="78">
        <v>86.84</v>
      </c>
    </row>
    <row r="38" spans="2:14" ht="42.75">
      <c r="B38" s="45" t="s">
        <v>47</v>
      </c>
      <c r="C38" s="45" t="s">
        <v>83</v>
      </c>
      <c r="D38" s="46" t="s">
        <v>33</v>
      </c>
      <c r="E38" s="46">
        <v>98</v>
      </c>
      <c r="F38" s="55"/>
      <c r="G38" s="55"/>
      <c r="H38" s="46">
        <f t="shared" si="3"/>
        <v>0</v>
      </c>
      <c r="I38" s="56"/>
      <c r="J38" s="46">
        <f t="shared" si="4"/>
        <v>0</v>
      </c>
      <c r="K38" s="46">
        <f t="shared" si="5"/>
        <v>0</v>
      </c>
      <c r="N38" s="78">
        <v>5.55</v>
      </c>
    </row>
    <row r="39" spans="2:14" ht="42.75">
      <c r="B39" s="45" t="s">
        <v>48</v>
      </c>
      <c r="C39" s="45" t="s">
        <v>84</v>
      </c>
      <c r="D39" s="46" t="s">
        <v>41</v>
      </c>
      <c r="E39" s="46">
        <v>9.8</v>
      </c>
      <c r="F39" s="55"/>
      <c r="G39" s="55"/>
      <c r="H39" s="46">
        <f t="shared" si="3"/>
        <v>0</v>
      </c>
      <c r="I39" s="56"/>
      <c r="J39" s="46">
        <f t="shared" si="4"/>
        <v>0</v>
      </c>
      <c r="K39" s="46">
        <f t="shared" si="5"/>
        <v>0</v>
      </c>
      <c r="N39" s="78">
        <v>140.65</v>
      </c>
    </row>
    <row r="40" spans="2:14" ht="85.5">
      <c r="B40" s="45" t="s">
        <v>49</v>
      </c>
      <c r="C40" s="45" t="s">
        <v>85</v>
      </c>
      <c r="D40" s="46" t="s">
        <v>42</v>
      </c>
      <c r="E40" s="46">
        <v>109.06</v>
      </c>
      <c r="F40" s="55"/>
      <c r="G40" s="55"/>
      <c r="H40" s="46">
        <f t="shared" si="3"/>
        <v>0</v>
      </c>
      <c r="I40" s="56"/>
      <c r="J40" s="46">
        <f t="shared" si="4"/>
        <v>0</v>
      </c>
      <c r="K40" s="46">
        <f t="shared" si="5"/>
        <v>0</v>
      </c>
      <c r="N40" s="78">
        <v>43.02</v>
      </c>
    </row>
    <row r="41" spans="2:14" ht="28.5">
      <c r="B41" s="45" t="s">
        <v>50</v>
      </c>
      <c r="C41" s="45" t="s">
        <v>86</v>
      </c>
      <c r="D41" s="46" t="s">
        <v>41</v>
      </c>
      <c r="E41" s="46">
        <v>3.03</v>
      </c>
      <c r="F41" s="55"/>
      <c r="G41" s="55"/>
      <c r="H41" s="46">
        <f t="shared" si="3"/>
        <v>0</v>
      </c>
      <c r="I41" s="56"/>
      <c r="J41" s="46">
        <f t="shared" si="4"/>
        <v>0</v>
      </c>
      <c r="K41" s="46">
        <f t="shared" si="5"/>
        <v>0</v>
      </c>
      <c r="N41" s="78">
        <v>4.87</v>
      </c>
    </row>
    <row r="42" spans="2:14" ht="42.75">
      <c r="B42" s="45" t="s">
        <v>51</v>
      </c>
      <c r="C42" s="45" t="s">
        <v>87</v>
      </c>
      <c r="D42" s="46" t="s">
        <v>33</v>
      </c>
      <c r="E42" s="46">
        <v>204.09</v>
      </c>
      <c r="F42" s="55"/>
      <c r="G42" s="55"/>
      <c r="H42" s="46">
        <f t="shared" si="3"/>
        <v>0</v>
      </c>
      <c r="I42" s="56"/>
      <c r="J42" s="46">
        <f t="shared" si="4"/>
        <v>0</v>
      </c>
      <c r="K42" s="46">
        <f t="shared" si="5"/>
        <v>0</v>
      </c>
      <c r="N42" s="78">
        <v>68.6</v>
      </c>
    </row>
    <row r="43" spans="2:14" ht="42.75">
      <c r="B43" s="45" t="s">
        <v>88</v>
      </c>
      <c r="C43" s="45" t="s">
        <v>89</v>
      </c>
      <c r="D43" s="46" t="s">
        <v>41</v>
      </c>
      <c r="E43" s="46">
        <v>2.21</v>
      </c>
      <c r="F43" s="55"/>
      <c r="G43" s="55"/>
      <c r="H43" s="46">
        <f t="shared" si="3"/>
        <v>0</v>
      </c>
      <c r="I43" s="56"/>
      <c r="J43" s="46">
        <f t="shared" si="4"/>
        <v>0</v>
      </c>
      <c r="K43" s="46">
        <f t="shared" si="5"/>
        <v>0</v>
      </c>
      <c r="N43" s="78">
        <v>26.59</v>
      </c>
    </row>
    <row r="44" spans="2:14" ht="42.75">
      <c r="B44" s="45" t="s">
        <v>90</v>
      </c>
      <c r="C44" s="45" t="s">
        <v>91</v>
      </c>
      <c r="D44" s="46" t="s">
        <v>33</v>
      </c>
      <c r="E44" s="46">
        <v>98</v>
      </c>
      <c r="F44" s="55"/>
      <c r="G44" s="55"/>
      <c r="H44" s="46">
        <f t="shared" si="3"/>
        <v>0</v>
      </c>
      <c r="I44" s="56"/>
      <c r="J44" s="46">
        <f t="shared" si="4"/>
        <v>0</v>
      </c>
      <c r="K44" s="46">
        <f t="shared" si="5"/>
        <v>0</v>
      </c>
      <c r="N44" s="78">
        <v>15.82</v>
      </c>
    </row>
    <row r="45" spans="2:14" ht="15">
      <c r="B45" s="51">
        <v>5</v>
      </c>
      <c r="C45" s="52" t="s">
        <v>92</v>
      </c>
      <c r="D45" s="53"/>
      <c r="E45" s="53"/>
      <c r="F45" s="53"/>
      <c r="G45" s="53"/>
      <c r="H45" s="53">
        <f t="shared" si="3"/>
      </c>
      <c r="I45" s="53"/>
      <c r="J45" s="53">
        <f t="shared" si="4"/>
      </c>
      <c r="K45" s="54">
        <f t="shared" si="5"/>
      </c>
      <c r="N45" s="84"/>
    </row>
    <row r="46" spans="2:14" ht="85.5">
      <c r="B46" s="45" t="s">
        <v>39</v>
      </c>
      <c r="C46" s="45" t="s">
        <v>93</v>
      </c>
      <c r="D46" s="46" t="s">
        <v>33</v>
      </c>
      <c r="E46" s="46">
        <v>123.9</v>
      </c>
      <c r="F46" s="55"/>
      <c r="G46" s="55"/>
      <c r="H46" s="46">
        <f>IF(E46&lt;&gt;"",TRUNC(F46,2)+TRUNC(G46,2),"")</f>
        <v>0</v>
      </c>
      <c r="I46" s="56"/>
      <c r="J46" s="46">
        <f>IF(E46&lt;&gt;"",TRUNC(H46*(1+TRUNC(I46,4)),2),"")</f>
        <v>0</v>
      </c>
      <c r="K46" s="46">
        <f>IF(E46&lt;&gt;"",TRUNC(TRUNC(J46,2)*TRUNC(E46,2),2),"")</f>
        <v>0</v>
      </c>
      <c r="N46" s="78">
        <v>158.48</v>
      </c>
    </row>
    <row r="47" spans="2:14" ht="42.75">
      <c r="B47" s="45" t="s">
        <v>40</v>
      </c>
      <c r="C47" s="45" t="s">
        <v>94</v>
      </c>
      <c r="D47" s="46" t="s">
        <v>33</v>
      </c>
      <c r="E47" s="46">
        <v>2.1</v>
      </c>
      <c r="F47" s="55"/>
      <c r="G47" s="55"/>
      <c r="H47" s="46">
        <f>IF(E47&lt;&gt;"",TRUNC(F47,2)+TRUNC(G47,2),"")</f>
        <v>0</v>
      </c>
      <c r="I47" s="56"/>
      <c r="J47" s="46">
        <f>IF(E47&lt;&gt;"",TRUNC(H47*(1+TRUNC(I47,4)),2),"")</f>
        <v>0</v>
      </c>
      <c r="K47" s="46">
        <f>IF(E47&lt;&gt;"",TRUNC(TRUNC(J47,2)*TRUNC(E47,2),2),"")</f>
        <v>0</v>
      </c>
      <c r="N47" s="78">
        <v>845</v>
      </c>
    </row>
    <row r="48" spans="2:14" ht="57">
      <c r="B48" s="45" t="s">
        <v>52</v>
      </c>
      <c r="C48" s="45" t="s">
        <v>95</v>
      </c>
      <c r="D48" s="46" t="s">
        <v>33</v>
      </c>
      <c r="E48" s="46">
        <v>126</v>
      </c>
      <c r="F48" s="55"/>
      <c r="G48" s="55"/>
      <c r="H48" s="46">
        <f>IF(E48&lt;&gt;"",TRUNC(F48,2)+TRUNC(G48,2),"")</f>
        <v>0</v>
      </c>
      <c r="I48" s="56"/>
      <c r="J48" s="46">
        <f>IF(E48&lt;&gt;"",TRUNC(H48*(1+TRUNC(I48,4)),2),"")</f>
        <v>0</v>
      </c>
      <c r="K48" s="46">
        <f>IF(E48&lt;&gt;"",TRUNC(TRUNC(J48,2)*TRUNC(E48,2),2),"")</f>
        <v>0</v>
      </c>
      <c r="N48" s="78">
        <v>21.8</v>
      </c>
    </row>
    <row r="49" spans="2:14" ht="114">
      <c r="B49" s="45" t="s">
        <v>53</v>
      </c>
      <c r="C49" s="45" t="s">
        <v>96</v>
      </c>
      <c r="D49" s="46" t="s">
        <v>97</v>
      </c>
      <c r="E49" s="46">
        <v>1</v>
      </c>
      <c r="F49" s="55"/>
      <c r="G49" s="55"/>
      <c r="H49" s="46">
        <f>IF(E49&lt;&gt;"",TRUNC(F49,2)+TRUNC(G49,2),"")</f>
        <v>0</v>
      </c>
      <c r="I49" s="56"/>
      <c r="J49" s="46">
        <f>IF(E49&lt;&gt;"",TRUNC(H49*(1+TRUNC(I49,4)),2),"")</f>
        <v>0</v>
      </c>
      <c r="K49" s="46">
        <f>IF(E49&lt;&gt;"",TRUNC(TRUNC(J49,2)*TRUNC(E49,2),2),"")</f>
        <v>0</v>
      </c>
      <c r="N49" s="79">
        <v>1835.4</v>
      </c>
    </row>
    <row r="50" spans="2:14" ht="15">
      <c r="B50" s="51">
        <v>6</v>
      </c>
      <c r="C50" s="52" t="s">
        <v>98</v>
      </c>
      <c r="D50" s="53"/>
      <c r="E50" s="53"/>
      <c r="F50" s="53"/>
      <c r="G50" s="53"/>
      <c r="H50" s="53">
        <f>IF(E50&lt;&gt;"",TRUNC(F50,2)+TRUNC(G50,2),"")</f>
      </c>
      <c r="I50" s="53"/>
      <c r="J50" s="53">
        <f>IF(E50&lt;&gt;"",TRUNC(H50*(1+TRUNC(I50,4)),2),"")</f>
      </c>
      <c r="K50" s="54">
        <f>IF(E50&lt;&gt;"",TRUNC(TRUNC(J50,2)*TRUNC(E50,2),2),"")</f>
      </c>
      <c r="N50" s="84"/>
    </row>
    <row r="51" spans="2:14" ht="14.25">
      <c r="B51" s="45" t="s">
        <v>54</v>
      </c>
      <c r="C51" s="45" t="s">
        <v>98</v>
      </c>
      <c r="D51" s="46" t="s">
        <v>33</v>
      </c>
      <c r="E51" s="46">
        <v>303.02</v>
      </c>
      <c r="F51" s="55"/>
      <c r="G51" s="55"/>
      <c r="H51" s="46">
        <f>IF(E51&lt;&gt;"",TRUNC(F51,2)+TRUNC(G51,2),"")</f>
        <v>0</v>
      </c>
      <c r="I51" s="56"/>
      <c r="J51" s="46">
        <f>IF(E51&lt;&gt;"",TRUNC(H51*(1+TRUNC(I51,4)),2),"")</f>
        <v>0</v>
      </c>
      <c r="K51" s="46">
        <f>IF(E51&lt;&gt;"",TRUNC(TRUNC(J51,2)*TRUNC(E51,2),2),"")</f>
        <v>0</v>
      </c>
      <c r="N51" s="78">
        <v>2.83</v>
      </c>
    </row>
    <row r="52" spans="2:11" ht="15">
      <c r="B52" s="24"/>
      <c r="C52" s="25"/>
      <c r="D52" s="47"/>
      <c r="E52" s="47"/>
      <c r="F52" s="47"/>
      <c r="G52" s="47"/>
      <c r="H52" s="47"/>
      <c r="I52" s="48"/>
      <c r="J52" s="48" t="s">
        <v>21</v>
      </c>
      <c r="K52" s="26">
        <f>SUM(K22:K51)</f>
        <v>0</v>
      </c>
    </row>
    <row r="53" ht="12.75">
      <c r="J53" s="27"/>
    </row>
    <row r="54" spans="2:10" ht="14.25">
      <c r="B54" s="28"/>
      <c r="C54" s="29">
        <f>C7</f>
        <v>0</v>
      </c>
      <c r="J54" s="27"/>
    </row>
    <row r="55" spans="2:10" ht="14.25">
      <c r="B55" s="30" t="str">
        <f>IF(B54="","(cidade)","")</f>
        <v>(cidade)</v>
      </c>
      <c r="C55" s="31"/>
      <c r="J55" s="27"/>
    </row>
    <row r="56" ht="12.75">
      <c r="J56" s="27"/>
    </row>
    <row r="57" ht="12.75">
      <c r="J57" s="27"/>
    </row>
    <row r="58" spans="3:10" ht="13.5" thickBot="1">
      <c r="C58" s="32"/>
      <c r="G58" s="33"/>
      <c r="H58" s="33"/>
      <c r="I58" s="33"/>
      <c r="J58" s="34"/>
    </row>
    <row r="59" spans="2:10" ht="15">
      <c r="B59" s="17"/>
      <c r="C59" s="35" t="s">
        <v>22</v>
      </c>
      <c r="D59" s="17"/>
      <c r="E59" s="17"/>
      <c r="F59" s="17"/>
      <c r="G59" s="70" t="s">
        <v>23</v>
      </c>
      <c r="H59" s="70"/>
      <c r="I59" s="70"/>
      <c r="J59" s="70"/>
    </row>
    <row r="60" spans="2:10" ht="14.25">
      <c r="B60" s="36" t="s">
        <v>24</v>
      </c>
      <c r="C60" s="37"/>
      <c r="D60" s="17"/>
      <c r="F60" s="36" t="s">
        <v>24</v>
      </c>
      <c r="G60" s="67"/>
      <c r="H60" s="67"/>
      <c r="I60" s="67"/>
      <c r="J60" s="67"/>
    </row>
    <row r="61" spans="2:11" ht="14.25">
      <c r="B61" s="36" t="s">
        <v>25</v>
      </c>
      <c r="C61" s="37"/>
      <c r="D61" s="17"/>
      <c r="F61" s="36" t="s">
        <v>26</v>
      </c>
      <c r="G61" s="67"/>
      <c r="H61" s="67"/>
      <c r="I61" s="67"/>
      <c r="J61" s="67"/>
      <c r="K61" s="1" t="str">
        <f>IF(G61="","(Ex,: Engenheiro Civil)","")</f>
        <v>(Ex,: Engenheiro Civil)</v>
      </c>
    </row>
    <row r="62" spans="2:11" ht="14.25">
      <c r="B62" s="36" t="s">
        <v>27</v>
      </c>
      <c r="C62" s="38"/>
      <c r="D62" s="17"/>
      <c r="F62" s="36" t="s">
        <v>28</v>
      </c>
      <c r="G62" s="67"/>
      <c r="H62" s="67"/>
      <c r="I62" s="67"/>
      <c r="J62" s="67"/>
      <c r="K62" s="1" t="str">
        <f>IF(G62="","(Ex: 100015-3)","")</f>
        <v>(Ex: 100015-3)</v>
      </c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</sheetData>
  <sheetProtection sheet="1" formatColumns="0" formatRows="0"/>
  <mergeCells count="25"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  <mergeCell ref="G61:J61"/>
    <mergeCell ref="K20:K21"/>
    <mergeCell ref="G62:J62"/>
    <mergeCell ref="N20:N21"/>
    <mergeCell ref="F20:H20"/>
    <mergeCell ref="G59:J59"/>
    <mergeCell ref="G60:J60"/>
    <mergeCell ref="B17:K17"/>
    <mergeCell ref="B18:K18"/>
    <mergeCell ref="B20:B21"/>
    <mergeCell ref="D20:D21"/>
    <mergeCell ref="I20:I21"/>
    <mergeCell ref="J20:J21"/>
    <mergeCell ref="C20:C21"/>
    <mergeCell ref="E20:E21"/>
  </mergeCells>
  <conditionalFormatting sqref="C4">
    <cfRule type="expression" priority="555" dxfId="23" stopIfTrue="1">
      <formula>C4=""</formula>
    </cfRule>
    <cfRule type="expression" priority="556" dxfId="23" stopIfTrue="1">
      <formula>""</formula>
    </cfRule>
  </conditionalFormatting>
  <conditionalFormatting sqref="C5">
    <cfRule type="expression" priority="557" dxfId="23" stopIfTrue="1">
      <formula>C5=""</formula>
    </cfRule>
  </conditionalFormatting>
  <conditionalFormatting sqref="C6">
    <cfRule type="expression" priority="558" dxfId="23" stopIfTrue="1">
      <formula>C6=""</formula>
    </cfRule>
  </conditionalFormatting>
  <conditionalFormatting sqref="C7">
    <cfRule type="expression" priority="559" dxfId="23" stopIfTrue="1">
      <formula>C7=""</formula>
    </cfRule>
  </conditionalFormatting>
  <conditionalFormatting sqref="H6">
    <cfRule type="expression" priority="560" dxfId="23" stopIfTrue="1">
      <formula>H6=""</formula>
    </cfRule>
  </conditionalFormatting>
  <conditionalFormatting sqref="H5">
    <cfRule type="expression" priority="561" dxfId="23" stopIfTrue="1">
      <formula>H5=""</formula>
    </cfRule>
  </conditionalFormatting>
  <conditionalFormatting sqref="D15">
    <cfRule type="expression" priority="562" dxfId="23" stopIfTrue="1">
      <formula>$D$15=""</formula>
    </cfRule>
  </conditionalFormatting>
  <conditionalFormatting sqref="C60">
    <cfRule type="expression" priority="565" dxfId="23" stopIfTrue="1">
      <formula>C60=""</formula>
    </cfRule>
  </conditionalFormatting>
  <conditionalFormatting sqref="C61">
    <cfRule type="expression" priority="566" dxfId="23" stopIfTrue="1">
      <formula>C61=""</formula>
    </cfRule>
  </conditionalFormatting>
  <conditionalFormatting sqref="G61">
    <cfRule type="expression" priority="567" dxfId="23" stopIfTrue="1">
      <formula>G61=""</formula>
    </cfRule>
  </conditionalFormatting>
  <conditionalFormatting sqref="B54">
    <cfRule type="expression" priority="568" dxfId="23" stopIfTrue="1">
      <formula>$B$54=""</formula>
    </cfRule>
  </conditionalFormatting>
  <conditionalFormatting sqref="G60">
    <cfRule type="expression" priority="569" dxfId="23" stopIfTrue="1">
      <formula>G60=""</formula>
    </cfRule>
  </conditionalFormatting>
  <conditionalFormatting sqref="G62">
    <cfRule type="expression" priority="570" dxfId="23" stopIfTrue="1">
      <formula>G62=""</formula>
    </cfRule>
  </conditionalFormatting>
  <conditionalFormatting sqref="C62">
    <cfRule type="expression" priority="571" dxfId="23" stopIfTrue="1">
      <formula>$C$62=""</formula>
    </cfRule>
  </conditionalFormatting>
  <conditionalFormatting sqref="E15:G15">
    <cfRule type="containsText" priority="553" dxfId="1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552" dxfId="1" operator="containsText" stopIfTrue="1" text="(INFORMAR AQUI O VALOR POR EXTENSO)">
      <formula>NOT(ISERROR(SEARCH("(INFORMAR AQUI O VALOR POR EXTENSO)",I13)))</formula>
    </cfRule>
  </conditionalFormatting>
  <conditionalFormatting sqref="J46:J49 J51">
    <cfRule type="expression" priority="161" dxfId="0">
      <formula>J46&gt;N46</formula>
    </cfRule>
  </conditionalFormatting>
  <conditionalFormatting sqref="G46:G49 G51">
    <cfRule type="expression" priority="19" dxfId="1" stopIfTrue="1">
      <formula>G46=""</formula>
    </cfRule>
  </conditionalFormatting>
  <conditionalFormatting sqref="I46:I49 I51">
    <cfRule type="expression" priority="18" dxfId="1" stopIfTrue="1">
      <formula>I46=""</formula>
    </cfRule>
  </conditionalFormatting>
  <conditionalFormatting sqref="F46:F49 F51">
    <cfRule type="expression" priority="17" dxfId="1" stopIfTrue="1">
      <formula>F46=""</formula>
    </cfRule>
  </conditionalFormatting>
  <conditionalFormatting sqref="F46:F49 F51">
    <cfRule type="expression" priority="20" dxfId="1" stopIfTrue="1">
      <formula>F46=""</formula>
    </cfRule>
  </conditionalFormatting>
  <conditionalFormatting sqref="G46:G49 G51">
    <cfRule type="expression" priority="16" dxfId="1" stopIfTrue="1">
      <formula>G46=""</formula>
    </cfRule>
  </conditionalFormatting>
  <conditionalFormatting sqref="I46:I49 I51">
    <cfRule type="expression" priority="15" dxfId="1" stopIfTrue="1">
      <formula>I46=""</formula>
    </cfRule>
  </conditionalFormatting>
  <conditionalFormatting sqref="G29:G30 G32 G34:G44">
    <cfRule type="expression" priority="12" dxfId="1" stopIfTrue="1">
      <formula>G29=""</formula>
    </cfRule>
  </conditionalFormatting>
  <conditionalFormatting sqref="I29:I30 I32 I34:I44">
    <cfRule type="expression" priority="11" dxfId="1" stopIfTrue="1">
      <formula>I29=""</formula>
    </cfRule>
  </conditionalFormatting>
  <conditionalFormatting sqref="F29:F30 F32 F34:F44">
    <cfRule type="expression" priority="10" dxfId="1" stopIfTrue="1">
      <formula>F29=""</formula>
    </cfRule>
  </conditionalFormatting>
  <conditionalFormatting sqref="F29:F30 F32 F34:F44">
    <cfRule type="expression" priority="13" dxfId="1" stopIfTrue="1">
      <formula>F29=""</formula>
    </cfRule>
  </conditionalFormatting>
  <conditionalFormatting sqref="G29:G30 G32 G34:G44">
    <cfRule type="expression" priority="9" dxfId="1" stopIfTrue="1">
      <formula>G29=""</formula>
    </cfRule>
  </conditionalFormatting>
  <conditionalFormatting sqref="I29:I30 I32 I34:I44">
    <cfRule type="expression" priority="8" dxfId="1" stopIfTrue="1">
      <formula>I29=""</formula>
    </cfRule>
  </conditionalFormatting>
  <conditionalFormatting sqref="J29:J30 J32 J34:J44">
    <cfRule type="expression" priority="14" dxfId="0">
      <formula>J29&gt;N29</formula>
    </cfRule>
  </conditionalFormatting>
  <conditionalFormatting sqref="G23:G27">
    <cfRule type="expression" priority="5" dxfId="1" stopIfTrue="1">
      <formula>G23=""</formula>
    </cfRule>
  </conditionalFormatting>
  <conditionalFormatting sqref="I23:I27">
    <cfRule type="expression" priority="4" dxfId="1" stopIfTrue="1">
      <formula>I23=""</formula>
    </cfRule>
  </conditionalFormatting>
  <conditionalFormatting sqref="F23:F27">
    <cfRule type="expression" priority="3" dxfId="1" stopIfTrue="1">
      <formula>F23=""</formula>
    </cfRule>
  </conditionalFormatting>
  <conditionalFormatting sqref="F23:F27">
    <cfRule type="expression" priority="6" dxfId="1" stopIfTrue="1">
      <formula>F23=""</formula>
    </cfRule>
  </conditionalFormatting>
  <conditionalFormatting sqref="G23:G27">
    <cfRule type="expression" priority="2" dxfId="1" stopIfTrue="1">
      <formula>G23=""</formula>
    </cfRule>
  </conditionalFormatting>
  <conditionalFormatting sqref="I23:I27">
    <cfRule type="expression" priority="1" dxfId="1" stopIfTrue="1">
      <formula>I23=""</formula>
    </cfRule>
  </conditionalFormatting>
  <conditionalFormatting sqref="J23:J27">
    <cfRule type="expression" priority="7" dxfId="0">
      <formula>J23&gt;N23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1">
      <selection activeCell="G3" sqref="G3:G31"/>
    </sheetView>
  </sheetViews>
  <sheetFormatPr defaultColWidth="9.140625" defaultRowHeight="12.75"/>
  <sheetData>
    <row r="1" spans="1:8" ht="38.25">
      <c r="A1" s="78" t="s">
        <v>13</v>
      </c>
      <c r="B1" s="83" t="s">
        <v>14</v>
      </c>
      <c r="C1" s="83" t="s">
        <v>56</v>
      </c>
      <c r="D1" s="78" t="s">
        <v>43</v>
      </c>
      <c r="E1" s="78" t="s">
        <v>57</v>
      </c>
      <c r="F1" s="78" t="s">
        <v>58</v>
      </c>
      <c r="G1" s="78" t="s">
        <v>59</v>
      </c>
      <c r="H1" s="78" t="s">
        <v>60</v>
      </c>
    </row>
    <row r="2" spans="1:8" ht="12.75" customHeight="1">
      <c r="A2" s="78">
        <v>1</v>
      </c>
      <c r="B2" s="83" t="s">
        <v>61</v>
      </c>
      <c r="C2" s="84"/>
      <c r="D2" s="84"/>
      <c r="E2" s="84"/>
      <c r="F2" s="84"/>
      <c r="G2" s="84"/>
      <c r="H2" s="85"/>
    </row>
    <row r="3" spans="1:8" ht="38.25" customHeight="1">
      <c r="A3" s="78" t="s">
        <v>32</v>
      </c>
      <c r="B3" s="83" t="s">
        <v>44</v>
      </c>
      <c r="C3" s="83" t="s">
        <v>33</v>
      </c>
      <c r="D3" s="78">
        <v>5</v>
      </c>
      <c r="E3" s="78">
        <v>333.96</v>
      </c>
      <c r="F3" s="78">
        <v>28.35</v>
      </c>
      <c r="G3" s="78">
        <v>428.63</v>
      </c>
      <c r="H3" s="79">
        <v>2143.15</v>
      </c>
    </row>
    <row r="4" spans="1:8" ht="63.75" customHeight="1">
      <c r="A4" s="78" t="s">
        <v>62</v>
      </c>
      <c r="B4" s="83" t="s">
        <v>63</v>
      </c>
      <c r="C4" s="83" t="s">
        <v>33</v>
      </c>
      <c r="D4" s="78">
        <v>120</v>
      </c>
      <c r="E4" s="78">
        <v>51.95</v>
      </c>
      <c r="F4" s="78">
        <v>28.35</v>
      </c>
      <c r="G4" s="78">
        <v>66.67</v>
      </c>
      <c r="H4" s="79">
        <v>8000.4</v>
      </c>
    </row>
    <row r="5" spans="1:8" ht="63.75" customHeight="1">
      <c r="A5" s="78" t="s">
        <v>64</v>
      </c>
      <c r="B5" s="83" t="s">
        <v>65</v>
      </c>
      <c r="C5" s="83" t="s">
        <v>66</v>
      </c>
      <c r="D5" s="78">
        <v>6</v>
      </c>
      <c r="E5" s="78">
        <v>505</v>
      </c>
      <c r="F5" s="78">
        <v>28.35</v>
      </c>
      <c r="G5" s="78">
        <v>648.16</v>
      </c>
      <c r="H5" s="79">
        <v>3888.96</v>
      </c>
    </row>
    <row r="6" spans="1:8" ht="38.25" customHeight="1">
      <c r="A6" s="78" t="s">
        <v>67</v>
      </c>
      <c r="B6" s="83" t="s">
        <v>68</v>
      </c>
      <c r="C6" s="83" t="s">
        <v>33</v>
      </c>
      <c r="D6" s="78">
        <v>303.02</v>
      </c>
      <c r="E6" s="78">
        <v>3.66</v>
      </c>
      <c r="F6" s="78">
        <v>28.35</v>
      </c>
      <c r="G6" s="78">
        <v>4.69</v>
      </c>
      <c r="H6" s="79">
        <v>1421.16</v>
      </c>
    </row>
    <row r="7" spans="1:8" ht="38.25" customHeight="1">
      <c r="A7" s="78" t="s">
        <v>69</v>
      </c>
      <c r="B7" s="83" t="s">
        <v>70</v>
      </c>
      <c r="C7" s="83" t="s">
        <v>41</v>
      </c>
      <c r="D7" s="78">
        <v>3.03</v>
      </c>
      <c r="E7" s="78">
        <v>18.28</v>
      </c>
      <c r="F7" s="78">
        <v>28.35</v>
      </c>
      <c r="G7" s="78">
        <v>23.46</v>
      </c>
      <c r="H7" s="78">
        <v>71.08</v>
      </c>
    </row>
    <row r="8" spans="1:8" ht="12.75" customHeight="1">
      <c r="A8" s="78">
        <v>2</v>
      </c>
      <c r="B8" s="83" t="s">
        <v>71</v>
      </c>
      <c r="C8" s="84"/>
      <c r="D8" s="84"/>
      <c r="E8" s="84"/>
      <c r="F8" s="84"/>
      <c r="G8" s="84"/>
      <c r="H8" s="85"/>
    </row>
    <row r="9" spans="1:8" ht="38.25" customHeight="1">
      <c r="A9" s="78" t="s">
        <v>35</v>
      </c>
      <c r="B9" s="83" t="s">
        <v>72</v>
      </c>
      <c r="C9" s="83" t="s">
        <v>33</v>
      </c>
      <c r="D9" s="78">
        <v>303.02</v>
      </c>
      <c r="E9" s="78">
        <v>0.42</v>
      </c>
      <c r="F9" s="78">
        <v>28.35</v>
      </c>
      <c r="G9" s="78">
        <v>0.53</v>
      </c>
      <c r="H9" s="78">
        <v>160.6</v>
      </c>
    </row>
    <row r="10" spans="1:8" ht="76.5" customHeight="1">
      <c r="A10" s="78" t="s">
        <v>73</v>
      </c>
      <c r="B10" s="83" t="s">
        <v>74</v>
      </c>
      <c r="C10" s="83" t="s">
        <v>33</v>
      </c>
      <c r="D10" s="78">
        <v>98</v>
      </c>
      <c r="E10" s="78">
        <v>4.54</v>
      </c>
      <c r="F10" s="78">
        <v>28.35</v>
      </c>
      <c r="G10" s="78">
        <v>5.82</v>
      </c>
      <c r="H10" s="78">
        <v>570.36</v>
      </c>
    </row>
    <row r="11" spans="1:8" ht="12.75" customHeight="1">
      <c r="A11" s="78">
        <v>3</v>
      </c>
      <c r="B11" s="83" t="s">
        <v>75</v>
      </c>
      <c r="C11" s="84"/>
      <c r="D11" s="84"/>
      <c r="E11" s="84"/>
      <c r="F11" s="84"/>
      <c r="G11" s="84"/>
      <c r="H11" s="85"/>
    </row>
    <row r="12" spans="1:8" ht="38.25" customHeight="1">
      <c r="A12" s="78" t="s">
        <v>36</v>
      </c>
      <c r="B12" s="83" t="s">
        <v>76</v>
      </c>
      <c r="C12" s="83" t="s">
        <v>77</v>
      </c>
      <c r="D12" s="78">
        <v>72</v>
      </c>
      <c r="E12" s="78">
        <v>73.46</v>
      </c>
      <c r="F12" s="78">
        <v>28.35</v>
      </c>
      <c r="G12" s="78">
        <v>94.28</v>
      </c>
      <c r="H12" s="79">
        <v>6788.16</v>
      </c>
    </row>
    <row r="13" spans="1:8" ht="12.75" customHeight="1">
      <c r="A13" s="78">
        <v>4</v>
      </c>
      <c r="B13" s="83" t="s">
        <v>78</v>
      </c>
      <c r="C13" s="84"/>
      <c r="D13" s="84"/>
      <c r="E13" s="84"/>
      <c r="F13" s="84"/>
      <c r="G13" s="84"/>
      <c r="H13" s="85"/>
    </row>
    <row r="14" spans="1:8" ht="63.75" customHeight="1">
      <c r="A14" s="78" t="s">
        <v>37</v>
      </c>
      <c r="B14" s="83" t="s">
        <v>79</v>
      </c>
      <c r="C14" s="83" t="s">
        <v>33</v>
      </c>
      <c r="D14" s="78">
        <v>98</v>
      </c>
      <c r="E14" s="78">
        <v>75</v>
      </c>
      <c r="F14" s="78">
        <v>28.35</v>
      </c>
      <c r="G14" s="78">
        <v>96.26</v>
      </c>
      <c r="H14" s="79">
        <v>9433.48</v>
      </c>
    </row>
    <row r="15" spans="1:8" ht="38.25" customHeight="1">
      <c r="A15" s="78" t="s">
        <v>38</v>
      </c>
      <c r="B15" s="83" t="s">
        <v>80</v>
      </c>
      <c r="C15" s="83" t="s">
        <v>33</v>
      </c>
      <c r="D15" s="78">
        <v>98</v>
      </c>
      <c r="E15" s="78">
        <v>12.69</v>
      </c>
      <c r="F15" s="78">
        <v>28.35</v>
      </c>
      <c r="G15" s="78">
        <v>16.28</v>
      </c>
      <c r="H15" s="79">
        <v>1595.44</v>
      </c>
    </row>
    <row r="16" spans="1:8" ht="51" customHeight="1">
      <c r="A16" s="78" t="s">
        <v>45</v>
      </c>
      <c r="B16" s="83" t="s">
        <v>81</v>
      </c>
      <c r="C16" s="83" t="s">
        <v>42</v>
      </c>
      <c r="D16" s="78">
        <v>85.45</v>
      </c>
      <c r="E16" s="78">
        <v>9.8</v>
      </c>
      <c r="F16" s="78">
        <v>28.35</v>
      </c>
      <c r="G16" s="78">
        <v>12.57</v>
      </c>
      <c r="H16" s="79">
        <v>1074.1</v>
      </c>
    </row>
    <row r="17" spans="1:8" ht="51" customHeight="1">
      <c r="A17" s="78" t="s">
        <v>46</v>
      </c>
      <c r="B17" s="83" t="s">
        <v>82</v>
      </c>
      <c r="C17" s="83" t="s">
        <v>33</v>
      </c>
      <c r="D17" s="78">
        <v>98</v>
      </c>
      <c r="E17" s="78">
        <v>67.66</v>
      </c>
      <c r="F17" s="78">
        <v>28.35</v>
      </c>
      <c r="G17" s="78">
        <v>86.84</v>
      </c>
      <c r="H17" s="79">
        <v>8510.32</v>
      </c>
    </row>
    <row r="18" spans="1:8" ht="51" customHeight="1">
      <c r="A18" s="78" t="s">
        <v>47</v>
      </c>
      <c r="B18" s="83" t="s">
        <v>83</v>
      </c>
      <c r="C18" s="83" t="s">
        <v>33</v>
      </c>
      <c r="D18" s="78">
        <v>98</v>
      </c>
      <c r="E18" s="78">
        <v>4.33</v>
      </c>
      <c r="F18" s="78">
        <v>28.35</v>
      </c>
      <c r="G18" s="78">
        <v>5.55</v>
      </c>
      <c r="H18" s="78">
        <v>543.9</v>
      </c>
    </row>
    <row r="19" spans="1:8" ht="63.75" customHeight="1">
      <c r="A19" s="78" t="s">
        <v>48</v>
      </c>
      <c r="B19" s="83" t="s">
        <v>84</v>
      </c>
      <c r="C19" s="83" t="s">
        <v>41</v>
      </c>
      <c r="D19" s="78">
        <v>9.8</v>
      </c>
      <c r="E19" s="78">
        <v>109.59</v>
      </c>
      <c r="F19" s="78">
        <v>28.35</v>
      </c>
      <c r="G19" s="78">
        <v>140.65</v>
      </c>
      <c r="H19" s="79">
        <v>1378.37</v>
      </c>
    </row>
    <row r="20" spans="1:8" ht="140.25" customHeight="1">
      <c r="A20" s="78" t="s">
        <v>49</v>
      </c>
      <c r="B20" s="83" t="s">
        <v>85</v>
      </c>
      <c r="C20" s="83" t="s">
        <v>42</v>
      </c>
      <c r="D20" s="78">
        <v>109.06</v>
      </c>
      <c r="E20" s="78">
        <v>33.52</v>
      </c>
      <c r="F20" s="78">
        <v>28.35</v>
      </c>
      <c r="G20" s="78">
        <v>43.02</v>
      </c>
      <c r="H20" s="79">
        <v>4691.76</v>
      </c>
    </row>
    <row r="21" spans="1:8" ht="51" customHeight="1">
      <c r="A21" s="78" t="s">
        <v>50</v>
      </c>
      <c r="B21" s="83" t="s">
        <v>86</v>
      </c>
      <c r="C21" s="83" t="s">
        <v>41</v>
      </c>
      <c r="D21" s="78">
        <v>3.03</v>
      </c>
      <c r="E21" s="78">
        <v>3.8</v>
      </c>
      <c r="F21" s="78">
        <v>28.35</v>
      </c>
      <c r="G21" s="78">
        <v>4.87</v>
      </c>
      <c r="H21" s="78">
        <v>14.75</v>
      </c>
    </row>
    <row r="22" spans="1:8" ht="76.5" customHeight="1">
      <c r="A22" s="78" t="s">
        <v>51</v>
      </c>
      <c r="B22" s="83" t="s">
        <v>87</v>
      </c>
      <c r="C22" s="83" t="s">
        <v>33</v>
      </c>
      <c r="D22" s="78">
        <v>204.09</v>
      </c>
      <c r="E22" s="78">
        <v>53.45</v>
      </c>
      <c r="F22" s="78">
        <v>28.35</v>
      </c>
      <c r="G22" s="78">
        <v>68.6</v>
      </c>
      <c r="H22" s="79">
        <v>14000.57</v>
      </c>
    </row>
    <row r="23" spans="1:8" ht="76.5" customHeight="1">
      <c r="A23" s="78" t="s">
        <v>88</v>
      </c>
      <c r="B23" s="83" t="s">
        <v>89</v>
      </c>
      <c r="C23" s="83" t="s">
        <v>41</v>
      </c>
      <c r="D23" s="78">
        <v>2.21</v>
      </c>
      <c r="E23" s="78">
        <v>20.72</v>
      </c>
      <c r="F23" s="78">
        <v>28.35</v>
      </c>
      <c r="G23" s="78">
        <v>26.59</v>
      </c>
      <c r="H23" s="78">
        <v>58.76</v>
      </c>
    </row>
    <row r="24" spans="1:8" ht="51" customHeight="1">
      <c r="A24" s="78" t="s">
        <v>90</v>
      </c>
      <c r="B24" s="83" t="s">
        <v>91</v>
      </c>
      <c r="C24" s="83" t="s">
        <v>33</v>
      </c>
      <c r="D24" s="78">
        <v>98</v>
      </c>
      <c r="E24" s="78">
        <v>12.33</v>
      </c>
      <c r="F24" s="78">
        <v>28.35</v>
      </c>
      <c r="G24" s="78">
        <v>15.82</v>
      </c>
      <c r="H24" s="79">
        <v>1550.36</v>
      </c>
    </row>
    <row r="25" spans="1:8" ht="12.75" customHeight="1">
      <c r="A25" s="78">
        <v>5</v>
      </c>
      <c r="B25" s="83" t="s">
        <v>92</v>
      </c>
      <c r="C25" s="84"/>
      <c r="D25" s="84"/>
      <c r="E25" s="84"/>
      <c r="F25" s="84"/>
      <c r="G25" s="84"/>
      <c r="H25" s="85"/>
    </row>
    <row r="26" spans="1:8" ht="102" customHeight="1">
      <c r="A26" s="78" t="s">
        <v>39</v>
      </c>
      <c r="B26" s="83" t="s">
        <v>93</v>
      </c>
      <c r="C26" s="83" t="s">
        <v>33</v>
      </c>
      <c r="D26" s="78">
        <v>123.9</v>
      </c>
      <c r="E26" s="78">
        <v>123.48</v>
      </c>
      <c r="F26" s="78">
        <v>28.35</v>
      </c>
      <c r="G26" s="78">
        <v>158.48</v>
      </c>
      <c r="H26" s="79">
        <v>19635.67</v>
      </c>
    </row>
    <row r="27" spans="1:8" ht="63.75" customHeight="1">
      <c r="A27" s="78" t="s">
        <v>40</v>
      </c>
      <c r="B27" s="83" t="s">
        <v>94</v>
      </c>
      <c r="C27" s="83" t="s">
        <v>33</v>
      </c>
      <c r="D27" s="78">
        <v>2.1</v>
      </c>
      <c r="E27" s="78">
        <v>658.36</v>
      </c>
      <c r="F27" s="78">
        <v>28.35</v>
      </c>
      <c r="G27" s="78">
        <v>845</v>
      </c>
      <c r="H27" s="79">
        <v>1774.5</v>
      </c>
    </row>
    <row r="28" spans="1:8" ht="89.25" customHeight="1">
      <c r="A28" s="78" t="s">
        <v>52</v>
      </c>
      <c r="B28" s="83" t="s">
        <v>95</v>
      </c>
      <c r="C28" s="83" t="s">
        <v>33</v>
      </c>
      <c r="D28" s="78">
        <v>126</v>
      </c>
      <c r="E28" s="78">
        <v>16.99</v>
      </c>
      <c r="F28" s="78">
        <v>28.35</v>
      </c>
      <c r="G28" s="78">
        <v>21.8</v>
      </c>
      <c r="H28" s="79">
        <v>2746.8</v>
      </c>
    </row>
    <row r="29" spans="1:8" ht="191.25" customHeight="1">
      <c r="A29" s="78" t="s">
        <v>53</v>
      </c>
      <c r="B29" s="83" t="s">
        <v>96</v>
      </c>
      <c r="C29" s="83" t="s">
        <v>97</v>
      </c>
      <c r="D29" s="78">
        <v>1</v>
      </c>
      <c r="E29" s="79">
        <v>1430</v>
      </c>
      <c r="F29" s="78">
        <v>28.35</v>
      </c>
      <c r="G29" s="79">
        <v>1835.4</v>
      </c>
      <c r="H29" s="79">
        <v>1835.4</v>
      </c>
    </row>
    <row r="30" spans="1:8" ht="12.75" customHeight="1">
      <c r="A30" s="78">
        <v>6</v>
      </c>
      <c r="B30" s="83" t="s">
        <v>98</v>
      </c>
      <c r="C30" s="84"/>
      <c r="D30" s="84"/>
      <c r="E30" s="84"/>
      <c r="F30" s="84"/>
      <c r="G30" s="84"/>
      <c r="H30" s="85"/>
    </row>
    <row r="31" spans="1:8" ht="38.25">
      <c r="A31" s="78" t="s">
        <v>54</v>
      </c>
      <c r="B31" s="83" t="s">
        <v>98</v>
      </c>
      <c r="C31" s="83" t="s">
        <v>33</v>
      </c>
      <c r="D31" s="78">
        <v>303.02</v>
      </c>
      <c r="E31" s="78">
        <v>2.21</v>
      </c>
      <c r="F31" s="78">
        <v>28.35</v>
      </c>
      <c r="G31" s="78">
        <v>2.83</v>
      </c>
      <c r="H31" s="78">
        <v>857.54</v>
      </c>
    </row>
    <row r="32" spans="1:8" ht="12.75">
      <c r="A32" s="78"/>
      <c r="B32" s="78"/>
      <c r="C32" s="78"/>
      <c r="D32" s="78"/>
      <c r="E32" s="78"/>
      <c r="F32" s="78"/>
      <c r="G32" s="80" t="s">
        <v>99</v>
      </c>
      <c r="H32" s="81">
        <v>92745.59</v>
      </c>
    </row>
    <row r="34" ht="18.75">
      <c r="A34" s="8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Thiago Roberto Pereira</cp:lastModifiedBy>
  <cp:lastPrinted>2018-03-07T14:17:45Z</cp:lastPrinted>
  <dcterms:created xsi:type="dcterms:W3CDTF">2018-03-07T14:23:23Z</dcterms:created>
  <dcterms:modified xsi:type="dcterms:W3CDTF">2019-05-29T15:48:56Z</dcterms:modified>
  <cp:category/>
  <cp:version/>
  <cp:contentType/>
  <cp:contentStatus/>
</cp:coreProperties>
</file>