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</sheets>
  <definedNames>
    <definedName name="_xlfn.IFERROR" hidden="1">#NAME?</definedName>
    <definedName name="_xlnm.Print_Area" localSheetId="0">'ModeloPlanilhaObras'!$A$1:$L$63</definedName>
  </definedNames>
  <calcPr fullCalcOnLoad="1"/>
</workbook>
</file>

<file path=xl/sharedStrings.xml><?xml version="1.0" encoding="utf-8"?>
<sst xmlns="http://schemas.openxmlformats.org/spreadsheetml/2006/main" count="124" uniqueCount="105">
  <si>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</si>
  <si>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</si>
  <si>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</si>
  <si>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</si>
  <si>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</si>
  <si>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</si>
  <si>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</si>
  <si>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</si>
  <si>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</si>
  <si>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</si>
  <si>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</si>
  <si>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</si>
  <si>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</si>
  <si>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</si>
  <si>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</si>
  <si>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</si>
  <si>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</si>
  <si>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</si>
  <si>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BDI</t>
  </si>
  <si>
    <t>PREÇO R$</t>
  </si>
  <si>
    <t>PREÇO TOTAL R$</t>
  </si>
  <si>
    <t>VALOR UNITÁRIO MÁXIMO (PRÉ-LICITAÇÃO) (COLUNA OCULTA)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</si>
  <si>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</si>
  <si>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</si>
  <si>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</si>
  <si>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</si>
  <si>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</si>
  <si>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</si>
  <si>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</si>
  <si>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</si>
  <si>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</si>
  <si>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</si>
  <si>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</si>
  <si>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</t>
  </si>
  <si>
    <t>1.1</t>
  </si>
  <si>
    <t>1.2</t>
  </si>
  <si>
    <t>M2</t>
  </si>
  <si>
    <t>2</t>
  </si>
  <si>
    <t>2.1</t>
  </si>
  <si>
    <t>PROPONENTE:</t>
  </si>
  <si>
    <t>3</t>
  </si>
  <si>
    <t>3.1</t>
  </si>
  <si>
    <t>UN</t>
  </si>
  <si>
    <t>4</t>
  </si>
  <si>
    <t>4.1</t>
  </si>
  <si>
    <t>4.2</t>
  </si>
  <si>
    <t>5</t>
  </si>
  <si>
    <t>5.1</t>
  </si>
  <si>
    <t>2.2</t>
  </si>
  <si>
    <t>3.2</t>
  </si>
  <si>
    <t>5.2</t>
  </si>
  <si>
    <t>TOMADA DE PREÇOS</t>
  </si>
  <si>
    <t>Contratação da execução da reforma dos telhados da sede da SAS e da SEHAB - substituição das telhas cerâmicas da cobertura, do policarbonato e das calhas, rufos e dutos</t>
  </si>
  <si>
    <t>2.3</t>
  </si>
  <si>
    <t>2.4</t>
  </si>
  <si>
    <t>2.5</t>
  </si>
  <si>
    <t>2.6</t>
  </si>
  <si>
    <t>2.7</t>
  </si>
  <si>
    <t>3.3</t>
  </si>
  <si>
    <t>3.4</t>
  </si>
  <si>
    <t>3.5</t>
  </si>
  <si>
    <t>3.6</t>
  </si>
  <si>
    <t>4.3</t>
  </si>
  <si>
    <t>4.4</t>
  </si>
  <si>
    <t>4.5</t>
  </si>
  <si>
    <t>4.6</t>
  </si>
  <si>
    <t>4.7</t>
  </si>
  <si>
    <t>5.3</t>
  </si>
  <si>
    <t>Serviços Tecnicos</t>
  </si>
  <si>
    <t>ARQUITETO DE OBRA JUNIOR COM ENCARGOS COMPLEMENTARES</t>
  </si>
  <si>
    <t>MESTRE DE OBRAS</t>
  </si>
  <si>
    <t>Canteiro de Obras</t>
  </si>
  <si>
    <t>PLACA DE OBRA EM CHAPA DE ACO GALVANIZADO</t>
  </si>
  <si>
    <t>ALUGUEL CONTAINER/ESCRIT INCL INST ELET LARG=2,20 COMP=6,20MALT=2,50M CHAPA ACO C/NERV TRAPEZ FORRO C/ISOL TERMO/ACUSTICOCHASSIS REFORC PISO COMPENS NAVAL EXC TRANSP/CARGA/DESCARGA</t>
  </si>
  <si>
    <t>TAPUME DE CHAPA DE MADEIRA COMPENSADA, E= 6MM, COM PINTURA A CAL E REA PROVEITAMENTO DE 2X</t>
  </si>
  <si>
    <t xml:space="preserve">TRANSPORTE COMERCIAL COM CAMINHAO CARROCERIA 9 T, RODOVIA PAVIMENTADA  </t>
  </si>
  <si>
    <t>CARGA, MANOBRAS E DESCARGA DE CONTAINER, COM GUINDAUTO (COMPOSIÇÃO SINAPI  72895 AGO/2017)</t>
  </si>
  <si>
    <t>LOCACAO DE ANDAIME METALICO TUBULAR DE ENCAIXE, TIPO DE TORRE, COM LARGURA DE 1 ATE 1,5 M E ALTURA DE *1,00* M</t>
  </si>
  <si>
    <t>MONTAGEM E DESMONTAGEM DE ANDAIME TUBULAR TIPO ``TORRE'' (EXCLUSIVE ANDAIME E LIMPEZA). AF_11/2017</t>
  </si>
  <si>
    <t>SERVIÇOS DE DEMOLIÇÃO, REMOÇÃO E RETIRADA</t>
  </si>
  <si>
    <t>DEMOLICAO DE TELHAS CERAMICAS OU DE VIDRO (COMPOSIÇÃO SINAPI 72224 JUL/2017)</t>
  </si>
  <si>
    <t>LIMPEZA DE ESTRUTURA METALICA SEM ANDAIME, UTILIZANDO LIXADEIRA ELÉTRICA E ESCOVA TIPO COPO (COMPOSIÇÃO SINAPI 84115 JUL/2016)</t>
  </si>
  <si>
    <t>REMOCAO DE CALHAS E CONDUTORES DE AGUAS PLUVIAIS (COMPOSIÇÃO SINAPI 85383 JUN/2017)</t>
  </si>
  <si>
    <t>DESMONTAGEM E REMONTAGEM DE FORRO MODULAR EM PVC, CONSIDERANDO NOVOS TIRANTES E REPOSIÇÃO DE PLACAS DANIFICADAS (SERVIÇO EMPREITADO)</t>
  </si>
  <si>
    <t>ALÇAPÃO SIMPLES EM FORRO EM MADEIRA, UTILIZANDO A MADEIRA EXISTENTE, INCLUSIVE GUARNIÇÃO/ALIZAR/VISTAS. (COMPOSIÇÃO SINAPI 96117 MAR/2018)</t>
  </si>
  <si>
    <t>LIMPEZA DE COBERTURA METÁLICA DA TORRE DA SEDE DA SECRETARIA DE ASSISTÊNCIA SOCIAL (COMPOSIÇÃO SINAPI 73948/9 MAR/2018)</t>
  </si>
  <si>
    <t xml:space="preserve">COBERTURA </t>
  </si>
  <si>
    <t>COBERTURA EM CHAPAS DE POLICARBONATO AVEOLAR, ESPESSURA 10MM, FIXAÇÃO COM PARAFUSOS GALVANIZADOS. FORNECIMENTO E INSTALAÇÃO (TOLDO)</t>
  </si>
  <si>
    <t>TELHAMENTO COM TELHA METÁLICA TERMOACÚSTICA E = 30 MM, COM ATÉ 2 ÁGUAS , INCLUSO IÇAMENTO. AF_06/2016</t>
  </si>
  <si>
    <t>PINTURA ESMALTE FOSCO, DUAS DEMAOS, SOBRE SUPERFICIE METALICA</t>
  </si>
  <si>
    <t>FUNDO ANTICORROSIVO A BASE DE OXIDO DE FERRO (ZARCAO), UMA DEMAO</t>
  </si>
  <si>
    <t>CALHA EM CHAPA DE  ALUMÍNIO, 15 X 10CM, INCLUSO TRANSPORTE VERTICAL (ANTIGA PMJ) -  FORNECIMENTO E INSTALAÇÃO (COMPOSICAO  SINAPI 94227U ABR/2017)</t>
  </si>
  <si>
    <t>RUFO EM CHAPA DE ALUMÍNIO, ESP. 0,8MM, DESENVOLVIMENTO 50 CM, INCLUSO TRANSPORTE VERTICAL. (COMPOSIÇÃO SINAPI 94231 MAIO/2017)</t>
  </si>
  <si>
    <t xml:space="preserve">LIMPEZA DE OBRA </t>
  </si>
  <si>
    <t>CARGA MANUAL DE ENTULHO EM CAMINHAO BASCULANTE 6 M3</t>
  </si>
  <si>
    <t>TRANSPORTE COM CAMINHAO BASCULANTE DE 6 M3, EM VIA URBANA PAVIMENTADA, DMT ATE 30 KM (UNIDADE: M3XKM). AF_01/2018</t>
  </si>
  <si>
    <t>LIMPEZA FINAL DA OBRA</t>
  </si>
  <si>
    <t>H</t>
  </si>
  <si>
    <t>MES</t>
  </si>
  <si>
    <t>M3XKM</t>
  </si>
  <si>
    <t>M/MES</t>
  </si>
  <si>
    <t>M</t>
  </si>
  <si>
    <t>M3</t>
  </si>
  <si>
    <t>273/2018</t>
  </si>
  <si>
    <t>cidade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</si>
</sst>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  <numFmt numFmtId="169" formatCode="[$-416]dddd\,\ d&quot; de &quot;mmmm&quot; de &quot;yyyy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46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0" fontId="4" fillId="35" borderId="22" xfId="0" applyNumberFormat="1" applyFont="1" applyFill="1" applyBorder="1" applyAlignment="1" applyProtection="1">
      <alignment horizontal="center" vertical="center"/>
      <protection/>
    </xf>
    <xf numFmtId="0" fontId="4" fillId="36" borderId="22" xfId="0" applyNumberFormat="1" applyFont="1" applyFill="1" applyBorder="1" applyAlignment="1" applyProtection="1">
      <alignment vertical="center"/>
      <protection/>
    </xf>
    <xf numFmtId="0" fontId="4" fillId="37" borderId="23" xfId="0" applyNumberFormat="1" applyFont="1" applyFill="1" applyBorder="1" applyAlignment="1" applyProtection="1">
      <alignment vertical="center"/>
      <protection/>
    </xf>
    <xf numFmtId="0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52" applyNumberFormat="1" applyFont="1" applyFill="1" applyBorder="1" applyAlignment="1" applyProtection="1">
      <alignment horizontal="center" vertical="center"/>
      <protection/>
    </xf>
    <xf numFmtId="4" fontId="5" fillId="37" borderId="25" xfId="0" applyNumberFormat="1" applyFont="1" applyFill="1" applyBorder="1" applyAlignment="1" applyProtection="1">
      <alignment horizontal="center" vertical="center"/>
      <protection/>
    </xf>
    <xf numFmtId="0" fontId="5" fillId="38" borderId="26" xfId="0" applyNumberFormat="1" applyFont="1" applyFill="1" applyBorder="1" applyAlignment="1" applyProtection="1">
      <alignment vertical="center" wrapText="1"/>
      <protection/>
    </xf>
    <xf numFmtId="0" fontId="5" fillId="38" borderId="26" xfId="0" applyNumberFormat="1" applyFont="1" applyFill="1" applyBorder="1" applyAlignment="1" applyProtection="1">
      <alignment horizontal="center" vertical="center" wrapText="1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 locked="0"/>
    </xf>
    <xf numFmtId="10" fontId="5" fillId="38" borderId="26" xfId="52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/>
      <protection/>
    </xf>
    <xf numFmtId="0" fontId="4" fillId="38" borderId="27" xfId="0" applyNumberFormat="1" applyFont="1" applyFill="1" applyBorder="1" applyAlignment="1" applyProtection="1">
      <alignment horizontal="center" vertical="center"/>
      <protection/>
    </xf>
    <xf numFmtId="0" fontId="4" fillId="38" borderId="27" xfId="0" applyNumberFormat="1" applyFont="1" applyFill="1" applyBorder="1" applyAlignment="1" applyProtection="1">
      <alignment vertical="center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7" borderId="2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5" borderId="26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35" borderId="26" xfId="0" applyNumberFormat="1" applyFont="1" applyFill="1" applyBorder="1" applyAlignment="1" applyProtection="1">
      <alignment horizontal="center" vertical="center"/>
      <protection/>
    </xf>
    <xf numFmtId="0" fontId="4" fillId="36" borderId="20" xfId="0" applyNumberFormat="1" applyFont="1" applyFill="1" applyBorder="1" applyAlignment="1" applyProtection="1">
      <alignment horizontal="center" vertical="center"/>
      <protection/>
    </xf>
    <xf numFmtId="0" fontId="4" fillId="35" borderId="26" xfId="0" applyNumberFormat="1" applyFont="1" applyFill="1" applyBorder="1" applyAlignment="1" applyProtection="1">
      <alignment horizontal="center" vertical="center" wrapText="1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26" xfId="0" applyNumberFormat="1" applyFont="1" applyFill="1" applyBorder="1" applyAlignment="1" applyProtection="1">
      <alignment horizontal="center" vertical="center" wrapText="1"/>
      <protection/>
    </xf>
    <xf numFmtId="0" fontId="4" fillId="36" borderId="22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1" fillId="35" borderId="26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166" fontId="4" fillId="0" borderId="26" xfId="46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N83"/>
  <sheetViews>
    <sheetView tabSelected="1" zoomScaleSheetLayoutView="100" zoomScalePageLayoutView="0" workbookViewId="0" topLeftCell="A46">
      <selection activeCell="B54" sqref="B54"/>
    </sheetView>
  </sheetViews>
  <sheetFormatPr defaultColWidth="9.140625" defaultRowHeight="12.75"/>
  <cols>
    <col min="1" max="1" width="2.421875" style="1" customWidth="1"/>
    <col min="2" max="2" width="23.57421875" style="1" customWidth="1"/>
    <col min="3" max="3" width="53.8515625" style="2" customWidth="1"/>
    <col min="4" max="4" width="11.8515625" style="1" customWidth="1"/>
    <col min="5" max="5" width="13.28125" style="1" bestFit="1" customWidth="1"/>
    <col min="6" max="8" width="13.57421875" style="1" customWidth="1"/>
    <col min="9" max="9" width="10.7109375" style="1" customWidth="1"/>
    <col min="10" max="10" width="12.7109375" style="1" customWidth="1"/>
    <col min="11" max="11" width="18.00390625" style="1" customWidth="1"/>
    <col min="12" max="12" width="2.421875" style="1" customWidth="1"/>
    <col min="13" max="13" width="14.00390625" style="3" customWidth="1"/>
    <col min="14" max="14" width="32.8515625" style="3" hidden="1" customWidth="1"/>
    <col min="15" max="16384" width="9.140625" style="3" customWidth="1"/>
  </cols>
  <sheetData>
    <row r="1" spans="2:11" ht="15.7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51</v>
      </c>
      <c r="C3" s="60" t="s">
        <v>103</v>
      </c>
      <c r="K3" s="9"/>
    </row>
    <row r="4" spans="2:11" ht="15.75">
      <c r="B4" s="8" t="s">
        <v>39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70" t="s">
        <v>6</v>
      </c>
      <c r="C10" s="70"/>
      <c r="D10" s="70"/>
      <c r="E10" s="70"/>
      <c r="F10" s="70"/>
      <c r="G10" s="70"/>
      <c r="H10" s="70"/>
      <c r="I10" s="70"/>
      <c r="J10" s="70"/>
      <c r="K10" s="70"/>
    </row>
    <row r="12" spans="2:11" ht="15">
      <c r="B12" s="65" t="s">
        <v>7</v>
      </c>
      <c r="C12" s="65"/>
      <c r="D12" s="63" t="s">
        <v>8</v>
      </c>
      <c r="E12" s="63"/>
      <c r="F12" s="63"/>
      <c r="G12" s="63"/>
      <c r="H12" s="63"/>
      <c r="I12" s="73" t="s">
        <v>9</v>
      </c>
      <c r="J12" s="73"/>
      <c r="K12" s="73"/>
    </row>
    <row r="13" spans="2:11" ht="57" customHeight="1">
      <c r="B13" s="74" t="s">
        <v>52</v>
      </c>
      <c r="C13" s="74"/>
      <c r="D13" s="75">
        <f>K52</f>
        <v>0</v>
      </c>
      <c r="E13" s="75"/>
      <c r="F13" s="75"/>
      <c r="G13" s="75"/>
      <c r="H13" s="75"/>
      <c r="I13" s="76" t="str">
        <f>_xlfn.IFERROR(IF(D13=0,"(INFORMAR AQUI O VALOR POR EXTENSO)",CONVERTERPARAEXTENSO(D13)),"(INFORMAR AQUI O VALOR POR EXTENSO)")</f>
        <v>(INFORMAR AQUI O VALOR POR EXTENSO)</v>
      </c>
      <c r="J13" s="76"/>
      <c r="K13" s="76"/>
    </row>
    <row r="15" spans="2:11" ht="15">
      <c r="B15" s="71" t="s">
        <v>10</v>
      </c>
      <c r="C15" s="71"/>
      <c r="D15" s="41"/>
      <c r="E15" s="77" t="str">
        <f>_xlfn.IFERROR(IF(D15="","(INFORMAR AQUI O PRAZO POR EXTENSO) dias","("&amp;EXTENSO(TRUNC(D15,0))&amp;")"&amp;" dias"),"(INFORMAR AQUI O PRAZO POR EXTENSO) dias")</f>
        <v>(INFORMAR AQUI O PRAZO POR EXTENSO) dias</v>
      </c>
      <c r="F15" s="77"/>
      <c r="G15" s="77"/>
      <c r="H15" s="77"/>
      <c r="I15" s="77"/>
      <c r="J15" s="77"/>
      <c r="K15" s="77"/>
    </row>
    <row r="17" spans="2:11" ht="15">
      <c r="B17" s="61" t="s">
        <v>11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2:11" ht="33.75" customHeight="1">
      <c r="B18" s="62" t="s">
        <v>12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1:14" ht="15">
      <c r="A19" s="3"/>
      <c r="B19" s="55"/>
      <c r="C19" s="55"/>
      <c r="D19" s="55"/>
      <c r="E19" s="55"/>
      <c r="F19" s="56"/>
      <c r="G19" s="56"/>
      <c r="H19" s="57"/>
      <c r="I19" s="55"/>
      <c r="J19" s="58"/>
      <c r="K19" s="58"/>
      <c r="L19" s="3"/>
      <c r="N19" s="54"/>
    </row>
    <row r="20" spans="2:14" ht="15">
      <c r="B20" s="63" t="s">
        <v>13</v>
      </c>
      <c r="C20" s="63" t="s">
        <v>14</v>
      </c>
      <c r="D20" s="63" t="s">
        <v>15</v>
      </c>
      <c r="E20" s="66" t="s">
        <v>16</v>
      </c>
      <c r="F20" s="69" t="s">
        <v>17</v>
      </c>
      <c r="G20" s="69"/>
      <c r="H20" s="69"/>
      <c r="I20" s="64" t="s">
        <v>18</v>
      </c>
      <c r="J20" s="65" t="s">
        <v>19</v>
      </c>
      <c r="K20" s="65" t="s">
        <v>20</v>
      </c>
      <c r="N20" s="68" t="s">
        <v>21</v>
      </c>
    </row>
    <row r="21" spans="2:14" ht="15.75" customHeight="1">
      <c r="B21" s="63"/>
      <c r="C21" s="63"/>
      <c r="D21" s="63"/>
      <c r="E21" s="66"/>
      <c r="F21" s="42" t="s">
        <v>30</v>
      </c>
      <c r="G21" s="42" t="s">
        <v>31</v>
      </c>
      <c r="H21" s="43" t="s">
        <v>32</v>
      </c>
      <c r="I21" s="64"/>
      <c r="J21" s="65"/>
      <c r="K21" s="65"/>
      <c r="N21" s="68"/>
    </row>
    <row r="22" spans="2:14" ht="15">
      <c r="B22" s="44" t="s">
        <v>33</v>
      </c>
      <c r="C22" s="59" t="s">
        <v>68</v>
      </c>
      <c r="D22" s="45"/>
      <c r="E22" s="46"/>
      <c r="F22" s="46"/>
      <c r="G22" s="46"/>
      <c r="H22" s="46"/>
      <c r="I22" s="47"/>
      <c r="J22" s="46"/>
      <c r="K22" s="48"/>
      <c r="N22" s="23"/>
    </row>
    <row r="23" spans="2:14" ht="28.5">
      <c r="B23" s="49" t="s">
        <v>34</v>
      </c>
      <c r="C23" s="49" t="s">
        <v>69</v>
      </c>
      <c r="D23" s="50" t="s">
        <v>97</v>
      </c>
      <c r="E23" s="51">
        <v>60</v>
      </c>
      <c r="F23" s="52"/>
      <c r="G23" s="52"/>
      <c r="H23" s="51">
        <f>IF(E23&lt;&gt;"",TRUNC(F23,2)+TRUNC(G23,2),"")</f>
        <v>0</v>
      </c>
      <c r="I23" s="53"/>
      <c r="J23" s="51">
        <f>IF(E23&lt;&gt;"",TRUNC(H23*(1+TRUNC(I23,4)),2),"")</f>
        <v>0</v>
      </c>
      <c r="K23" s="51">
        <f>IF(E23&lt;&gt;"",TRUNC(TRUNC(J23,2)*TRUNC(E23,2),2),"")</f>
        <v>0</v>
      </c>
      <c r="N23" s="23">
        <v>63.6</v>
      </c>
    </row>
    <row r="24" spans="2:14" ht="14.25">
      <c r="B24" s="49" t="s">
        <v>35</v>
      </c>
      <c r="C24" s="49" t="s">
        <v>70</v>
      </c>
      <c r="D24" s="50" t="s">
        <v>97</v>
      </c>
      <c r="E24" s="51">
        <v>150</v>
      </c>
      <c r="F24" s="52"/>
      <c r="G24" s="52"/>
      <c r="H24" s="51">
        <f>IF(E24&lt;&gt;"",TRUNC(F24,2)+TRUNC(G24,2),"")</f>
        <v>0</v>
      </c>
      <c r="I24" s="53"/>
      <c r="J24" s="51">
        <f>IF(E24&lt;&gt;"",TRUNC(H24*(1+TRUNC(I24,4)),2),"")</f>
        <v>0</v>
      </c>
      <c r="K24" s="51">
        <f>IF(E24&lt;&gt;"",TRUNC(TRUNC(J24,2)*TRUNC(E24,2),2),"")</f>
        <v>0</v>
      </c>
      <c r="N24" s="23">
        <v>52.06</v>
      </c>
    </row>
    <row r="25" spans="2:14" ht="15">
      <c r="B25" s="44" t="s">
        <v>37</v>
      </c>
      <c r="C25" s="59" t="s">
        <v>71</v>
      </c>
      <c r="D25" s="45"/>
      <c r="E25" s="46"/>
      <c r="F25" s="46"/>
      <c r="G25" s="46"/>
      <c r="H25" s="46">
        <f aca="true" t="shared" si="0" ref="H25:H51">IF(E25&lt;&gt;"",TRUNC(F25,2)+TRUNC(G25,2),"")</f>
      </c>
      <c r="I25" s="47"/>
      <c r="J25" s="46">
        <f aca="true" t="shared" si="1" ref="J25:J51">IF(E25&lt;&gt;"",TRUNC(H25*(1+TRUNC(I25,4)),2),"")</f>
      </c>
      <c r="K25" s="48">
        <f aca="true" t="shared" si="2" ref="K25:K51">IF(E25&lt;&gt;"",TRUNC(TRUNC(J25,2)*TRUNC(E25,2),2),"")</f>
      </c>
      <c r="N25" s="23"/>
    </row>
    <row r="26" spans="2:14" ht="14.25">
      <c r="B26" s="49" t="s">
        <v>38</v>
      </c>
      <c r="C26" s="49" t="s">
        <v>72</v>
      </c>
      <c r="D26" s="50" t="s">
        <v>36</v>
      </c>
      <c r="E26" s="51">
        <v>8</v>
      </c>
      <c r="F26" s="52"/>
      <c r="G26" s="52"/>
      <c r="H26" s="51">
        <f t="shared" si="0"/>
        <v>0</v>
      </c>
      <c r="I26" s="53"/>
      <c r="J26" s="51">
        <f t="shared" si="1"/>
        <v>0</v>
      </c>
      <c r="K26" s="51">
        <f t="shared" si="2"/>
        <v>0</v>
      </c>
      <c r="N26" s="23">
        <v>404.85</v>
      </c>
    </row>
    <row r="27" spans="2:14" ht="85.5">
      <c r="B27" s="49" t="s">
        <v>48</v>
      </c>
      <c r="C27" s="49" t="s">
        <v>73</v>
      </c>
      <c r="D27" s="50" t="s">
        <v>98</v>
      </c>
      <c r="E27" s="51">
        <v>4</v>
      </c>
      <c r="F27" s="52"/>
      <c r="G27" s="52"/>
      <c r="H27" s="51">
        <f t="shared" si="0"/>
        <v>0</v>
      </c>
      <c r="I27" s="53"/>
      <c r="J27" s="51">
        <f t="shared" si="1"/>
        <v>0</v>
      </c>
      <c r="K27" s="51">
        <f t="shared" si="2"/>
        <v>0</v>
      </c>
      <c r="N27" s="23">
        <v>493</v>
      </c>
    </row>
    <row r="28" spans="2:14" ht="42.75">
      <c r="B28" s="49" t="s">
        <v>53</v>
      </c>
      <c r="C28" s="49" t="s">
        <v>74</v>
      </c>
      <c r="D28" s="50" t="s">
        <v>36</v>
      </c>
      <c r="E28" s="51">
        <v>158</v>
      </c>
      <c r="F28" s="52"/>
      <c r="G28" s="52"/>
      <c r="H28" s="51">
        <f t="shared" si="0"/>
        <v>0</v>
      </c>
      <c r="I28" s="53"/>
      <c r="J28" s="51">
        <f t="shared" si="1"/>
        <v>0</v>
      </c>
      <c r="K28" s="51">
        <f t="shared" si="2"/>
        <v>0</v>
      </c>
      <c r="N28" s="23">
        <v>66.45</v>
      </c>
    </row>
    <row r="29" spans="2:14" ht="28.5">
      <c r="B29" s="49" t="s">
        <v>54</v>
      </c>
      <c r="C29" s="49" t="s">
        <v>75</v>
      </c>
      <c r="D29" s="50" t="s">
        <v>99</v>
      </c>
      <c r="E29" s="51">
        <v>682</v>
      </c>
      <c r="F29" s="52"/>
      <c r="G29" s="52"/>
      <c r="H29" s="51">
        <f t="shared" si="0"/>
        <v>0</v>
      </c>
      <c r="I29" s="53"/>
      <c r="J29" s="51">
        <f t="shared" si="1"/>
        <v>0</v>
      </c>
      <c r="K29" s="51">
        <f t="shared" si="2"/>
        <v>0</v>
      </c>
      <c r="N29" s="23">
        <v>1.01</v>
      </c>
    </row>
    <row r="30" spans="2:14" ht="42.75">
      <c r="B30" s="49" t="s">
        <v>55</v>
      </c>
      <c r="C30" s="49" t="s">
        <v>76</v>
      </c>
      <c r="D30" s="50" t="s">
        <v>42</v>
      </c>
      <c r="E30" s="51">
        <v>2</v>
      </c>
      <c r="F30" s="52"/>
      <c r="G30" s="52"/>
      <c r="H30" s="51">
        <f t="shared" si="0"/>
        <v>0</v>
      </c>
      <c r="I30" s="53"/>
      <c r="J30" s="51">
        <f t="shared" si="1"/>
        <v>0</v>
      </c>
      <c r="K30" s="51">
        <f t="shared" si="2"/>
        <v>0</v>
      </c>
      <c r="N30" s="23">
        <v>472.39</v>
      </c>
    </row>
    <row r="31" spans="2:14" ht="42.75">
      <c r="B31" s="49" t="s">
        <v>56</v>
      </c>
      <c r="C31" s="49" t="s">
        <v>77</v>
      </c>
      <c r="D31" s="50" t="s">
        <v>100</v>
      </c>
      <c r="E31" s="51">
        <v>12</v>
      </c>
      <c r="F31" s="52"/>
      <c r="G31" s="52"/>
      <c r="H31" s="51">
        <f t="shared" si="0"/>
        <v>0</v>
      </c>
      <c r="I31" s="53"/>
      <c r="J31" s="51">
        <f t="shared" si="1"/>
        <v>0</v>
      </c>
      <c r="K31" s="51">
        <f t="shared" si="2"/>
        <v>0</v>
      </c>
      <c r="N31" s="23">
        <v>21.56</v>
      </c>
    </row>
    <row r="32" spans="2:14" ht="42.75">
      <c r="B32" s="49" t="s">
        <v>57</v>
      </c>
      <c r="C32" s="49" t="s">
        <v>78</v>
      </c>
      <c r="D32" s="50" t="s">
        <v>101</v>
      </c>
      <c r="E32" s="51">
        <v>12</v>
      </c>
      <c r="F32" s="52"/>
      <c r="G32" s="52"/>
      <c r="H32" s="51">
        <f t="shared" si="0"/>
        <v>0</v>
      </c>
      <c r="I32" s="53"/>
      <c r="J32" s="51">
        <f t="shared" si="1"/>
        <v>0</v>
      </c>
      <c r="K32" s="51">
        <f t="shared" si="2"/>
        <v>0</v>
      </c>
      <c r="N32" s="23">
        <v>22.06</v>
      </c>
    </row>
    <row r="33" spans="2:14" ht="15">
      <c r="B33" s="44" t="s">
        <v>40</v>
      </c>
      <c r="C33" s="59" t="s">
        <v>79</v>
      </c>
      <c r="D33" s="45"/>
      <c r="E33" s="46"/>
      <c r="F33" s="46"/>
      <c r="G33" s="46"/>
      <c r="H33" s="46">
        <f t="shared" si="0"/>
      </c>
      <c r="I33" s="47"/>
      <c r="J33" s="46">
        <f t="shared" si="1"/>
      </c>
      <c r="K33" s="48">
        <f t="shared" si="2"/>
      </c>
      <c r="N33" s="23"/>
    </row>
    <row r="34" spans="2:14" ht="28.5">
      <c r="B34" s="49" t="s">
        <v>41</v>
      </c>
      <c r="C34" s="49" t="s">
        <v>80</v>
      </c>
      <c r="D34" s="50" t="s">
        <v>36</v>
      </c>
      <c r="E34" s="51">
        <v>850.51</v>
      </c>
      <c r="F34" s="52"/>
      <c r="G34" s="52"/>
      <c r="H34" s="51">
        <f t="shared" si="0"/>
        <v>0</v>
      </c>
      <c r="I34" s="53"/>
      <c r="J34" s="51">
        <f t="shared" si="1"/>
        <v>0</v>
      </c>
      <c r="K34" s="51">
        <f t="shared" si="2"/>
        <v>0</v>
      </c>
      <c r="N34" s="23">
        <v>12.25</v>
      </c>
    </row>
    <row r="35" spans="2:14" ht="42.75">
      <c r="B35" s="49" t="s">
        <v>49</v>
      </c>
      <c r="C35" s="49" t="s">
        <v>81</v>
      </c>
      <c r="D35" s="50" t="s">
        <v>36</v>
      </c>
      <c r="E35" s="51">
        <v>873</v>
      </c>
      <c r="F35" s="52"/>
      <c r="G35" s="52"/>
      <c r="H35" s="51">
        <f t="shared" si="0"/>
        <v>0</v>
      </c>
      <c r="I35" s="53"/>
      <c r="J35" s="51">
        <f t="shared" si="1"/>
        <v>0</v>
      </c>
      <c r="K35" s="51">
        <f t="shared" si="2"/>
        <v>0</v>
      </c>
      <c r="N35" s="23">
        <v>5.3</v>
      </c>
    </row>
    <row r="36" spans="2:14" ht="42.75">
      <c r="B36" s="49" t="s">
        <v>58</v>
      </c>
      <c r="C36" s="49" t="s">
        <v>82</v>
      </c>
      <c r="D36" s="50" t="s">
        <v>42</v>
      </c>
      <c r="E36" s="51">
        <v>253.33</v>
      </c>
      <c r="F36" s="52"/>
      <c r="G36" s="52"/>
      <c r="H36" s="51">
        <f t="shared" si="0"/>
        <v>0</v>
      </c>
      <c r="I36" s="53"/>
      <c r="J36" s="51">
        <f t="shared" si="1"/>
        <v>0</v>
      </c>
      <c r="K36" s="51">
        <f t="shared" si="2"/>
        <v>0</v>
      </c>
      <c r="N36" s="23">
        <v>4.09</v>
      </c>
    </row>
    <row r="37" spans="2:14" ht="57">
      <c r="B37" s="49" t="s">
        <v>59</v>
      </c>
      <c r="C37" s="49" t="s">
        <v>83</v>
      </c>
      <c r="D37" s="50" t="s">
        <v>36</v>
      </c>
      <c r="E37" s="51">
        <v>850</v>
      </c>
      <c r="F37" s="52"/>
      <c r="G37" s="52"/>
      <c r="H37" s="51">
        <f t="shared" si="0"/>
        <v>0</v>
      </c>
      <c r="I37" s="53"/>
      <c r="J37" s="51">
        <f t="shared" si="1"/>
        <v>0</v>
      </c>
      <c r="K37" s="51">
        <f t="shared" si="2"/>
        <v>0</v>
      </c>
      <c r="N37" s="23">
        <v>26.47</v>
      </c>
    </row>
    <row r="38" spans="2:14" ht="57">
      <c r="B38" s="49" t="s">
        <v>60</v>
      </c>
      <c r="C38" s="49" t="s">
        <v>84</v>
      </c>
      <c r="D38" s="50" t="s">
        <v>36</v>
      </c>
      <c r="E38" s="51">
        <v>0.64</v>
      </c>
      <c r="F38" s="52"/>
      <c r="G38" s="52"/>
      <c r="H38" s="51">
        <f t="shared" si="0"/>
        <v>0</v>
      </c>
      <c r="I38" s="53"/>
      <c r="J38" s="51">
        <f t="shared" si="1"/>
        <v>0</v>
      </c>
      <c r="K38" s="51">
        <f t="shared" si="2"/>
        <v>0</v>
      </c>
      <c r="N38" s="23">
        <v>94.37</v>
      </c>
    </row>
    <row r="39" spans="2:14" ht="42.75">
      <c r="B39" s="49" t="s">
        <v>61</v>
      </c>
      <c r="C39" s="49" t="s">
        <v>85</v>
      </c>
      <c r="D39" s="50" t="s">
        <v>36</v>
      </c>
      <c r="E39" s="51">
        <v>18</v>
      </c>
      <c r="F39" s="52"/>
      <c r="G39" s="52"/>
      <c r="H39" s="51">
        <f t="shared" si="0"/>
        <v>0</v>
      </c>
      <c r="I39" s="53"/>
      <c r="J39" s="51">
        <f t="shared" si="1"/>
        <v>0</v>
      </c>
      <c r="K39" s="51">
        <f t="shared" si="2"/>
        <v>0</v>
      </c>
      <c r="N39" s="23">
        <v>31.38</v>
      </c>
    </row>
    <row r="40" spans="2:14" ht="15">
      <c r="B40" s="44" t="s">
        <v>43</v>
      </c>
      <c r="C40" s="59" t="s">
        <v>86</v>
      </c>
      <c r="D40" s="45"/>
      <c r="E40" s="46"/>
      <c r="F40" s="46"/>
      <c r="G40" s="46"/>
      <c r="H40" s="46">
        <f t="shared" si="0"/>
      </c>
      <c r="I40" s="47"/>
      <c r="J40" s="46">
        <f t="shared" si="1"/>
      </c>
      <c r="K40" s="48">
        <f t="shared" si="2"/>
      </c>
      <c r="N40" s="23"/>
    </row>
    <row r="41" spans="2:14" ht="57">
      <c r="B41" s="49" t="s">
        <v>44</v>
      </c>
      <c r="C41" s="49" t="s">
        <v>87</v>
      </c>
      <c r="D41" s="50" t="s">
        <v>36</v>
      </c>
      <c r="E41" s="51">
        <v>58.5</v>
      </c>
      <c r="F41" s="52"/>
      <c r="G41" s="52"/>
      <c r="H41" s="51">
        <f t="shared" si="0"/>
        <v>0</v>
      </c>
      <c r="I41" s="53"/>
      <c r="J41" s="51">
        <f t="shared" si="1"/>
        <v>0</v>
      </c>
      <c r="K41" s="51">
        <f t="shared" si="2"/>
        <v>0</v>
      </c>
      <c r="N41" s="23">
        <v>120.99</v>
      </c>
    </row>
    <row r="42" spans="2:14" ht="42.75">
      <c r="B42" s="49" t="s">
        <v>45</v>
      </c>
      <c r="C42" s="49" t="s">
        <v>88</v>
      </c>
      <c r="D42" s="50" t="s">
        <v>36</v>
      </c>
      <c r="E42" s="51">
        <v>940</v>
      </c>
      <c r="F42" s="52"/>
      <c r="G42" s="52"/>
      <c r="H42" s="51">
        <f t="shared" si="0"/>
        <v>0</v>
      </c>
      <c r="I42" s="53"/>
      <c r="J42" s="51">
        <f t="shared" si="1"/>
        <v>0</v>
      </c>
      <c r="K42" s="51">
        <f t="shared" si="2"/>
        <v>0</v>
      </c>
      <c r="N42" s="23">
        <v>132.96</v>
      </c>
    </row>
    <row r="43" spans="2:14" ht="28.5">
      <c r="B43" s="49" t="s">
        <v>62</v>
      </c>
      <c r="C43" s="49" t="s">
        <v>89</v>
      </c>
      <c r="D43" s="50" t="s">
        <v>36</v>
      </c>
      <c r="E43" s="51">
        <v>931.5</v>
      </c>
      <c r="F43" s="52"/>
      <c r="G43" s="52"/>
      <c r="H43" s="51">
        <f t="shared" si="0"/>
        <v>0</v>
      </c>
      <c r="I43" s="53"/>
      <c r="J43" s="51">
        <f t="shared" si="1"/>
        <v>0</v>
      </c>
      <c r="K43" s="51">
        <f t="shared" si="2"/>
        <v>0</v>
      </c>
      <c r="N43" s="23">
        <v>32.23</v>
      </c>
    </row>
    <row r="44" spans="2:14" ht="28.5">
      <c r="B44" s="49" t="s">
        <v>63</v>
      </c>
      <c r="C44" s="49" t="s">
        <v>90</v>
      </c>
      <c r="D44" s="50" t="s">
        <v>36</v>
      </c>
      <c r="E44" s="51">
        <v>931.5</v>
      </c>
      <c r="F44" s="52"/>
      <c r="G44" s="52"/>
      <c r="H44" s="51">
        <f t="shared" si="0"/>
        <v>0</v>
      </c>
      <c r="I44" s="53"/>
      <c r="J44" s="51">
        <f t="shared" si="1"/>
        <v>0</v>
      </c>
      <c r="K44" s="51">
        <f t="shared" si="2"/>
        <v>0</v>
      </c>
      <c r="N44" s="23">
        <v>15.79</v>
      </c>
    </row>
    <row r="45" spans="2:14" ht="57">
      <c r="B45" s="49" t="s">
        <v>64</v>
      </c>
      <c r="C45" s="49" t="s">
        <v>91</v>
      </c>
      <c r="D45" s="50" t="s">
        <v>101</v>
      </c>
      <c r="E45" s="51">
        <v>234</v>
      </c>
      <c r="F45" s="52"/>
      <c r="G45" s="52"/>
      <c r="H45" s="51">
        <f t="shared" si="0"/>
        <v>0</v>
      </c>
      <c r="I45" s="53"/>
      <c r="J45" s="51">
        <f t="shared" si="1"/>
        <v>0</v>
      </c>
      <c r="K45" s="51">
        <f t="shared" si="2"/>
        <v>0</v>
      </c>
      <c r="N45" s="23">
        <v>43.41</v>
      </c>
    </row>
    <row r="46" spans="2:14" ht="57">
      <c r="B46" s="49" t="s">
        <v>65</v>
      </c>
      <c r="C46" s="49" t="s">
        <v>92</v>
      </c>
      <c r="D46" s="50" t="s">
        <v>101</v>
      </c>
      <c r="E46" s="51">
        <v>180</v>
      </c>
      <c r="F46" s="52"/>
      <c r="G46" s="52"/>
      <c r="H46" s="51">
        <f t="shared" si="0"/>
        <v>0</v>
      </c>
      <c r="I46" s="53"/>
      <c r="J46" s="51">
        <f t="shared" si="1"/>
        <v>0</v>
      </c>
      <c r="K46" s="51">
        <f t="shared" si="2"/>
        <v>0</v>
      </c>
      <c r="N46" s="23">
        <v>40.31</v>
      </c>
    </row>
    <row r="47" spans="2:14" ht="42.75">
      <c r="B47" s="49" t="s">
        <v>66</v>
      </c>
      <c r="C47" s="49" t="s">
        <v>81</v>
      </c>
      <c r="D47" s="50" t="s">
        <v>36</v>
      </c>
      <c r="E47" s="51">
        <v>58.5</v>
      </c>
      <c r="F47" s="52"/>
      <c r="G47" s="52"/>
      <c r="H47" s="51">
        <f t="shared" si="0"/>
        <v>0</v>
      </c>
      <c r="I47" s="53"/>
      <c r="J47" s="51">
        <f t="shared" si="1"/>
        <v>0</v>
      </c>
      <c r="K47" s="51">
        <f t="shared" si="2"/>
        <v>0</v>
      </c>
      <c r="N47" s="23">
        <v>5.3</v>
      </c>
    </row>
    <row r="48" spans="2:14" ht="15">
      <c r="B48" s="44" t="s">
        <v>46</v>
      </c>
      <c r="C48" s="59" t="s">
        <v>93</v>
      </c>
      <c r="D48" s="45"/>
      <c r="E48" s="46"/>
      <c r="F48" s="46"/>
      <c r="G48" s="46"/>
      <c r="H48" s="46">
        <f t="shared" si="0"/>
      </c>
      <c r="I48" s="47"/>
      <c r="J48" s="46">
        <f t="shared" si="1"/>
      </c>
      <c r="K48" s="48">
        <f t="shared" si="2"/>
      </c>
      <c r="N48" s="23"/>
    </row>
    <row r="49" spans="2:14" ht="28.5">
      <c r="B49" s="49" t="s">
        <v>47</v>
      </c>
      <c r="C49" s="49" t="s">
        <v>94</v>
      </c>
      <c r="D49" s="50" t="s">
        <v>102</v>
      </c>
      <c r="E49" s="51">
        <v>51</v>
      </c>
      <c r="F49" s="52"/>
      <c r="G49" s="52"/>
      <c r="H49" s="51">
        <f t="shared" si="0"/>
        <v>0</v>
      </c>
      <c r="I49" s="53"/>
      <c r="J49" s="51">
        <f t="shared" si="1"/>
        <v>0</v>
      </c>
      <c r="K49" s="51">
        <f t="shared" si="2"/>
        <v>0</v>
      </c>
      <c r="N49" s="23">
        <v>24.58</v>
      </c>
    </row>
    <row r="50" spans="2:14" ht="42.75">
      <c r="B50" s="49" t="s">
        <v>50</v>
      </c>
      <c r="C50" s="49" t="s">
        <v>95</v>
      </c>
      <c r="D50" s="50" t="s">
        <v>99</v>
      </c>
      <c r="E50" s="51">
        <v>765</v>
      </c>
      <c r="F50" s="52"/>
      <c r="G50" s="52"/>
      <c r="H50" s="51">
        <f t="shared" si="0"/>
        <v>0</v>
      </c>
      <c r="I50" s="53"/>
      <c r="J50" s="51">
        <f t="shared" si="1"/>
        <v>0</v>
      </c>
      <c r="K50" s="51">
        <f t="shared" si="2"/>
        <v>0</v>
      </c>
      <c r="N50" s="23">
        <v>1.8</v>
      </c>
    </row>
    <row r="51" spans="2:14" ht="14.25">
      <c r="B51" s="49" t="s">
        <v>67</v>
      </c>
      <c r="C51" s="49" t="s">
        <v>96</v>
      </c>
      <c r="D51" s="50" t="s">
        <v>36</v>
      </c>
      <c r="E51" s="51">
        <v>1510</v>
      </c>
      <c r="F51" s="52"/>
      <c r="G51" s="52"/>
      <c r="H51" s="51">
        <f t="shared" si="0"/>
        <v>0</v>
      </c>
      <c r="I51" s="53"/>
      <c r="J51" s="51">
        <f t="shared" si="1"/>
        <v>0</v>
      </c>
      <c r="K51" s="51">
        <f t="shared" si="2"/>
        <v>0</v>
      </c>
      <c r="N51" s="23">
        <v>3.05</v>
      </c>
    </row>
    <row r="52" spans="2:11" ht="15">
      <c r="B52" s="24"/>
      <c r="C52" s="25"/>
      <c r="D52" s="25"/>
      <c r="E52" s="25"/>
      <c r="F52" s="25"/>
      <c r="G52" s="25"/>
      <c r="H52" s="25"/>
      <c r="I52" s="26"/>
      <c r="J52" s="27" t="s">
        <v>22</v>
      </c>
      <c r="K52" s="28">
        <f>SUM(K22:K51)</f>
        <v>0</v>
      </c>
    </row>
    <row r="53" ht="12.75">
      <c r="J53" s="29"/>
    </row>
    <row r="54" spans="2:10" ht="14.25">
      <c r="B54" s="30" t="s">
        <v>104</v>
      </c>
      <c r="C54" s="31">
        <f>C7</f>
        <v>0</v>
      </c>
      <c r="J54" s="29"/>
    </row>
    <row r="55" spans="2:10" ht="14.25">
      <c r="B55" s="32">
        <f>IF(B54="","(cidade)","")</f>
      </c>
      <c r="C55" s="33"/>
      <c r="J55" s="29"/>
    </row>
    <row r="56" ht="12.75">
      <c r="J56" s="29"/>
    </row>
    <row r="57" ht="12.75">
      <c r="J57" s="29"/>
    </row>
    <row r="58" spans="3:10" ht="13.5" thickBot="1">
      <c r="C58" s="34"/>
      <c r="G58" s="35"/>
      <c r="H58" s="35"/>
      <c r="I58" s="35"/>
      <c r="J58" s="36"/>
    </row>
    <row r="59" spans="2:10" ht="15">
      <c r="B59" s="17"/>
      <c r="C59" s="37" t="s">
        <v>23</v>
      </c>
      <c r="D59" s="17"/>
      <c r="E59" s="17"/>
      <c r="F59" s="17"/>
      <c r="G59" s="70" t="s">
        <v>24</v>
      </c>
      <c r="H59" s="70"/>
      <c r="I59" s="70"/>
      <c r="J59" s="70"/>
    </row>
    <row r="60" spans="2:10" ht="14.25">
      <c r="B60" s="38" t="s">
        <v>25</v>
      </c>
      <c r="C60" s="39"/>
      <c r="D60" s="17"/>
      <c r="F60" s="38" t="s">
        <v>25</v>
      </c>
      <c r="G60" s="67"/>
      <c r="H60" s="67"/>
      <c r="I60" s="67"/>
      <c r="J60" s="67"/>
    </row>
    <row r="61" spans="2:11" ht="14.25">
      <c r="B61" s="38" t="s">
        <v>26</v>
      </c>
      <c r="C61" s="39"/>
      <c r="D61" s="17"/>
      <c r="F61" s="38" t="s">
        <v>27</v>
      </c>
      <c r="G61" s="67"/>
      <c r="H61" s="67"/>
      <c r="I61" s="67"/>
      <c r="J61" s="67"/>
      <c r="K61" s="1" t="str">
        <f>IF(G61="","(Ex,: Engenheiro Civil)","")</f>
        <v>(Ex,: Engenheiro Civil)</v>
      </c>
    </row>
    <row r="62" spans="2:11" ht="14.25">
      <c r="B62" s="38" t="s">
        <v>28</v>
      </c>
      <c r="C62" s="40"/>
      <c r="D62" s="17"/>
      <c r="F62" s="38" t="s">
        <v>29</v>
      </c>
      <c r="G62" s="67"/>
      <c r="H62" s="67"/>
      <c r="I62" s="67"/>
      <c r="J62" s="67"/>
      <c r="K62" s="1" t="str">
        <f>IF(G62="","(Ex: 100015-3)","")</f>
        <v>(Ex: 100015-3)</v>
      </c>
    </row>
    <row r="64" ht="12.75">
      <c r="M64" s="1"/>
    </row>
    <row r="65" ht="12.75">
      <c r="M65" s="1"/>
    </row>
    <row r="66" ht="12.75">
      <c r="M66" s="1"/>
    </row>
    <row r="67" ht="12.75">
      <c r="M67" s="1"/>
    </row>
    <row r="68" ht="12.75">
      <c r="M68" s="1"/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</sheetData>
  <sheetProtection sheet="1" formatColumns="0" formatRows="0"/>
  <mergeCells count="25">
    <mergeCell ref="B15:C15"/>
    <mergeCell ref="B1:K1"/>
    <mergeCell ref="B10:K10"/>
    <mergeCell ref="B12:C12"/>
    <mergeCell ref="D12:H12"/>
    <mergeCell ref="I12:K12"/>
    <mergeCell ref="B13:C13"/>
    <mergeCell ref="D13:H13"/>
    <mergeCell ref="I13:K13"/>
    <mergeCell ref="E15:K15"/>
    <mergeCell ref="G61:J61"/>
    <mergeCell ref="K20:K21"/>
    <mergeCell ref="G62:J62"/>
    <mergeCell ref="N20:N21"/>
    <mergeCell ref="F20:H20"/>
    <mergeCell ref="G59:J59"/>
    <mergeCell ref="G60:J60"/>
    <mergeCell ref="B17:K17"/>
    <mergeCell ref="B18:K18"/>
    <mergeCell ref="B20:B21"/>
    <mergeCell ref="D20:D21"/>
    <mergeCell ref="I20:I21"/>
    <mergeCell ref="J20:J21"/>
    <mergeCell ref="C20:C21"/>
    <mergeCell ref="E20:E21"/>
  </mergeCells>
  <conditionalFormatting sqref="C4">
    <cfRule type="expression" priority="401" dxfId="16" stopIfTrue="1">
      <formula>C4=""</formula>
    </cfRule>
    <cfRule type="expression" priority="402" dxfId="16" stopIfTrue="1">
      <formula>""</formula>
    </cfRule>
  </conditionalFormatting>
  <conditionalFormatting sqref="C5">
    <cfRule type="expression" priority="403" dxfId="16" stopIfTrue="1">
      <formula>C5=""</formula>
    </cfRule>
  </conditionalFormatting>
  <conditionalFormatting sqref="C6">
    <cfRule type="expression" priority="404" dxfId="16" stopIfTrue="1">
      <formula>C6=""</formula>
    </cfRule>
  </conditionalFormatting>
  <conditionalFormatting sqref="C7">
    <cfRule type="expression" priority="405" dxfId="16" stopIfTrue="1">
      <formula>C7=""</formula>
    </cfRule>
  </conditionalFormatting>
  <conditionalFormatting sqref="H6">
    <cfRule type="expression" priority="406" dxfId="16" stopIfTrue="1">
      <formula>H6=""</formula>
    </cfRule>
  </conditionalFormatting>
  <conditionalFormatting sqref="H5">
    <cfRule type="expression" priority="407" dxfId="16" stopIfTrue="1">
      <formula>H5=""</formula>
    </cfRule>
  </conditionalFormatting>
  <conditionalFormatting sqref="D15">
    <cfRule type="expression" priority="408" dxfId="16" stopIfTrue="1">
      <formula>$D$15=""</formula>
    </cfRule>
  </conditionalFormatting>
  <conditionalFormatting sqref="C60">
    <cfRule type="expression" priority="411" dxfId="16" stopIfTrue="1">
      <formula>C60=""</formula>
    </cfRule>
  </conditionalFormatting>
  <conditionalFormatting sqref="C61">
    <cfRule type="expression" priority="412" dxfId="16" stopIfTrue="1">
      <formula>C61=""</formula>
    </cfRule>
  </conditionalFormatting>
  <conditionalFormatting sqref="G61">
    <cfRule type="expression" priority="413" dxfId="16" stopIfTrue="1">
      <formula>G61=""</formula>
    </cfRule>
  </conditionalFormatting>
  <conditionalFormatting sqref="B54">
    <cfRule type="expression" priority="414" dxfId="16" stopIfTrue="1">
      <formula>$B$54=""</formula>
    </cfRule>
  </conditionalFormatting>
  <conditionalFormatting sqref="G60">
    <cfRule type="expression" priority="415" dxfId="16" stopIfTrue="1">
      <formula>G60=""</formula>
    </cfRule>
  </conditionalFormatting>
  <conditionalFormatting sqref="G62">
    <cfRule type="expression" priority="416" dxfId="16" stopIfTrue="1">
      <formula>G62=""</formula>
    </cfRule>
  </conditionalFormatting>
  <conditionalFormatting sqref="C62">
    <cfRule type="expression" priority="417" dxfId="16" stopIfTrue="1">
      <formula>$C$62=""</formula>
    </cfRule>
  </conditionalFormatting>
  <conditionalFormatting sqref="E15:G15">
    <cfRule type="containsText" priority="399" dxfId="0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398" dxfId="0" operator="containsText" stopIfTrue="1" text="(INFORMAR AQUI O VALOR POR EXTENSO)">
      <formula>NOT(ISERROR(SEARCH("(INFORMAR AQUI O VALOR POR EXTENSO)",I13)))</formula>
    </cfRule>
  </conditionalFormatting>
  <conditionalFormatting sqref="J24 J26:J32 J34:J39 J41:J47 J49:J51">
    <cfRule type="expression" priority="348" dxfId="6">
      <formula>J24&gt;N24</formula>
    </cfRule>
  </conditionalFormatting>
  <conditionalFormatting sqref="G24 G26:G32 G34:G39 G41:G47 G49:G51">
    <cfRule type="expression" priority="12" dxfId="0" stopIfTrue="1">
      <formula>G24=""</formula>
    </cfRule>
  </conditionalFormatting>
  <conditionalFormatting sqref="I24 I26:I32 I34:I39 I41:I47 I49:I51">
    <cfRule type="expression" priority="11" dxfId="0" stopIfTrue="1">
      <formula>I24=""</formula>
    </cfRule>
  </conditionalFormatting>
  <conditionalFormatting sqref="F24 F26:F32 F34:F39 F41:F47 F49:F51">
    <cfRule type="expression" priority="10" dxfId="0" stopIfTrue="1">
      <formula>F24=""</formula>
    </cfRule>
  </conditionalFormatting>
  <conditionalFormatting sqref="F24 F26:F32 F34:F39 F41:F47 F49:F51">
    <cfRule type="expression" priority="13" dxfId="0" stopIfTrue="1">
      <formula>F24=""</formula>
    </cfRule>
  </conditionalFormatting>
  <conditionalFormatting sqref="G24 G26:G32 G34:G39 G41:G47 G49:G51">
    <cfRule type="expression" priority="9" dxfId="0" stopIfTrue="1">
      <formula>G24=""</formula>
    </cfRule>
  </conditionalFormatting>
  <conditionalFormatting sqref="I24 I26:I32 I34:I39 I41:I47 I49:I51">
    <cfRule type="expression" priority="8" dxfId="0" stopIfTrue="1">
      <formula>I24=""</formula>
    </cfRule>
  </conditionalFormatting>
  <conditionalFormatting sqref="J23">
    <cfRule type="expression" priority="7" dxfId="6">
      <formula>J23&gt;N23</formula>
    </cfRule>
  </conditionalFormatting>
  <conditionalFormatting sqref="G23">
    <cfRule type="expression" priority="5" dxfId="0" stopIfTrue="1">
      <formula>G23=""</formula>
    </cfRule>
  </conditionalFormatting>
  <conditionalFormatting sqref="I23">
    <cfRule type="expression" priority="4" dxfId="0" stopIfTrue="1">
      <formula>I23=""</formula>
    </cfRule>
  </conditionalFormatting>
  <conditionalFormatting sqref="F23">
    <cfRule type="expression" priority="3" dxfId="0" stopIfTrue="1">
      <formula>F23=""</formula>
    </cfRule>
  </conditionalFormatting>
  <conditionalFormatting sqref="F23">
    <cfRule type="expression" priority="6" dxfId="0" stopIfTrue="1">
      <formula>F23=""</formula>
    </cfRule>
  </conditionalFormatting>
  <conditionalFormatting sqref="G23">
    <cfRule type="expression" priority="2" dxfId="0" stopIfTrue="1">
      <formula>G23=""</formula>
    </cfRule>
  </conditionalFormatting>
  <conditionalFormatting sqref="I23">
    <cfRule type="expression" priority="1" dxfId="0" stopIfTrue="1">
      <formula>I23=""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3" r:id="rId1"/>
  <headerFooter alignWithMargins="0">
    <oddFooter>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Jessica de Arruda de Carvalho</cp:lastModifiedBy>
  <cp:lastPrinted>2018-03-07T14:17:45Z</cp:lastPrinted>
  <dcterms:created xsi:type="dcterms:W3CDTF">2018-03-07T14:23:23Z</dcterms:created>
  <dcterms:modified xsi:type="dcterms:W3CDTF">2018-10-01T11:47:00Z</dcterms:modified>
  <cp:category/>
  <cp:version/>
  <cp:contentType/>
  <cp:contentStatus/>
</cp:coreProperties>
</file>