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6380" windowHeight="8190" tabRatio="500" activeTab="0"/>
  </bookViews>
  <sheets>
    <sheet name="ModeloPlanilhaObras" sheetId="1" r:id="rId1"/>
  </sheets>
  <definedNames>
    <definedName name="_xlfn.IFERROR" hidden="1">#NAME?</definedName>
    <definedName name="_xlnm.Print_Area" localSheetId="0">'ModeloPlanilhaObras'!$A$1:$L$220</definedName>
  </definedNames>
  <calcPr fullCalcOnLoad="1"/>
</workbook>
</file>

<file path=xl/sharedStrings.xml><?xml version="1.0" encoding="utf-8"?>
<sst xmlns="http://schemas.openxmlformats.org/spreadsheetml/2006/main" count="518" uniqueCount="239">
  <si>
    <t>PREFEITURA MUNICIPAL DE JOINVILLE</t>
  </si>
  <si>
    <t>CNPJ:</t>
  </si>
  <si>
    <t>EMAIL:</t>
  </si>
  <si>
    <t>ENDEREÇO:</t>
  </si>
  <si>
    <t>TELEFONE:</t>
  </si>
  <si>
    <t>DATA:</t>
  </si>
  <si>
    <t>PROPOSTA COMERCIAL</t>
  </si>
  <si>
    <t>OBJETO</t>
  </si>
  <si>
    <t>VALOR GLOBAL DA PROPOSTA</t>
  </si>
  <si>
    <t>VALOR POR EXTENSO</t>
  </si>
  <si>
    <t>VALIDADE DA PROPOSTA COMERCIAL</t>
  </si>
  <si>
    <t>DECLARAMOS EXPRESSAMENTE QUE:</t>
  </si>
  <si>
    <t>O preço compreende todos os serviços, materiais e encargos necessários à completa realização do serviço e sua entrega rematada e perfeita em todos os pormenores mesmo que sejam verificadas falhas ou omissões na proposta</t>
  </si>
  <si>
    <t>ITEM</t>
  </si>
  <si>
    <t>DESCRIÇÃO</t>
  </si>
  <si>
    <t>UNID.</t>
  </si>
  <si>
    <t>QTDE</t>
  </si>
  <si>
    <t>CUSTO R$</t>
  </si>
  <si>
    <t>BDI</t>
  </si>
  <si>
    <t>PREÇO R$</t>
  </si>
  <si>
    <t>PREÇO TOTAL R$</t>
  </si>
  <si>
    <t>VALOR UNITÁRIO MÁXIMO (PRÉ-LICITAÇÃO) (COLUNA OCULTA)</t>
  </si>
  <si>
    <t>VALOR TOTAL R$</t>
  </si>
  <si>
    <t>REPRESENTANTE LEGAL</t>
  </si>
  <si>
    <t>RESPONSÁVEL TÉCNICO</t>
  </si>
  <si>
    <t>NOME:</t>
  </si>
  <si>
    <t>CARGO:</t>
  </si>
  <si>
    <t>HABILITAÇÃO</t>
  </si>
  <si>
    <t>CPF:</t>
  </si>
  <si>
    <t>N.º REGISTRO</t>
  </si>
  <si>
    <t>MAT.</t>
  </si>
  <si>
    <t>M.O.</t>
  </si>
  <si>
    <t>MAT.+M.O.</t>
  </si>
  <si>
    <t>1.1</t>
  </si>
  <si>
    <t>M2</t>
  </si>
  <si>
    <t>PROPONENTE:</t>
  </si>
  <si>
    <t>CONCORRÊNCIA</t>
  </si>
  <si>
    <t>Requalificação asfáltica das ruas: Rua Almirante Barroso, Aracaju (trecho final), Arno Waldemar Doehler, Capinzal, Coelho Neto, Eduardo Krisch, Fernando Machado, Frederico Eick, General Andrade Neves, Guia Lopes, Guilherme Kock, João Pessoa, Marcílio Dias, Marconi, Orestes Guimarães, Pará, Paulo Berner, Professor Ludwig Freitag, Ricardo Landmann e Visconde de Mauá</t>
  </si>
  <si>
    <t>RUA ALMIRANTE BARROSO</t>
  </si>
  <si>
    <t>Pavimentação</t>
  </si>
  <si>
    <t>1.1.1</t>
  </si>
  <si>
    <t>Fresagem do Pavimento Asfáltico com transporte 8,0 km, profundidade de 5 cm (baixa interferência)</t>
  </si>
  <si>
    <t>m³</t>
  </si>
  <si>
    <t>1.1.2</t>
  </si>
  <si>
    <t>EXECUCAO DE IMPRIMACAO COM ASFALTO DILUIDO CM-30. AF_09/2017</t>
  </si>
  <si>
    <t>1.1.3</t>
  </si>
  <si>
    <t>PINTURA DE LIGACAO COM EMULSAO RR-1C</t>
  </si>
  <si>
    <t>1.1.4</t>
  </si>
  <si>
    <t>Concreto Asfáltico Usinado a Quente Faixa "B" (PMQ), espessura 7 cm,  com transporte DMT 20 km (t)</t>
  </si>
  <si>
    <t>t</t>
  </si>
  <si>
    <t>1.1.5</t>
  </si>
  <si>
    <t>Concreto Asfáltico Usinado à Quente faixa "C", espessura 4,0 cm e Transporte  DMT 20 km (t)</t>
  </si>
  <si>
    <t>1.2</t>
  </si>
  <si>
    <t>Obras Complementares</t>
  </si>
  <si>
    <t>1.2.1</t>
  </si>
  <si>
    <t>Limpeza de Caixa Coletora / Boca de Lobo</t>
  </si>
  <si>
    <t>un</t>
  </si>
  <si>
    <t>1.2.2</t>
  </si>
  <si>
    <t>Nivelamento de Tampa de Poço de Visita na Pista</t>
  </si>
  <si>
    <t>1.2.3</t>
  </si>
  <si>
    <t>Levantamento de Grelha de Boca de Lobo na Pista</t>
  </si>
  <si>
    <t>RUA ARACAJU</t>
  </si>
  <si>
    <t>2.1</t>
  </si>
  <si>
    <t>2.1.1</t>
  </si>
  <si>
    <t>2.1.2</t>
  </si>
  <si>
    <t>2.1.3</t>
  </si>
  <si>
    <t>2.1.4</t>
  </si>
  <si>
    <t>2.2</t>
  </si>
  <si>
    <t>Obras complementares</t>
  </si>
  <si>
    <t>2.2.1</t>
  </si>
  <si>
    <t>2.2.2</t>
  </si>
  <si>
    <t>2.2.3</t>
  </si>
  <si>
    <t>RUA ARNO WALDEMAR DOEHLER</t>
  </si>
  <si>
    <t>3.1</t>
  </si>
  <si>
    <t>3.1.1</t>
  </si>
  <si>
    <t>3.1.2</t>
  </si>
  <si>
    <t>3.1.3</t>
  </si>
  <si>
    <t>3.1.4</t>
  </si>
  <si>
    <t>3.2</t>
  </si>
  <si>
    <t>3.2.1</t>
  </si>
  <si>
    <t>3.2.2</t>
  </si>
  <si>
    <t>RUA CAPINZAL</t>
  </si>
  <si>
    <t>4.1</t>
  </si>
  <si>
    <t>4.1.1</t>
  </si>
  <si>
    <t>4.1.2</t>
  </si>
  <si>
    <t>4.1.3</t>
  </si>
  <si>
    <t>4.1.4</t>
  </si>
  <si>
    <t>4.2</t>
  </si>
  <si>
    <t>4.2.1</t>
  </si>
  <si>
    <t>4.2.2</t>
  </si>
  <si>
    <t>4.2.3</t>
  </si>
  <si>
    <t>RUA COELHO NETO</t>
  </si>
  <si>
    <t>5.1</t>
  </si>
  <si>
    <t>5.1.1</t>
  </si>
  <si>
    <t>5.1.2</t>
  </si>
  <si>
    <t>5.1.3</t>
  </si>
  <si>
    <t>5.1.4</t>
  </si>
  <si>
    <t>5.2</t>
  </si>
  <si>
    <t>5.2.1</t>
  </si>
  <si>
    <t>5.2.2</t>
  </si>
  <si>
    <t>5.2.3</t>
  </si>
  <si>
    <t>RUA EDUARDO KRISCH</t>
  </si>
  <si>
    <t>6.1</t>
  </si>
  <si>
    <t>6.1.1</t>
  </si>
  <si>
    <t>6.1.2</t>
  </si>
  <si>
    <t>6.1.3</t>
  </si>
  <si>
    <t>6.2</t>
  </si>
  <si>
    <t>6.2.1</t>
  </si>
  <si>
    <t>6.2.2</t>
  </si>
  <si>
    <t>RUA FERNANDO MACHADO</t>
  </si>
  <si>
    <t>7.1</t>
  </si>
  <si>
    <t>7.1.1</t>
  </si>
  <si>
    <t>7.1.2</t>
  </si>
  <si>
    <t>7.1.3</t>
  </si>
  <si>
    <t>7.1.4</t>
  </si>
  <si>
    <t>7.2</t>
  </si>
  <si>
    <t>7.2.1</t>
  </si>
  <si>
    <t>7.2.2</t>
  </si>
  <si>
    <t>7.2.3</t>
  </si>
  <si>
    <t>RUA FREDERICO EICK</t>
  </si>
  <si>
    <t>8.1</t>
  </si>
  <si>
    <t>8.1.1</t>
  </si>
  <si>
    <t>8.1.2</t>
  </si>
  <si>
    <t>8.2</t>
  </si>
  <si>
    <t>8.2.1</t>
  </si>
  <si>
    <t>8.2.2</t>
  </si>
  <si>
    <t>8.2.3</t>
  </si>
  <si>
    <t>RUA GENERAL ANDRADE NEVES</t>
  </si>
  <si>
    <t>9.1</t>
  </si>
  <si>
    <t>9.1.1</t>
  </si>
  <si>
    <t>9.1.2</t>
  </si>
  <si>
    <t>9.1.3</t>
  </si>
  <si>
    <t>9.1.4</t>
  </si>
  <si>
    <t>9.2</t>
  </si>
  <si>
    <t>9.2.1</t>
  </si>
  <si>
    <t>9.2.2</t>
  </si>
  <si>
    <t>9.2.3</t>
  </si>
  <si>
    <t>RUA GUIA LOPES</t>
  </si>
  <si>
    <t>10.1</t>
  </si>
  <si>
    <t>10.1.1</t>
  </si>
  <si>
    <t>10.1.2</t>
  </si>
  <si>
    <t>10.1.3</t>
  </si>
  <si>
    <t>10.1.4</t>
  </si>
  <si>
    <t>10.2</t>
  </si>
  <si>
    <t>10.2.1</t>
  </si>
  <si>
    <t>10.2.2</t>
  </si>
  <si>
    <t>10.2.3</t>
  </si>
  <si>
    <t>RUA GUILHERME KOCK</t>
  </si>
  <si>
    <t>11.1</t>
  </si>
  <si>
    <t>11.1.1</t>
  </si>
  <si>
    <t>11.1.2</t>
  </si>
  <si>
    <t>11.2</t>
  </si>
  <si>
    <t>11.2.1</t>
  </si>
  <si>
    <t>11.2.2</t>
  </si>
  <si>
    <t>11.2.3</t>
  </si>
  <si>
    <t>RUA JOÃO PESSOA</t>
  </si>
  <si>
    <t>12.1</t>
  </si>
  <si>
    <t>12.1.1</t>
  </si>
  <si>
    <t>12.1.2</t>
  </si>
  <si>
    <t>12.1.3</t>
  </si>
  <si>
    <t>12.1.4</t>
  </si>
  <si>
    <t>12.2</t>
  </si>
  <si>
    <t>12.2.1</t>
  </si>
  <si>
    <t>12.2.2</t>
  </si>
  <si>
    <t>UNIDADE</t>
  </si>
  <si>
    <t>12.2.3</t>
  </si>
  <si>
    <t>RUA MARCILIO DIAS</t>
  </si>
  <si>
    <t>13.1</t>
  </si>
  <si>
    <t>13.1.1</t>
  </si>
  <si>
    <t>13.1.2</t>
  </si>
  <si>
    <t>13.1.3</t>
  </si>
  <si>
    <t>13.1.4</t>
  </si>
  <si>
    <t>13.2</t>
  </si>
  <si>
    <t>13.2.1</t>
  </si>
  <si>
    <t>13.2.2</t>
  </si>
  <si>
    <t>13.2.3</t>
  </si>
  <si>
    <t>RUA MARCONI</t>
  </si>
  <si>
    <t>14.1</t>
  </si>
  <si>
    <t>14.1.1</t>
  </si>
  <si>
    <t>14.1.2</t>
  </si>
  <si>
    <t>14.1.3</t>
  </si>
  <si>
    <t>14.1.4</t>
  </si>
  <si>
    <t>14.2</t>
  </si>
  <si>
    <t>14.2.1</t>
  </si>
  <si>
    <t>RUA ORESTES GUIMARÃES</t>
  </si>
  <si>
    <t>15.1</t>
  </si>
  <si>
    <t>15.1.1</t>
  </si>
  <si>
    <t>15.1.2</t>
  </si>
  <si>
    <t>15.1.3</t>
  </si>
  <si>
    <t>15.1.4</t>
  </si>
  <si>
    <t>15.2</t>
  </si>
  <si>
    <t>15.2.1</t>
  </si>
  <si>
    <t>15.2.2</t>
  </si>
  <si>
    <t>15.2.3</t>
  </si>
  <si>
    <t>RUA PARÁ</t>
  </si>
  <si>
    <t>16.1</t>
  </si>
  <si>
    <t>16.1.1</t>
  </si>
  <si>
    <t>16.1.2</t>
  </si>
  <si>
    <t>16.1.3</t>
  </si>
  <si>
    <t>16.1.4</t>
  </si>
  <si>
    <t>16.2</t>
  </si>
  <si>
    <t>16.2.1</t>
  </si>
  <si>
    <t>16.2.2</t>
  </si>
  <si>
    <t>RUA PAULO BERNER</t>
  </si>
  <si>
    <t>17.1</t>
  </si>
  <si>
    <t>17.1.1</t>
  </si>
  <si>
    <t>17.1.2</t>
  </si>
  <si>
    <t>17.1.3</t>
  </si>
  <si>
    <t>17.1.4</t>
  </si>
  <si>
    <t>17.2</t>
  </si>
  <si>
    <t>17.2.1</t>
  </si>
  <si>
    <t>17.2.2</t>
  </si>
  <si>
    <t>RUA PROFESSOR LUDWIG FREITAG</t>
  </si>
  <si>
    <t>18.1</t>
  </si>
  <si>
    <t>18.1.1</t>
  </si>
  <si>
    <t>18.1.2</t>
  </si>
  <si>
    <t>18.1.3</t>
  </si>
  <si>
    <t>18.1.4</t>
  </si>
  <si>
    <t>18.2</t>
  </si>
  <si>
    <t>18.2.1</t>
  </si>
  <si>
    <t>18.2.2</t>
  </si>
  <si>
    <t>RUA RICARDO LANDMANN</t>
  </si>
  <si>
    <t>19.1</t>
  </si>
  <si>
    <t>19.1.1</t>
  </si>
  <si>
    <t>19.1.2</t>
  </si>
  <si>
    <t>19.2</t>
  </si>
  <si>
    <t>19.2.1</t>
  </si>
  <si>
    <t>19.2.2</t>
  </si>
  <si>
    <t>19.2.3</t>
  </si>
  <si>
    <t>RUA VISCONDE DE MAUÁ</t>
  </si>
  <si>
    <t>20.1</t>
  </si>
  <si>
    <t>20.1.1</t>
  </si>
  <si>
    <t>20.1.2</t>
  </si>
  <si>
    <t>20.1.3</t>
  </si>
  <si>
    <t>20.1.4</t>
  </si>
  <si>
    <t>20.2</t>
  </si>
  <si>
    <t>20.2.1</t>
  </si>
  <si>
    <t>20.2.2</t>
  </si>
  <si>
    <t>20.2.3</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</si>
</sst>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quot;&quot;00&quot;. &quot;000\.000/0000\-00\ "/>
    <numFmt numFmtId="166" formatCode="&quot;R$ &quot;#,##0.00"/>
    <numFmt numFmtId="167" formatCode="dddd&quot;, &quot;mmmm\ dd&quot;, &quot;yyyy"/>
    <numFmt numFmtId="168" formatCode="0##\.###\.###\-##"/>
    <numFmt numFmtId="169" formatCode="&quot;Sim&quot;;&quot;Sim&quot;;&quot;Não&quot;"/>
    <numFmt numFmtId="170" formatCode="&quot;Verdadeiro&quot;;&quot;Verdadeiro&quot;;&quot;Falso&quot;"/>
    <numFmt numFmtId="171" formatCode="&quot;Ativado&quot;;&quot;Ativado&quot;;&quot;Desativado&quot;"/>
    <numFmt numFmtId="172" formatCode="[$€-2]\ #,##0.00_);[Red]\([$€-2]\ #,##0.00\)"/>
  </numFmts>
  <fonts count="42">
    <font>
      <sz val="10"/>
      <name val="Arial"/>
      <family val="0"/>
    </font>
    <font>
      <b/>
      <sz val="12"/>
      <name val="Arial"/>
      <family val="2"/>
    </font>
    <font>
      <b/>
      <sz val="10"/>
      <name val="Arial"/>
      <family val="2"/>
    </font>
    <font>
      <sz val="10.5"/>
      <name val="Arial"/>
      <family val="2"/>
    </font>
    <font>
      <b/>
      <sz val="11"/>
      <name val="Arial"/>
      <family val="2"/>
    </font>
    <font>
      <sz val="11"/>
      <name val="Arial"/>
      <family val="2"/>
    </font>
    <font>
      <u val="single"/>
      <sz val="10"/>
      <color indexed="12"/>
      <name val="Arial"/>
      <family val="2"/>
    </font>
    <font>
      <u val="single"/>
      <sz val="11"/>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style="thin"/>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6" fillId="0" borderId="0" applyNumberFormat="0" applyFill="0" applyBorder="0" applyAlignment="0" applyProtection="0"/>
    <xf numFmtId="0" fontId="32" fillId="30" borderId="0" applyNumberFormat="0" applyBorder="0" applyAlignment="0" applyProtection="0"/>
    <xf numFmtId="0" fontId="0" fillId="0" borderId="0" applyNumberFormat="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0" borderId="0">
      <alignment/>
      <protection/>
    </xf>
    <xf numFmtId="0" fontId="25" fillId="0" borderId="0">
      <alignment/>
      <protection/>
    </xf>
    <xf numFmtId="0" fontId="0" fillId="32" borderId="4" applyNumberFormat="0" applyFont="0" applyAlignment="0" applyProtection="0"/>
    <xf numFmtId="0" fontId="0" fillId="0" borderId="0" applyNumberFormat="0" applyFill="0" applyBorder="0" applyAlignment="0" applyProtection="0"/>
    <xf numFmtId="0" fontId="34" fillId="21" borderId="5" applyNumberFormat="0" applyAlignment="0" applyProtection="0"/>
    <xf numFmtId="41"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ill="0" applyBorder="0" applyAlignment="0" applyProtection="0"/>
  </cellStyleXfs>
  <cellXfs count="78">
    <xf numFmtId="0" fontId="0" fillId="0" borderId="0" xfId="0" applyAlignment="1">
      <alignment/>
    </xf>
    <xf numFmtId="0" fontId="0" fillId="33" borderId="0" xfId="0" applyNumberFormat="1" applyFont="1" applyFill="1" applyBorder="1" applyAlignment="1" applyProtection="1">
      <alignment vertical="center"/>
      <protection/>
    </xf>
    <xf numFmtId="0" fontId="0" fillId="33"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protection/>
    </xf>
    <xf numFmtId="0" fontId="2" fillId="33" borderId="10" xfId="0" applyNumberFormat="1" applyFont="1" applyFill="1" applyBorder="1" applyAlignment="1" applyProtection="1">
      <alignment horizontal="right" vertical="center"/>
      <protection/>
    </xf>
    <xf numFmtId="164" fontId="3" fillId="33" borderId="11" xfId="0" applyNumberFormat="1" applyFont="1" applyFill="1" applyBorder="1" applyAlignment="1" applyProtection="1">
      <alignment horizontal="left" vertical="center" wrapText="1"/>
      <protection/>
    </xf>
    <xf numFmtId="0" fontId="0" fillId="33" borderId="11"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4" fillId="33" borderId="13"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vertical="center"/>
      <protection/>
    </xf>
    <xf numFmtId="0" fontId="1" fillId="33" borderId="0" xfId="0" applyNumberFormat="1" applyFont="1" applyFill="1" applyBorder="1" applyAlignment="1" applyProtection="1">
      <alignment vertical="center"/>
      <protection locked="0"/>
    </xf>
    <xf numFmtId="165" fontId="5" fillId="0" borderId="0" xfId="0" applyNumberFormat="1" applyFont="1" applyFill="1" applyBorder="1" applyAlignment="1" applyProtection="1">
      <alignment horizontal="left" vertical="center" wrapText="1"/>
      <protection locked="0"/>
    </xf>
    <xf numFmtId="0" fontId="4" fillId="33" borderId="0" xfId="0" applyNumberFormat="1" applyFont="1" applyFill="1" applyBorder="1" applyAlignment="1" applyProtection="1">
      <alignment horizontal="right" vertical="center"/>
      <protection/>
    </xf>
    <xf numFmtId="0" fontId="7" fillId="33" borderId="0" xfId="44" applyNumberFormat="1" applyFont="1" applyFill="1" applyBorder="1" applyAlignment="1" applyProtection="1">
      <alignment vertical="center"/>
      <protection locked="0"/>
    </xf>
    <xf numFmtId="165" fontId="5" fillId="33" borderId="0" xfId="0" applyNumberFormat="1" applyFont="1" applyFill="1" applyBorder="1" applyAlignment="1" applyProtection="1">
      <alignment horizontal="left" vertical="center"/>
      <protection locked="0"/>
    </xf>
    <xf numFmtId="0" fontId="5" fillId="33" borderId="0" xfId="0" applyNumberFormat="1" applyFont="1" applyFill="1" applyBorder="1" applyAlignment="1" applyProtection="1">
      <alignment horizontal="left" vertical="center" wrapText="1"/>
      <protection locked="0"/>
    </xf>
    <xf numFmtId="14" fontId="5" fillId="0" borderId="0" xfId="0" applyNumberFormat="1" applyFont="1" applyFill="1" applyBorder="1" applyAlignment="1" applyProtection="1">
      <alignment horizontal="left" vertical="center" wrapText="1"/>
      <protection locked="0"/>
    </xf>
    <xf numFmtId="0" fontId="5" fillId="33" borderId="0" xfId="0" applyNumberFormat="1" applyFont="1" applyFill="1" applyBorder="1" applyAlignment="1" applyProtection="1">
      <alignment vertical="center"/>
      <protection/>
    </xf>
    <xf numFmtId="0" fontId="2" fillId="33" borderId="15" xfId="0" applyNumberFormat="1" applyFont="1" applyFill="1" applyBorder="1" applyAlignment="1" applyProtection="1">
      <alignment horizontal="right" vertical="center"/>
      <protection/>
    </xf>
    <xf numFmtId="14" fontId="0" fillId="33" borderId="16" xfId="0" applyNumberFormat="1" applyFont="1" applyFill="1" applyBorder="1" applyAlignment="1" applyProtection="1">
      <alignment horizontal="left" vertical="center"/>
      <protection/>
    </xf>
    <xf numFmtId="0" fontId="0" fillId="33" borderId="16" xfId="0" applyNumberFormat="1" applyFont="1" applyFill="1" applyBorder="1" applyAlignment="1" applyProtection="1">
      <alignment vertical="center"/>
      <protection/>
    </xf>
    <xf numFmtId="0" fontId="5" fillId="33" borderId="16" xfId="0" applyNumberFormat="1" applyFont="1" applyFill="1" applyBorder="1" applyAlignment="1" applyProtection="1">
      <alignment vertical="center"/>
      <protection/>
    </xf>
    <xf numFmtId="0" fontId="0" fillId="33" borderId="17" xfId="0" applyNumberFormat="1" applyFont="1" applyFill="1" applyBorder="1" applyAlignment="1" applyProtection="1">
      <alignment vertical="center"/>
      <protection/>
    </xf>
    <xf numFmtId="0" fontId="0" fillId="0" borderId="0" xfId="46" applyNumberFormat="1" applyFont="1" applyFill="1" applyBorder="1" applyAlignment="1" applyProtection="1">
      <alignment vertical="center"/>
      <protection/>
    </xf>
    <xf numFmtId="0" fontId="4" fillId="34" borderId="18" xfId="0" applyNumberFormat="1" applyFont="1" applyFill="1" applyBorder="1" applyAlignment="1" applyProtection="1">
      <alignment vertical="center"/>
      <protection/>
    </xf>
    <xf numFmtId="0" fontId="5" fillId="34" borderId="19" xfId="0" applyNumberFormat="1" applyFont="1" applyFill="1" applyBorder="1" applyAlignment="1" applyProtection="1">
      <alignment vertical="center"/>
      <protection/>
    </xf>
    <xf numFmtId="4" fontId="4" fillId="34" borderId="2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vertical="center"/>
      <protection/>
    </xf>
    <xf numFmtId="0" fontId="5" fillId="33" borderId="0" xfId="0" applyNumberFormat="1" applyFont="1" applyFill="1" applyBorder="1" applyAlignment="1" applyProtection="1">
      <alignment horizontal="right" vertical="center"/>
      <protection locked="0"/>
    </xf>
    <xf numFmtId="167" fontId="5" fillId="33" borderId="0" xfId="0" applyNumberFormat="1" applyFont="1" applyFill="1" applyBorder="1" applyAlignment="1" applyProtection="1">
      <alignment horizontal="left" vertical="center" wrapText="1"/>
      <protection/>
    </xf>
    <xf numFmtId="0" fontId="5" fillId="33" borderId="0" xfId="0" applyNumberFormat="1" applyFont="1" applyFill="1" applyBorder="1" applyAlignment="1" applyProtection="1">
      <alignment horizontal="center" vertical="top"/>
      <protection/>
    </xf>
    <xf numFmtId="0" fontId="5" fillId="33" borderId="0" xfId="0" applyNumberFormat="1" applyFont="1" applyFill="1" applyBorder="1" applyAlignment="1" applyProtection="1">
      <alignment vertical="center" wrapText="1"/>
      <protection/>
    </xf>
    <xf numFmtId="0" fontId="0" fillId="33" borderId="21" xfId="0" applyNumberFormat="1" applyFont="1" applyFill="1" applyBorder="1" applyAlignment="1" applyProtection="1">
      <alignment vertical="center" wrapText="1"/>
      <protection/>
    </xf>
    <xf numFmtId="0" fontId="0" fillId="33" borderId="21" xfId="0" applyNumberFormat="1" applyFont="1" applyFill="1" applyBorder="1" applyAlignment="1" applyProtection="1">
      <alignment vertical="center"/>
      <protection/>
    </xf>
    <xf numFmtId="0" fontId="0" fillId="33" borderId="21" xfId="0" applyNumberFormat="1" applyFont="1" applyFill="1" applyBorder="1" applyAlignment="1" applyProtection="1">
      <alignment vertical="center"/>
      <protection/>
    </xf>
    <xf numFmtId="0" fontId="4" fillId="33" borderId="0"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right" vertical="center"/>
      <protection/>
    </xf>
    <xf numFmtId="0" fontId="5" fillId="33" borderId="0" xfId="0" applyNumberFormat="1" applyFont="1" applyFill="1" applyBorder="1" applyAlignment="1" applyProtection="1">
      <alignment horizontal="center" vertical="center" wrapText="1"/>
      <protection locked="0"/>
    </xf>
    <xf numFmtId="168" fontId="5" fillId="33" borderId="0" xfId="0" applyNumberFormat="1" applyFont="1" applyFill="1" applyBorder="1" applyAlignment="1" applyProtection="1">
      <alignment horizontal="center" vertical="center" wrapText="1"/>
      <protection locked="0"/>
    </xf>
    <xf numFmtId="3" fontId="4" fillId="35" borderId="22" xfId="0" applyNumberFormat="1" applyFont="1" applyFill="1" applyBorder="1" applyAlignment="1" applyProtection="1">
      <alignment horizontal="center" vertical="center"/>
      <protection locked="0"/>
    </xf>
    <xf numFmtId="164" fontId="1" fillId="33"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4" fillId="36" borderId="0" xfId="0" applyNumberFormat="1" applyFont="1" applyFill="1" applyBorder="1" applyAlignment="1" applyProtection="1">
      <alignment horizontal="center" vertical="center"/>
      <protection/>
    </xf>
    <xf numFmtId="0" fontId="4" fillId="36" borderId="23" xfId="0" applyNumberFormat="1" applyFont="1" applyFill="1" applyBorder="1" applyAlignment="1" applyProtection="1">
      <alignment horizontal="center" vertical="center"/>
      <protection/>
    </xf>
    <xf numFmtId="0" fontId="4" fillId="36" borderId="23" xfId="0" applyNumberFormat="1" applyFont="1" applyFill="1" applyBorder="1" applyAlignment="1" applyProtection="1">
      <alignment vertical="center"/>
      <protection/>
    </xf>
    <xf numFmtId="0" fontId="4" fillId="36" borderId="0" xfId="0" applyNumberFormat="1" applyFont="1" applyFill="1" applyBorder="1" applyAlignment="1" applyProtection="1">
      <alignment horizontal="center" vertical="center" wrapText="1"/>
      <protection/>
    </xf>
    <xf numFmtId="0" fontId="5" fillId="36" borderId="24" xfId="0" applyNumberFormat="1" applyFont="1" applyFill="1" applyBorder="1" applyAlignment="1" applyProtection="1">
      <alignment horizontal="left" vertical="center" wrapText="1"/>
      <protection/>
    </xf>
    <xf numFmtId="4" fontId="5" fillId="36" borderId="24" xfId="0" applyNumberFormat="1" applyFont="1" applyFill="1" applyBorder="1" applyAlignment="1" applyProtection="1">
      <alignment horizontal="center" vertical="center" wrapText="1"/>
      <protection/>
    </xf>
    <xf numFmtId="4" fontId="5" fillId="34" borderId="19" xfId="0" applyNumberFormat="1" applyFont="1" applyFill="1" applyBorder="1" applyAlignment="1" applyProtection="1">
      <alignment horizontal="center" vertical="center"/>
      <protection/>
    </xf>
    <xf numFmtId="4" fontId="4" fillId="34" borderId="19" xfId="0" applyNumberFormat="1" applyFont="1" applyFill="1" applyBorder="1" applyAlignment="1" applyProtection="1">
      <alignment horizontal="center" vertical="center"/>
      <protection/>
    </xf>
    <xf numFmtId="0" fontId="4" fillId="35" borderId="25" xfId="0" applyNumberFormat="1" applyFont="1" applyFill="1" applyBorder="1" applyAlignment="1" applyProtection="1">
      <alignment horizontal="center" vertical="center"/>
      <protection/>
    </xf>
    <xf numFmtId="0" fontId="4" fillId="37" borderId="25" xfId="0" applyNumberFormat="1" applyFont="1" applyFill="1" applyBorder="1" applyAlignment="1" applyProtection="1">
      <alignment vertical="center"/>
      <protection/>
    </xf>
    <xf numFmtId="0" fontId="4" fillId="38" borderId="26" xfId="0" applyNumberFormat="1" applyFont="1" applyFill="1" applyBorder="1" applyAlignment="1" applyProtection="1">
      <alignment horizontal="left" vertical="center" wrapText="1"/>
      <protection/>
    </xf>
    <xf numFmtId="0" fontId="4" fillId="38" borderId="27" xfId="0" applyNumberFormat="1" applyFont="1" applyFill="1" applyBorder="1" applyAlignment="1" applyProtection="1">
      <alignment horizontal="left" vertical="center" wrapText="1"/>
      <protection/>
    </xf>
    <xf numFmtId="4" fontId="4" fillId="38" borderId="27" xfId="0" applyNumberFormat="1" applyFont="1" applyFill="1" applyBorder="1" applyAlignment="1" applyProtection="1">
      <alignment horizontal="center" vertical="center" wrapText="1"/>
      <protection/>
    </xf>
    <xf numFmtId="4" fontId="4" fillId="38" borderId="28" xfId="0" applyNumberFormat="1" applyFont="1" applyFill="1" applyBorder="1" applyAlignment="1" applyProtection="1">
      <alignment horizontal="center" vertical="center" wrapText="1"/>
      <protection/>
    </xf>
    <xf numFmtId="4" fontId="5" fillId="36" borderId="24" xfId="0" applyNumberFormat="1" applyFont="1" applyFill="1" applyBorder="1" applyAlignment="1" applyProtection="1">
      <alignment horizontal="center" vertical="center" wrapText="1"/>
      <protection locked="0"/>
    </xf>
    <xf numFmtId="0" fontId="4" fillId="35" borderId="24"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wrapText="1"/>
      <protection/>
    </xf>
    <xf numFmtId="0" fontId="4" fillId="35" borderId="24" xfId="0" applyNumberFormat="1" applyFont="1" applyFill="1" applyBorder="1" applyAlignment="1" applyProtection="1">
      <alignment horizontal="center" vertical="center"/>
      <protection/>
    </xf>
    <xf numFmtId="0" fontId="4" fillId="35" borderId="29" xfId="0" applyNumberFormat="1" applyFont="1" applyFill="1" applyBorder="1" applyAlignment="1" applyProtection="1">
      <alignment horizontal="center" vertical="center"/>
      <protection/>
    </xf>
    <xf numFmtId="0" fontId="4" fillId="37" borderId="20" xfId="0" applyNumberFormat="1" applyFont="1" applyFill="1" applyBorder="1" applyAlignment="1" applyProtection="1">
      <alignment horizontal="center" vertical="center"/>
      <protection/>
    </xf>
    <xf numFmtId="0" fontId="4" fillId="37" borderId="12" xfId="0" applyNumberFormat="1" applyFont="1" applyFill="1" applyBorder="1" applyAlignment="1" applyProtection="1">
      <alignment horizontal="center" vertical="center"/>
      <protection/>
    </xf>
    <xf numFmtId="0" fontId="4" fillId="35" borderId="24" xfId="0" applyNumberFormat="1" applyFont="1" applyFill="1" applyBorder="1" applyAlignment="1" applyProtection="1">
      <alignment horizontal="center" vertical="center" wrapText="1"/>
      <protection/>
    </xf>
    <xf numFmtId="0" fontId="4" fillId="35" borderId="29" xfId="0" applyNumberFormat="1" applyFont="1" applyFill="1" applyBorder="1" applyAlignment="1" applyProtection="1">
      <alignment horizontal="center" vertical="center" wrapText="1"/>
      <protection/>
    </xf>
    <xf numFmtId="0" fontId="4" fillId="35" borderId="18" xfId="0" applyNumberFormat="1" applyFont="1" applyFill="1" applyBorder="1" applyAlignment="1" applyProtection="1">
      <alignment horizontal="center" vertical="center"/>
      <protection/>
    </xf>
    <xf numFmtId="0" fontId="4" fillId="35" borderId="10"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wrapText="1"/>
      <protection locked="0"/>
    </xf>
    <xf numFmtId="0" fontId="2" fillId="39" borderId="24" xfId="0" applyNumberFormat="1" applyFont="1" applyFill="1" applyBorder="1" applyAlignment="1" applyProtection="1">
      <alignment horizontal="center" vertical="center" wrapText="1"/>
      <protection/>
    </xf>
    <xf numFmtId="0" fontId="4" fillId="37" borderId="22" xfId="0" applyNumberFormat="1" applyFont="1" applyFill="1" applyBorder="1" applyAlignment="1" applyProtection="1">
      <alignment horizontal="center" vertical="center"/>
      <protection/>
    </xf>
    <xf numFmtId="0" fontId="4" fillId="33" borderId="0" xfId="0" applyNumberFormat="1" applyFont="1" applyFill="1" applyBorder="1" applyAlignment="1" applyProtection="1">
      <alignment horizontal="center" vertical="center"/>
      <protection/>
    </xf>
    <xf numFmtId="0" fontId="4" fillId="35" borderId="18" xfId="0" applyNumberFormat="1" applyFont="1" applyFill="1" applyBorder="1" applyAlignment="1" applyProtection="1">
      <alignment horizontal="left" vertical="center"/>
      <protection/>
    </xf>
    <xf numFmtId="0" fontId="1" fillId="35" borderId="24" xfId="0" applyNumberFormat="1" applyFont="1" applyFill="1" applyBorder="1" applyAlignment="1" applyProtection="1">
      <alignment horizontal="center" vertical="center"/>
      <protection/>
    </xf>
    <xf numFmtId="0" fontId="4" fillId="35" borderId="2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left" vertical="center" wrapText="1"/>
      <protection/>
    </xf>
    <xf numFmtId="166" fontId="4" fillId="0" borderId="24" xfId="46"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left" vertical="center" wrapText="1"/>
      <protection locked="0"/>
    </xf>
    <xf numFmtId="0" fontId="4" fillId="35" borderId="20" xfId="0" applyNumberFormat="1" applyFont="1" applyFill="1" applyBorder="1" applyAlignment="1" applyProtection="1">
      <alignment horizontal="left" vertical="center"/>
      <protection locked="0"/>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 2" xfId="49"/>
    <cellStyle name="Normal 3"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dxfs count="24">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2">
    <pageSetUpPr fitToPage="1"/>
  </sheetPr>
  <dimension ref="A1:N240"/>
  <sheetViews>
    <sheetView tabSelected="1" zoomScaleSheetLayoutView="100" zoomScalePageLayoutView="0" workbookViewId="0" topLeftCell="B1">
      <selection activeCell="M13" sqref="M13"/>
    </sheetView>
  </sheetViews>
  <sheetFormatPr defaultColWidth="9.140625" defaultRowHeight="12.75"/>
  <cols>
    <col min="1" max="1" width="2.421875" style="1" customWidth="1"/>
    <col min="2" max="2" width="23.57421875" style="1" customWidth="1"/>
    <col min="3" max="3" width="53.8515625" style="2" customWidth="1"/>
    <col min="4" max="4" width="11.8515625" style="1" customWidth="1"/>
    <col min="5" max="5" width="13.28125" style="1" bestFit="1" customWidth="1"/>
    <col min="6" max="8" width="13.57421875" style="1" customWidth="1"/>
    <col min="9" max="9" width="10.7109375" style="1" customWidth="1"/>
    <col min="10" max="10" width="12.7109375" style="1" customWidth="1"/>
    <col min="11" max="11" width="18.00390625" style="1" customWidth="1"/>
    <col min="12" max="12" width="2.421875" style="1" customWidth="1"/>
    <col min="13" max="13" width="14.00390625" style="3" customWidth="1"/>
    <col min="14" max="14" width="32.8515625" style="3" hidden="1" customWidth="1"/>
    <col min="15" max="16384" width="9.140625" style="3" customWidth="1"/>
  </cols>
  <sheetData>
    <row r="1" spans="2:11" ht="15.75">
      <c r="B1" s="72" t="s">
        <v>0</v>
      </c>
      <c r="C1" s="72"/>
      <c r="D1" s="72"/>
      <c r="E1" s="72"/>
      <c r="F1" s="72"/>
      <c r="G1" s="72"/>
      <c r="H1" s="72"/>
      <c r="I1" s="72"/>
      <c r="J1" s="72"/>
      <c r="K1" s="72"/>
    </row>
    <row r="2" spans="2:11" ht="13.5">
      <c r="B2" s="4"/>
      <c r="C2" s="5"/>
      <c r="D2" s="6"/>
      <c r="E2" s="6"/>
      <c r="F2" s="6"/>
      <c r="G2" s="6"/>
      <c r="H2" s="6"/>
      <c r="I2" s="6"/>
      <c r="J2" s="6"/>
      <c r="K2" s="7"/>
    </row>
    <row r="3" spans="2:11" ht="15.75">
      <c r="B3" s="8" t="s">
        <v>36</v>
      </c>
      <c r="C3" s="40">
        <v>332019</v>
      </c>
      <c r="K3" s="9"/>
    </row>
    <row r="4" spans="2:11" ht="15.75">
      <c r="B4" s="8" t="s">
        <v>35</v>
      </c>
      <c r="C4" s="10"/>
      <c r="K4" s="9"/>
    </row>
    <row r="5" spans="2:11" ht="15">
      <c r="B5" s="8" t="s">
        <v>1</v>
      </c>
      <c r="C5" s="11"/>
      <c r="E5" s="12" t="s">
        <v>2</v>
      </c>
      <c r="F5" s="12"/>
      <c r="G5" s="12"/>
      <c r="H5" s="13"/>
      <c r="K5" s="9"/>
    </row>
    <row r="6" spans="2:11" ht="15">
      <c r="B6" s="8" t="s">
        <v>3</v>
      </c>
      <c r="C6" s="14"/>
      <c r="E6" s="12" t="s">
        <v>4</v>
      </c>
      <c r="F6" s="12"/>
      <c r="G6" s="12"/>
      <c r="H6" s="15"/>
      <c r="K6" s="9"/>
    </row>
    <row r="7" spans="2:11" ht="15">
      <c r="B7" s="8" t="s">
        <v>5</v>
      </c>
      <c r="C7" s="16"/>
      <c r="E7" s="12"/>
      <c r="F7" s="12"/>
      <c r="G7" s="12"/>
      <c r="H7" s="17"/>
      <c r="K7" s="9"/>
    </row>
    <row r="8" spans="2:11" ht="14.25">
      <c r="B8" s="18"/>
      <c r="C8" s="19"/>
      <c r="D8" s="20"/>
      <c r="E8" s="21"/>
      <c r="F8" s="21"/>
      <c r="G8" s="21"/>
      <c r="H8" s="21"/>
      <c r="I8" s="20"/>
      <c r="J8" s="20"/>
      <c r="K8" s="22"/>
    </row>
    <row r="10" spans="2:11" ht="15">
      <c r="B10" s="70" t="s">
        <v>6</v>
      </c>
      <c r="C10" s="70"/>
      <c r="D10" s="70"/>
      <c r="E10" s="70"/>
      <c r="F10" s="70"/>
      <c r="G10" s="70"/>
      <c r="H10" s="70"/>
      <c r="I10" s="70"/>
      <c r="J10" s="70"/>
      <c r="K10" s="70"/>
    </row>
    <row r="12" spans="2:11" ht="15">
      <c r="B12" s="63" t="s">
        <v>7</v>
      </c>
      <c r="C12" s="63"/>
      <c r="D12" s="59" t="s">
        <v>8</v>
      </c>
      <c r="E12" s="59"/>
      <c r="F12" s="59"/>
      <c r="G12" s="59"/>
      <c r="H12" s="59"/>
      <c r="I12" s="73" t="s">
        <v>9</v>
      </c>
      <c r="J12" s="73"/>
      <c r="K12" s="73"/>
    </row>
    <row r="13" spans="2:11" ht="87" customHeight="1">
      <c r="B13" s="74" t="s">
        <v>37</v>
      </c>
      <c r="C13" s="74"/>
      <c r="D13" s="75">
        <f>K209</f>
        <v>0</v>
      </c>
      <c r="E13" s="75"/>
      <c r="F13" s="75"/>
      <c r="G13" s="75"/>
      <c r="H13" s="75"/>
      <c r="I13" s="76" t="str">
        <f>_xlfn.IFERROR(IF(D13=0,"(INFORMAR AQUI O VALOR POR EXTENSO)",CONVERTERPARAEXTENSO(D13)),"(INFORMAR AQUI O VALOR POR EXTENSO)")</f>
        <v>(INFORMAR AQUI O VALOR POR EXTENSO)</v>
      </c>
      <c r="J13" s="76"/>
      <c r="K13" s="76"/>
    </row>
    <row r="15" spans="2:11" ht="15">
      <c r="B15" s="71" t="s">
        <v>10</v>
      </c>
      <c r="C15" s="71"/>
      <c r="D15" s="39"/>
      <c r="E15" s="77" t="str">
        <f>_xlfn.IFERROR(IF(D15="","(INFORMAR AQUI O PRAZO POR EXTENSO) dias","("&amp;EXTENSO(TRUNC(D15,0))&amp;")"&amp;" dias"),"(INFORMAR AQUI O PRAZO POR EXTENSO) dias")</f>
        <v>(INFORMAR AQUI O PRAZO POR EXTENSO) dias</v>
      </c>
      <c r="F15" s="77"/>
      <c r="G15" s="77"/>
      <c r="H15" s="77"/>
      <c r="I15" s="77"/>
      <c r="J15" s="77"/>
      <c r="K15" s="77"/>
    </row>
    <row r="17" spans="2:11" ht="15">
      <c r="B17" s="57" t="s">
        <v>11</v>
      </c>
      <c r="C17" s="57"/>
      <c r="D17" s="57"/>
      <c r="E17" s="57"/>
      <c r="F17" s="57"/>
      <c r="G17" s="57"/>
      <c r="H17" s="57"/>
      <c r="I17" s="57"/>
      <c r="J17" s="57"/>
      <c r="K17" s="57"/>
    </row>
    <row r="18" spans="2:11" ht="33.75" customHeight="1">
      <c r="B18" s="58" t="s">
        <v>12</v>
      </c>
      <c r="C18" s="58"/>
      <c r="D18" s="58"/>
      <c r="E18" s="58"/>
      <c r="F18" s="58"/>
      <c r="G18" s="58"/>
      <c r="H18" s="58"/>
      <c r="I18" s="58"/>
      <c r="J18" s="58"/>
      <c r="K18" s="58"/>
    </row>
    <row r="19" spans="1:14" ht="15">
      <c r="A19" s="3"/>
      <c r="B19" s="42"/>
      <c r="C19" s="42"/>
      <c r="D19" s="42"/>
      <c r="E19" s="42"/>
      <c r="F19" s="43"/>
      <c r="G19" s="43"/>
      <c r="H19" s="44"/>
      <c r="I19" s="42"/>
      <c r="J19" s="45"/>
      <c r="K19" s="45"/>
      <c r="L19" s="3"/>
      <c r="N19" s="41"/>
    </row>
    <row r="20" spans="2:14" ht="15">
      <c r="B20" s="59" t="s">
        <v>13</v>
      </c>
      <c r="C20" s="59" t="s">
        <v>14</v>
      </c>
      <c r="D20" s="59" t="s">
        <v>15</v>
      </c>
      <c r="E20" s="65" t="s">
        <v>16</v>
      </c>
      <c r="F20" s="69" t="s">
        <v>17</v>
      </c>
      <c r="G20" s="69"/>
      <c r="H20" s="69"/>
      <c r="I20" s="61" t="s">
        <v>18</v>
      </c>
      <c r="J20" s="63" t="s">
        <v>19</v>
      </c>
      <c r="K20" s="63" t="s">
        <v>20</v>
      </c>
      <c r="N20" s="68" t="s">
        <v>21</v>
      </c>
    </row>
    <row r="21" spans="2:14" ht="15.75" customHeight="1">
      <c r="B21" s="60"/>
      <c r="C21" s="60"/>
      <c r="D21" s="60"/>
      <c r="E21" s="66"/>
      <c r="F21" s="50" t="s">
        <v>30</v>
      </c>
      <c r="G21" s="50" t="s">
        <v>31</v>
      </c>
      <c r="H21" s="51" t="s">
        <v>32</v>
      </c>
      <c r="I21" s="62"/>
      <c r="J21" s="64"/>
      <c r="K21" s="64"/>
      <c r="N21" s="68"/>
    </row>
    <row r="22" spans="2:14" ht="15">
      <c r="B22" s="52">
        <v>1</v>
      </c>
      <c r="C22" s="53" t="s">
        <v>38</v>
      </c>
      <c r="D22" s="54"/>
      <c r="E22" s="54"/>
      <c r="F22" s="54"/>
      <c r="G22" s="54"/>
      <c r="H22" s="54"/>
      <c r="I22" s="54"/>
      <c r="J22" s="54"/>
      <c r="K22" s="55"/>
      <c r="N22" s="23"/>
    </row>
    <row r="23" spans="2:14" ht="15">
      <c r="B23" s="52" t="s">
        <v>33</v>
      </c>
      <c r="C23" s="53" t="s">
        <v>39</v>
      </c>
      <c r="D23" s="54"/>
      <c r="E23" s="54"/>
      <c r="F23" s="54"/>
      <c r="G23" s="54"/>
      <c r="H23" s="54">
        <f>IF(E23&lt;&gt;"",TRUNC(F23,2)+TRUNC(G23,2),"")</f>
      </c>
      <c r="I23" s="54"/>
      <c r="J23" s="54">
        <f>IF(E23&lt;&gt;"",TRUNC(H23*(1+TRUNC(I23,4)),2),"")</f>
      </c>
      <c r="K23" s="55">
        <f>IF(E23&lt;&gt;"",TRUNC(TRUNC(J23,2)*TRUNC(E23,2),2),"")</f>
      </c>
      <c r="N23" s="23"/>
    </row>
    <row r="24" spans="2:14" ht="28.5">
      <c r="B24" s="46" t="s">
        <v>40</v>
      </c>
      <c r="C24" s="46" t="s">
        <v>41</v>
      </c>
      <c r="D24" s="47" t="s">
        <v>42</v>
      </c>
      <c r="E24" s="47">
        <v>326.4</v>
      </c>
      <c r="F24" s="56"/>
      <c r="G24" s="56"/>
      <c r="H24" s="47">
        <f>IF(E24&lt;&gt;"",TRUNC(F24,2)+TRUNC(G24,2),"")</f>
        <v>0</v>
      </c>
      <c r="I24" s="56"/>
      <c r="J24" s="47">
        <f>IF(E24&lt;&gt;"",TRUNC(H24*(1+TRUNC(I24,4)),2),"")</f>
        <v>0</v>
      </c>
      <c r="K24" s="47">
        <f>IF(E24&lt;&gt;"",TRUNC(TRUNC(J24,2)*TRUNC(E24,2),2),"")</f>
        <v>0</v>
      </c>
      <c r="N24" s="23">
        <v>145.01</v>
      </c>
    </row>
    <row r="25" spans="2:14" ht="28.5">
      <c r="B25" s="46" t="s">
        <v>43</v>
      </c>
      <c r="C25" s="46" t="s">
        <v>44</v>
      </c>
      <c r="D25" s="47" t="s">
        <v>34</v>
      </c>
      <c r="E25" s="47">
        <v>3784.1</v>
      </c>
      <c r="F25" s="56"/>
      <c r="G25" s="56"/>
      <c r="H25" s="47">
        <f aca="true" t="shared" si="0" ref="H25:H88">IF(E25&lt;&gt;"",TRUNC(F25,2)+TRUNC(G25,2),"")</f>
        <v>0</v>
      </c>
      <c r="I25" s="56"/>
      <c r="J25" s="47">
        <f aca="true" t="shared" si="1" ref="J25:J88">IF(E25&lt;&gt;"",TRUNC(H25*(1+TRUNC(I25,4)),2),"")</f>
        <v>0</v>
      </c>
      <c r="K25" s="47">
        <f aca="true" t="shared" si="2" ref="K25:K88">IF(E25&lt;&gt;"",TRUNC(TRUNC(J25,2)*TRUNC(E25,2),2),"")</f>
        <v>0</v>
      </c>
      <c r="N25" s="23">
        <v>6.74</v>
      </c>
    </row>
    <row r="26" spans="2:14" ht="14.25">
      <c r="B26" s="46" t="s">
        <v>45</v>
      </c>
      <c r="C26" s="46" t="s">
        <v>46</v>
      </c>
      <c r="D26" s="47" t="s">
        <v>34</v>
      </c>
      <c r="E26" s="47">
        <v>9866</v>
      </c>
      <c r="F26" s="56"/>
      <c r="G26" s="56"/>
      <c r="H26" s="47">
        <f t="shared" si="0"/>
        <v>0</v>
      </c>
      <c r="I26" s="56"/>
      <c r="J26" s="47">
        <f t="shared" si="1"/>
        <v>0</v>
      </c>
      <c r="K26" s="47">
        <f t="shared" si="2"/>
        <v>0</v>
      </c>
      <c r="N26" s="23">
        <v>1.79</v>
      </c>
    </row>
    <row r="27" spans="2:14" ht="28.5">
      <c r="B27" s="46" t="s">
        <v>47</v>
      </c>
      <c r="C27" s="46" t="s">
        <v>48</v>
      </c>
      <c r="D27" s="47" t="s">
        <v>49</v>
      </c>
      <c r="E27" s="47">
        <v>437.9</v>
      </c>
      <c r="F27" s="56"/>
      <c r="G27" s="56"/>
      <c r="H27" s="47">
        <f t="shared" si="0"/>
        <v>0</v>
      </c>
      <c r="I27" s="56"/>
      <c r="J27" s="47">
        <f t="shared" si="1"/>
        <v>0</v>
      </c>
      <c r="K27" s="47">
        <f t="shared" si="2"/>
        <v>0</v>
      </c>
      <c r="N27" s="23">
        <v>356.32</v>
      </c>
    </row>
    <row r="28" spans="2:14" ht="28.5">
      <c r="B28" s="46" t="s">
        <v>50</v>
      </c>
      <c r="C28" s="46" t="s">
        <v>51</v>
      </c>
      <c r="D28" s="47" t="s">
        <v>49</v>
      </c>
      <c r="E28" s="47">
        <v>746.02</v>
      </c>
      <c r="F28" s="56"/>
      <c r="G28" s="56"/>
      <c r="H28" s="47">
        <f t="shared" si="0"/>
        <v>0</v>
      </c>
      <c r="I28" s="56"/>
      <c r="J28" s="47">
        <f t="shared" si="1"/>
        <v>0</v>
      </c>
      <c r="K28" s="47">
        <f t="shared" si="2"/>
        <v>0</v>
      </c>
      <c r="N28" s="23">
        <v>397.08</v>
      </c>
    </row>
    <row r="29" spans="2:14" ht="15">
      <c r="B29" s="52" t="s">
        <v>52</v>
      </c>
      <c r="C29" s="53" t="s">
        <v>53</v>
      </c>
      <c r="D29" s="54"/>
      <c r="E29" s="54"/>
      <c r="F29" s="54"/>
      <c r="G29" s="54"/>
      <c r="H29" s="54">
        <f t="shared" si="0"/>
      </c>
      <c r="I29" s="54"/>
      <c r="J29" s="54">
        <f t="shared" si="1"/>
      </c>
      <c r="K29" s="55">
        <f t="shared" si="2"/>
      </c>
      <c r="N29" s="23"/>
    </row>
    <row r="30" spans="2:14" ht="14.25">
      <c r="B30" s="46" t="s">
        <v>54</v>
      </c>
      <c r="C30" s="46" t="s">
        <v>55</v>
      </c>
      <c r="D30" s="47" t="s">
        <v>56</v>
      </c>
      <c r="E30" s="47">
        <v>31</v>
      </c>
      <c r="F30" s="56"/>
      <c r="G30" s="56"/>
      <c r="H30" s="47">
        <f t="shared" si="0"/>
        <v>0</v>
      </c>
      <c r="I30" s="56"/>
      <c r="J30" s="47">
        <f t="shared" si="1"/>
        <v>0</v>
      </c>
      <c r="K30" s="47">
        <f t="shared" si="2"/>
        <v>0</v>
      </c>
      <c r="N30" s="23">
        <v>30.78</v>
      </c>
    </row>
    <row r="31" spans="2:14" ht="14.25">
      <c r="B31" s="46" t="s">
        <v>57</v>
      </c>
      <c r="C31" s="46" t="s">
        <v>58</v>
      </c>
      <c r="D31" s="47" t="s">
        <v>56</v>
      </c>
      <c r="E31" s="47">
        <v>11</v>
      </c>
      <c r="F31" s="56"/>
      <c r="G31" s="56"/>
      <c r="H31" s="47">
        <f t="shared" si="0"/>
        <v>0</v>
      </c>
      <c r="I31" s="56"/>
      <c r="J31" s="47">
        <f t="shared" si="1"/>
        <v>0</v>
      </c>
      <c r="K31" s="47">
        <f t="shared" si="2"/>
        <v>0</v>
      </c>
      <c r="N31" s="23">
        <v>169.09</v>
      </c>
    </row>
    <row r="32" spans="2:14" ht="14.25">
      <c r="B32" s="46" t="s">
        <v>59</v>
      </c>
      <c r="C32" s="46" t="s">
        <v>60</v>
      </c>
      <c r="D32" s="47" t="s">
        <v>56</v>
      </c>
      <c r="E32" s="47">
        <v>27</v>
      </c>
      <c r="F32" s="56"/>
      <c r="G32" s="56"/>
      <c r="H32" s="47">
        <f t="shared" si="0"/>
        <v>0</v>
      </c>
      <c r="I32" s="56"/>
      <c r="J32" s="47">
        <f t="shared" si="1"/>
        <v>0</v>
      </c>
      <c r="K32" s="47">
        <f t="shared" si="2"/>
        <v>0</v>
      </c>
      <c r="N32" s="23">
        <v>142.23</v>
      </c>
    </row>
    <row r="33" spans="2:14" ht="15">
      <c r="B33" s="52">
        <v>2</v>
      </c>
      <c r="C33" s="53" t="s">
        <v>61</v>
      </c>
      <c r="D33" s="54"/>
      <c r="E33" s="54"/>
      <c r="F33" s="54"/>
      <c r="G33" s="54"/>
      <c r="H33" s="54">
        <f t="shared" si="0"/>
      </c>
      <c r="I33" s="54"/>
      <c r="J33" s="54">
        <f t="shared" si="1"/>
      </c>
      <c r="K33" s="55">
        <f t="shared" si="2"/>
      </c>
      <c r="N33" s="23"/>
    </row>
    <row r="34" spans="2:14" ht="15">
      <c r="B34" s="52" t="s">
        <v>62</v>
      </c>
      <c r="C34" s="53" t="s">
        <v>39</v>
      </c>
      <c r="D34" s="54"/>
      <c r="E34" s="54"/>
      <c r="F34" s="54"/>
      <c r="G34" s="54"/>
      <c r="H34" s="54">
        <f t="shared" si="0"/>
      </c>
      <c r="I34" s="54"/>
      <c r="J34" s="54">
        <f t="shared" si="1"/>
      </c>
      <c r="K34" s="55">
        <f t="shared" si="2"/>
      </c>
      <c r="N34" s="23"/>
    </row>
    <row r="35" spans="2:14" ht="28.5">
      <c r="B35" s="46" t="s">
        <v>63</v>
      </c>
      <c r="C35" s="46" t="s">
        <v>41</v>
      </c>
      <c r="D35" s="47" t="s">
        <v>42</v>
      </c>
      <c r="E35" s="47">
        <v>73.32</v>
      </c>
      <c r="F35" s="56"/>
      <c r="G35" s="56"/>
      <c r="H35" s="47">
        <f t="shared" si="0"/>
        <v>0</v>
      </c>
      <c r="I35" s="56"/>
      <c r="J35" s="47">
        <f t="shared" si="1"/>
        <v>0</v>
      </c>
      <c r="K35" s="47">
        <f t="shared" si="2"/>
        <v>0</v>
      </c>
      <c r="N35" s="23">
        <v>145.01</v>
      </c>
    </row>
    <row r="36" spans="2:14" ht="28.5">
      <c r="B36" s="46" t="s">
        <v>64</v>
      </c>
      <c r="C36" s="46" t="s">
        <v>44</v>
      </c>
      <c r="D36" s="47" t="s">
        <v>34</v>
      </c>
      <c r="E36" s="47">
        <v>1833</v>
      </c>
      <c r="F36" s="56"/>
      <c r="G36" s="56"/>
      <c r="H36" s="47">
        <f t="shared" si="0"/>
        <v>0</v>
      </c>
      <c r="I36" s="56"/>
      <c r="J36" s="47">
        <f t="shared" si="1"/>
        <v>0</v>
      </c>
      <c r="K36" s="47">
        <f t="shared" si="2"/>
        <v>0</v>
      </c>
      <c r="N36" s="23">
        <v>6.74</v>
      </c>
    </row>
    <row r="37" spans="2:14" ht="14.25">
      <c r="B37" s="46" t="s">
        <v>65</v>
      </c>
      <c r="C37" s="46" t="s">
        <v>46</v>
      </c>
      <c r="D37" s="47" t="s">
        <v>34</v>
      </c>
      <c r="E37" s="47">
        <v>1833</v>
      </c>
      <c r="F37" s="56"/>
      <c r="G37" s="56"/>
      <c r="H37" s="47">
        <f t="shared" si="0"/>
        <v>0</v>
      </c>
      <c r="I37" s="56"/>
      <c r="J37" s="47">
        <f t="shared" si="1"/>
        <v>0</v>
      </c>
      <c r="K37" s="47">
        <f t="shared" si="2"/>
        <v>0</v>
      </c>
      <c r="N37" s="23">
        <v>1.79</v>
      </c>
    </row>
    <row r="38" spans="2:14" ht="28.5">
      <c r="B38" s="46" t="s">
        <v>66</v>
      </c>
      <c r="C38" s="46" t="s">
        <v>51</v>
      </c>
      <c r="D38" s="47" t="s">
        <v>49</v>
      </c>
      <c r="E38" s="47">
        <v>175.97</v>
      </c>
      <c r="F38" s="56"/>
      <c r="G38" s="56"/>
      <c r="H38" s="47">
        <f t="shared" si="0"/>
        <v>0</v>
      </c>
      <c r="I38" s="56"/>
      <c r="J38" s="47">
        <f t="shared" si="1"/>
        <v>0</v>
      </c>
      <c r="K38" s="47">
        <f t="shared" si="2"/>
        <v>0</v>
      </c>
      <c r="N38" s="23">
        <v>397.08</v>
      </c>
    </row>
    <row r="39" spans="2:14" ht="15">
      <c r="B39" s="52" t="s">
        <v>67</v>
      </c>
      <c r="C39" s="53" t="s">
        <v>68</v>
      </c>
      <c r="D39" s="54"/>
      <c r="E39" s="54"/>
      <c r="F39" s="54"/>
      <c r="G39" s="54"/>
      <c r="H39" s="54">
        <f t="shared" si="0"/>
      </c>
      <c r="I39" s="54"/>
      <c r="J39" s="54">
        <f t="shared" si="1"/>
      </c>
      <c r="K39" s="55">
        <f t="shared" si="2"/>
      </c>
      <c r="N39" s="23"/>
    </row>
    <row r="40" spans="2:14" ht="14.25">
      <c r="B40" s="46" t="s">
        <v>69</v>
      </c>
      <c r="C40" s="46" t="s">
        <v>55</v>
      </c>
      <c r="D40" s="47" t="s">
        <v>56</v>
      </c>
      <c r="E40" s="47">
        <v>8</v>
      </c>
      <c r="F40" s="56"/>
      <c r="G40" s="56"/>
      <c r="H40" s="47">
        <f t="shared" si="0"/>
        <v>0</v>
      </c>
      <c r="I40" s="56"/>
      <c r="J40" s="47">
        <f t="shared" si="1"/>
        <v>0</v>
      </c>
      <c r="K40" s="47">
        <f t="shared" si="2"/>
        <v>0</v>
      </c>
      <c r="N40" s="23">
        <v>30.78</v>
      </c>
    </row>
    <row r="41" spans="2:14" ht="14.25">
      <c r="B41" s="46" t="s">
        <v>70</v>
      </c>
      <c r="C41" s="46" t="s">
        <v>58</v>
      </c>
      <c r="D41" s="47" t="s">
        <v>56</v>
      </c>
      <c r="E41" s="47">
        <v>1</v>
      </c>
      <c r="F41" s="56"/>
      <c r="G41" s="56"/>
      <c r="H41" s="47">
        <f t="shared" si="0"/>
        <v>0</v>
      </c>
      <c r="I41" s="56"/>
      <c r="J41" s="47">
        <f t="shared" si="1"/>
        <v>0</v>
      </c>
      <c r="K41" s="47">
        <f t="shared" si="2"/>
        <v>0</v>
      </c>
      <c r="N41" s="23">
        <v>169.09</v>
      </c>
    </row>
    <row r="42" spans="2:14" ht="14.25">
      <c r="B42" s="46" t="s">
        <v>71</v>
      </c>
      <c r="C42" s="46" t="s">
        <v>60</v>
      </c>
      <c r="D42" s="47" t="s">
        <v>56</v>
      </c>
      <c r="E42" s="47">
        <v>3</v>
      </c>
      <c r="F42" s="56"/>
      <c r="G42" s="56"/>
      <c r="H42" s="47">
        <f t="shared" si="0"/>
        <v>0</v>
      </c>
      <c r="I42" s="56"/>
      <c r="J42" s="47">
        <f t="shared" si="1"/>
        <v>0</v>
      </c>
      <c r="K42" s="47">
        <f t="shared" si="2"/>
        <v>0</v>
      </c>
      <c r="N42" s="23">
        <v>142.23</v>
      </c>
    </row>
    <row r="43" spans="2:14" ht="15">
      <c r="B43" s="52">
        <v>3</v>
      </c>
      <c r="C43" s="53" t="s">
        <v>72</v>
      </c>
      <c r="D43" s="54"/>
      <c r="E43" s="54"/>
      <c r="F43" s="54"/>
      <c r="G43" s="54"/>
      <c r="H43" s="54">
        <f t="shared" si="0"/>
      </c>
      <c r="I43" s="54"/>
      <c r="J43" s="54">
        <f t="shared" si="1"/>
      </c>
      <c r="K43" s="55">
        <f t="shared" si="2"/>
      </c>
      <c r="N43" s="23"/>
    </row>
    <row r="44" spans="2:14" ht="15">
      <c r="B44" s="52" t="s">
        <v>73</v>
      </c>
      <c r="C44" s="53" t="s">
        <v>39</v>
      </c>
      <c r="D44" s="54"/>
      <c r="E44" s="54"/>
      <c r="F44" s="54"/>
      <c r="G44" s="54"/>
      <c r="H44" s="54">
        <f t="shared" si="0"/>
      </c>
      <c r="I44" s="54"/>
      <c r="J44" s="54">
        <f t="shared" si="1"/>
      </c>
      <c r="K44" s="55">
        <f t="shared" si="2"/>
      </c>
      <c r="N44" s="23"/>
    </row>
    <row r="45" spans="2:14" ht="28.5">
      <c r="B45" s="46" t="s">
        <v>74</v>
      </c>
      <c r="C45" s="46" t="s">
        <v>41</v>
      </c>
      <c r="D45" s="47" t="s">
        <v>42</v>
      </c>
      <c r="E45" s="47">
        <v>148</v>
      </c>
      <c r="F45" s="56"/>
      <c r="G45" s="56"/>
      <c r="H45" s="47">
        <f t="shared" si="0"/>
        <v>0</v>
      </c>
      <c r="I45" s="56"/>
      <c r="J45" s="47">
        <f t="shared" si="1"/>
        <v>0</v>
      </c>
      <c r="K45" s="47">
        <f t="shared" si="2"/>
        <v>0</v>
      </c>
      <c r="N45" s="23">
        <v>145.01</v>
      </c>
    </row>
    <row r="46" spans="2:14" ht="14.25">
      <c r="B46" s="46" t="s">
        <v>75</v>
      </c>
      <c r="C46" s="46" t="s">
        <v>46</v>
      </c>
      <c r="D46" s="47" t="s">
        <v>34</v>
      </c>
      <c r="E46" s="47">
        <v>5920</v>
      </c>
      <c r="F46" s="56"/>
      <c r="G46" s="56"/>
      <c r="H46" s="47">
        <f t="shared" si="0"/>
        <v>0</v>
      </c>
      <c r="I46" s="56"/>
      <c r="J46" s="47">
        <f t="shared" si="1"/>
        <v>0</v>
      </c>
      <c r="K46" s="47">
        <f t="shared" si="2"/>
        <v>0</v>
      </c>
      <c r="N46" s="23">
        <v>1.79</v>
      </c>
    </row>
    <row r="47" spans="2:14" ht="28.5">
      <c r="B47" s="46" t="s">
        <v>76</v>
      </c>
      <c r="C47" s="46" t="s">
        <v>48</v>
      </c>
      <c r="D47" s="47" t="s">
        <v>49</v>
      </c>
      <c r="E47" s="47">
        <v>497.28</v>
      </c>
      <c r="F47" s="56"/>
      <c r="G47" s="56"/>
      <c r="H47" s="47">
        <f t="shared" si="0"/>
        <v>0</v>
      </c>
      <c r="I47" s="56"/>
      <c r="J47" s="47">
        <f t="shared" si="1"/>
        <v>0</v>
      </c>
      <c r="K47" s="47">
        <f t="shared" si="2"/>
        <v>0</v>
      </c>
      <c r="N47" s="23">
        <v>356.32</v>
      </c>
    </row>
    <row r="48" spans="2:14" ht="28.5">
      <c r="B48" s="46" t="s">
        <v>77</v>
      </c>
      <c r="C48" s="46" t="s">
        <v>51</v>
      </c>
      <c r="D48" s="47" t="s">
        <v>49</v>
      </c>
      <c r="E48" s="47">
        <v>284.16</v>
      </c>
      <c r="F48" s="56"/>
      <c r="G48" s="56"/>
      <c r="H48" s="47">
        <f t="shared" si="0"/>
        <v>0</v>
      </c>
      <c r="I48" s="56"/>
      <c r="J48" s="47">
        <f t="shared" si="1"/>
        <v>0</v>
      </c>
      <c r="K48" s="47">
        <f t="shared" si="2"/>
        <v>0</v>
      </c>
      <c r="N48" s="23">
        <v>397.08</v>
      </c>
    </row>
    <row r="49" spans="2:14" ht="15">
      <c r="B49" s="52" t="s">
        <v>78</v>
      </c>
      <c r="C49" s="53" t="s">
        <v>53</v>
      </c>
      <c r="D49" s="54"/>
      <c r="E49" s="54"/>
      <c r="F49" s="54"/>
      <c r="G49" s="54"/>
      <c r="H49" s="54">
        <f t="shared" si="0"/>
      </c>
      <c r="I49" s="54"/>
      <c r="J49" s="54">
        <f t="shared" si="1"/>
      </c>
      <c r="K49" s="55">
        <f t="shared" si="2"/>
      </c>
      <c r="N49" s="23"/>
    </row>
    <row r="50" spans="2:14" ht="14.25">
      <c r="B50" s="46" t="s">
        <v>79</v>
      </c>
      <c r="C50" s="46" t="s">
        <v>55</v>
      </c>
      <c r="D50" s="47" t="s">
        <v>56</v>
      </c>
      <c r="E50" s="47">
        <v>10</v>
      </c>
      <c r="F50" s="56"/>
      <c r="G50" s="56"/>
      <c r="H50" s="47">
        <f t="shared" si="0"/>
        <v>0</v>
      </c>
      <c r="I50" s="56"/>
      <c r="J50" s="47">
        <f t="shared" si="1"/>
        <v>0</v>
      </c>
      <c r="K50" s="47">
        <f t="shared" si="2"/>
        <v>0</v>
      </c>
      <c r="N50" s="23">
        <v>30.78</v>
      </c>
    </row>
    <row r="51" spans="2:14" ht="14.25">
      <c r="B51" s="46" t="s">
        <v>80</v>
      </c>
      <c r="C51" s="46" t="s">
        <v>60</v>
      </c>
      <c r="D51" s="47" t="s">
        <v>56</v>
      </c>
      <c r="E51" s="47">
        <v>5</v>
      </c>
      <c r="F51" s="56"/>
      <c r="G51" s="56"/>
      <c r="H51" s="47">
        <f t="shared" si="0"/>
        <v>0</v>
      </c>
      <c r="I51" s="56"/>
      <c r="J51" s="47">
        <f t="shared" si="1"/>
        <v>0</v>
      </c>
      <c r="K51" s="47">
        <f t="shared" si="2"/>
        <v>0</v>
      </c>
      <c r="N51" s="23">
        <v>142.23</v>
      </c>
    </row>
    <row r="52" spans="2:14" ht="15">
      <c r="B52" s="52">
        <v>4</v>
      </c>
      <c r="C52" s="53" t="s">
        <v>81</v>
      </c>
      <c r="D52" s="54"/>
      <c r="E52" s="54"/>
      <c r="F52" s="54"/>
      <c r="G52" s="54"/>
      <c r="H52" s="54">
        <f t="shared" si="0"/>
      </c>
      <c r="I52" s="54"/>
      <c r="J52" s="54">
        <f t="shared" si="1"/>
      </c>
      <c r="K52" s="55">
        <f t="shared" si="2"/>
      </c>
      <c r="N52" s="23"/>
    </row>
    <row r="53" spans="2:14" ht="15">
      <c r="B53" s="52" t="s">
        <v>82</v>
      </c>
      <c r="C53" s="53" t="s">
        <v>39</v>
      </c>
      <c r="D53" s="54"/>
      <c r="E53" s="54"/>
      <c r="F53" s="54"/>
      <c r="G53" s="54"/>
      <c r="H53" s="54">
        <f t="shared" si="0"/>
      </c>
      <c r="I53" s="54"/>
      <c r="J53" s="54">
        <f t="shared" si="1"/>
      </c>
      <c r="K53" s="55">
        <f t="shared" si="2"/>
      </c>
      <c r="N53" s="23"/>
    </row>
    <row r="54" spans="2:14" ht="28.5">
      <c r="B54" s="46" t="s">
        <v>83</v>
      </c>
      <c r="C54" s="46" t="s">
        <v>41</v>
      </c>
      <c r="D54" s="47" t="s">
        <v>42</v>
      </c>
      <c r="E54" s="47">
        <v>111.22</v>
      </c>
      <c r="F54" s="56"/>
      <c r="G54" s="56"/>
      <c r="H54" s="47">
        <f t="shared" si="0"/>
        <v>0</v>
      </c>
      <c r="I54" s="56"/>
      <c r="J54" s="47">
        <f t="shared" si="1"/>
        <v>0</v>
      </c>
      <c r="K54" s="47">
        <f t="shared" si="2"/>
        <v>0</v>
      </c>
      <c r="N54" s="23">
        <v>145.01</v>
      </c>
    </row>
    <row r="55" spans="2:14" ht="28.5">
      <c r="B55" s="46" t="s">
        <v>84</v>
      </c>
      <c r="C55" s="46" t="s">
        <v>44</v>
      </c>
      <c r="D55" s="47" t="s">
        <v>34</v>
      </c>
      <c r="E55" s="47">
        <v>2224.4</v>
      </c>
      <c r="F55" s="56"/>
      <c r="G55" s="56"/>
      <c r="H55" s="47">
        <f t="shared" si="0"/>
        <v>0</v>
      </c>
      <c r="I55" s="56"/>
      <c r="J55" s="47">
        <f t="shared" si="1"/>
        <v>0</v>
      </c>
      <c r="K55" s="47">
        <f t="shared" si="2"/>
        <v>0</v>
      </c>
      <c r="N55" s="23">
        <v>6.74</v>
      </c>
    </row>
    <row r="56" spans="2:14" ht="14.25">
      <c r="B56" s="46" t="s">
        <v>85</v>
      </c>
      <c r="C56" s="46" t="s">
        <v>46</v>
      </c>
      <c r="D56" s="47" t="s">
        <v>34</v>
      </c>
      <c r="E56" s="47">
        <v>2224.1</v>
      </c>
      <c r="F56" s="56"/>
      <c r="G56" s="56"/>
      <c r="H56" s="47">
        <f t="shared" si="0"/>
        <v>0</v>
      </c>
      <c r="I56" s="56"/>
      <c r="J56" s="47">
        <f t="shared" si="1"/>
        <v>0</v>
      </c>
      <c r="K56" s="47">
        <f t="shared" si="2"/>
        <v>0</v>
      </c>
      <c r="N56" s="23">
        <v>1.79</v>
      </c>
    </row>
    <row r="57" spans="2:14" ht="28.5">
      <c r="B57" s="46" t="s">
        <v>86</v>
      </c>
      <c r="C57" s="46" t="s">
        <v>51</v>
      </c>
      <c r="D57" s="47" t="s">
        <v>49</v>
      </c>
      <c r="E57" s="47">
        <v>266.93</v>
      </c>
      <c r="F57" s="56"/>
      <c r="G57" s="56"/>
      <c r="H57" s="47">
        <f t="shared" si="0"/>
        <v>0</v>
      </c>
      <c r="I57" s="56"/>
      <c r="J57" s="47">
        <f t="shared" si="1"/>
        <v>0</v>
      </c>
      <c r="K57" s="47">
        <f t="shared" si="2"/>
        <v>0</v>
      </c>
      <c r="N57" s="23">
        <v>397.08</v>
      </c>
    </row>
    <row r="58" spans="2:14" ht="15">
      <c r="B58" s="52" t="s">
        <v>87</v>
      </c>
      <c r="C58" s="53" t="s">
        <v>53</v>
      </c>
      <c r="D58" s="54"/>
      <c r="E58" s="54"/>
      <c r="F58" s="54"/>
      <c r="G58" s="54"/>
      <c r="H58" s="54">
        <f t="shared" si="0"/>
      </c>
      <c r="I58" s="54"/>
      <c r="J58" s="54">
        <f t="shared" si="1"/>
      </c>
      <c r="K58" s="55">
        <f t="shared" si="2"/>
      </c>
      <c r="N58" s="23"/>
    </row>
    <row r="59" spans="2:14" ht="14.25">
      <c r="B59" s="46" t="s">
        <v>88</v>
      </c>
      <c r="C59" s="46" t="s">
        <v>55</v>
      </c>
      <c r="D59" s="47" t="s">
        <v>56</v>
      </c>
      <c r="E59" s="47">
        <v>13</v>
      </c>
      <c r="F59" s="56"/>
      <c r="G59" s="56"/>
      <c r="H59" s="47">
        <f t="shared" si="0"/>
        <v>0</v>
      </c>
      <c r="I59" s="56"/>
      <c r="J59" s="47">
        <f t="shared" si="1"/>
        <v>0</v>
      </c>
      <c r="K59" s="47">
        <f t="shared" si="2"/>
        <v>0</v>
      </c>
      <c r="N59" s="23">
        <v>30.78</v>
      </c>
    </row>
    <row r="60" spans="2:14" ht="14.25">
      <c r="B60" s="46" t="s">
        <v>89</v>
      </c>
      <c r="C60" s="46" t="s">
        <v>58</v>
      </c>
      <c r="D60" s="47" t="s">
        <v>56</v>
      </c>
      <c r="E60" s="47">
        <v>2</v>
      </c>
      <c r="F60" s="56"/>
      <c r="G60" s="56"/>
      <c r="H60" s="47">
        <f t="shared" si="0"/>
        <v>0</v>
      </c>
      <c r="I60" s="56"/>
      <c r="J60" s="47">
        <f t="shared" si="1"/>
        <v>0</v>
      </c>
      <c r="K60" s="47">
        <f t="shared" si="2"/>
        <v>0</v>
      </c>
      <c r="N60" s="23">
        <v>169.09</v>
      </c>
    </row>
    <row r="61" spans="2:14" ht="14.25">
      <c r="B61" s="46" t="s">
        <v>90</v>
      </c>
      <c r="C61" s="46" t="s">
        <v>60</v>
      </c>
      <c r="D61" s="47" t="s">
        <v>56</v>
      </c>
      <c r="E61" s="47">
        <v>13</v>
      </c>
      <c r="F61" s="56"/>
      <c r="G61" s="56"/>
      <c r="H61" s="47">
        <f t="shared" si="0"/>
        <v>0</v>
      </c>
      <c r="I61" s="56"/>
      <c r="J61" s="47">
        <f t="shared" si="1"/>
        <v>0</v>
      </c>
      <c r="K61" s="47">
        <f t="shared" si="2"/>
        <v>0</v>
      </c>
      <c r="N61" s="23">
        <v>142.23</v>
      </c>
    </row>
    <row r="62" spans="2:14" ht="15">
      <c r="B62" s="52">
        <v>5</v>
      </c>
      <c r="C62" s="53" t="s">
        <v>91</v>
      </c>
      <c r="D62" s="54"/>
      <c r="E62" s="54"/>
      <c r="F62" s="54"/>
      <c r="G62" s="54"/>
      <c r="H62" s="54">
        <f t="shared" si="0"/>
      </c>
      <c r="I62" s="54"/>
      <c r="J62" s="54">
        <f t="shared" si="1"/>
      </c>
      <c r="K62" s="55">
        <f t="shared" si="2"/>
      </c>
      <c r="N62" s="23"/>
    </row>
    <row r="63" spans="2:14" ht="15">
      <c r="B63" s="52" t="s">
        <v>92</v>
      </c>
      <c r="C63" s="53" t="s">
        <v>39</v>
      </c>
      <c r="D63" s="54"/>
      <c r="E63" s="54"/>
      <c r="F63" s="54"/>
      <c r="G63" s="54"/>
      <c r="H63" s="54">
        <f t="shared" si="0"/>
      </c>
      <c r="I63" s="54"/>
      <c r="J63" s="54">
        <f t="shared" si="1"/>
      </c>
      <c r="K63" s="55">
        <f t="shared" si="2"/>
      </c>
      <c r="N63" s="23"/>
    </row>
    <row r="64" spans="2:14" ht="28.5">
      <c r="B64" s="46" t="s">
        <v>93</v>
      </c>
      <c r="C64" s="46" t="s">
        <v>41</v>
      </c>
      <c r="D64" s="47" t="s">
        <v>42</v>
      </c>
      <c r="E64" s="47">
        <v>421.45</v>
      </c>
      <c r="F64" s="56"/>
      <c r="G64" s="56"/>
      <c r="H64" s="47">
        <f t="shared" si="0"/>
        <v>0</v>
      </c>
      <c r="I64" s="56"/>
      <c r="J64" s="47">
        <f t="shared" si="1"/>
        <v>0</v>
      </c>
      <c r="K64" s="47">
        <f t="shared" si="2"/>
        <v>0</v>
      </c>
      <c r="N64" s="23">
        <v>145.01</v>
      </c>
    </row>
    <row r="65" spans="2:14" ht="28.5">
      <c r="B65" s="46" t="s">
        <v>94</v>
      </c>
      <c r="C65" s="46" t="s">
        <v>44</v>
      </c>
      <c r="D65" s="47" t="s">
        <v>34</v>
      </c>
      <c r="E65" s="47">
        <v>8429</v>
      </c>
      <c r="F65" s="56"/>
      <c r="G65" s="56"/>
      <c r="H65" s="47">
        <f t="shared" si="0"/>
        <v>0</v>
      </c>
      <c r="I65" s="56"/>
      <c r="J65" s="47">
        <f t="shared" si="1"/>
        <v>0</v>
      </c>
      <c r="K65" s="47">
        <f t="shared" si="2"/>
        <v>0</v>
      </c>
      <c r="N65" s="23">
        <v>6.74</v>
      </c>
    </row>
    <row r="66" spans="2:14" ht="14.25">
      <c r="B66" s="46" t="s">
        <v>95</v>
      </c>
      <c r="C66" s="46" t="s">
        <v>46</v>
      </c>
      <c r="D66" s="47" t="s">
        <v>34</v>
      </c>
      <c r="E66" s="47">
        <v>8429</v>
      </c>
      <c r="F66" s="56"/>
      <c r="G66" s="56"/>
      <c r="H66" s="47">
        <f t="shared" si="0"/>
        <v>0</v>
      </c>
      <c r="I66" s="56"/>
      <c r="J66" s="47">
        <f t="shared" si="1"/>
        <v>0</v>
      </c>
      <c r="K66" s="47">
        <f t="shared" si="2"/>
        <v>0</v>
      </c>
      <c r="N66" s="23">
        <v>1.79</v>
      </c>
    </row>
    <row r="67" spans="2:14" ht="28.5">
      <c r="B67" s="46" t="s">
        <v>96</v>
      </c>
      <c r="C67" s="46" t="s">
        <v>51</v>
      </c>
      <c r="D67" s="47" t="s">
        <v>49</v>
      </c>
      <c r="E67" s="47">
        <v>1011.48</v>
      </c>
      <c r="F67" s="56"/>
      <c r="G67" s="56"/>
      <c r="H67" s="47">
        <f t="shared" si="0"/>
        <v>0</v>
      </c>
      <c r="I67" s="56"/>
      <c r="J67" s="47">
        <f t="shared" si="1"/>
        <v>0</v>
      </c>
      <c r="K67" s="47">
        <f t="shared" si="2"/>
        <v>0</v>
      </c>
      <c r="N67" s="23">
        <v>397.08</v>
      </c>
    </row>
    <row r="68" spans="2:14" ht="15">
      <c r="B68" s="52" t="s">
        <v>97</v>
      </c>
      <c r="C68" s="53" t="s">
        <v>53</v>
      </c>
      <c r="D68" s="54"/>
      <c r="E68" s="54"/>
      <c r="F68" s="54"/>
      <c r="G68" s="54"/>
      <c r="H68" s="54">
        <f t="shared" si="0"/>
      </c>
      <c r="I68" s="54"/>
      <c r="J68" s="54">
        <f t="shared" si="1"/>
      </c>
      <c r="K68" s="55">
        <f t="shared" si="2"/>
      </c>
      <c r="N68" s="23"/>
    </row>
    <row r="69" spans="2:14" ht="14.25">
      <c r="B69" s="46" t="s">
        <v>98</v>
      </c>
      <c r="C69" s="46" t="s">
        <v>55</v>
      </c>
      <c r="D69" s="47" t="s">
        <v>56</v>
      </c>
      <c r="E69" s="47">
        <v>34</v>
      </c>
      <c r="F69" s="56"/>
      <c r="G69" s="56"/>
      <c r="H69" s="47">
        <f t="shared" si="0"/>
        <v>0</v>
      </c>
      <c r="I69" s="56"/>
      <c r="J69" s="47">
        <f t="shared" si="1"/>
        <v>0</v>
      </c>
      <c r="K69" s="47">
        <f t="shared" si="2"/>
        <v>0</v>
      </c>
      <c r="N69" s="23">
        <v>30.78</v>
      </c>
    </row>
    <row r="70" spans="2:14" ht="14.25">
      <c r="B70" s="46" t="s">
        <v>99</v>
      </c>
      <c r="C70" s="46" t="s">
        <v>58</v>
      </c>
      <c r="D70" s="47" t="s">
        <v>56</v>
      </c>
      <c r="E70" s="47">
        <v>23</v>
      </c>
      <c r="F70" s="56"/>
      <c r="G70" s="56"/>
      <c r="H70" s="47">
        <f t="shared" si="0"/>
        <v>0</v>
      </c>
      <c r="I70" s="56"/>
      <c r="J70" s="47">
        <f t="shared" si="1"/>
        <v>0</v>
      </c>
      <c r="K70" s="47">
        <f t="shared" si="2"/>
        <v>0</v>
      </c>
      <c r="N70" s="23">
        <v>169.09</v>
      </c>
    </row>
    <row r="71" spans="2:14" ht="14.25">
      <c r="B71" s="46" t="s">
        <v>100</v>
      </c>
      <c r="C71" s="46" t="s">
        <v>60</v>
      </c>
      <c r="D71" s="47" t="s">
        <v>56</v>
      </c>
      <c r="E71" s="47">
        <v>34</v>
      </c>
      <c r="F71" s="56"/>
      <c r="G71" s="56"/>
      <c r="H71" s="47">
        <f t="shared" si="0"/>
        <v>0</v>
      </c>
      <c r="I71" s="56"/>
      <c r="J71" s="47">
        <f t="shared" si="1"/>
        <v>0</v>
      </c>
      <c r="K71" s="47">
        <f t="shared" si="2"/>
        <v>0</v>
      </c>
      <c r="N71" s="23">
        <v>142.23</v>
      </c>
    </row>
    <row r="72" spans="2:14" ht="15">
      <c r="B72" s="52">
        <v>6</v>
      </c>
      <c r="C72" s="53" t="s">
        <v>101</v>
      </c>
      <c r="D72" s="54"/>
      <c r="E72" s="54"/>
      <c r="F72" s="54"/>
      <c r="G72" s="54"/>
      <c r="H72" s="54">
        <f t="shared" si="0"/>
      </c>
      <c r="I72" s="54"/>
      <c r="J72" s="54">
        <f t="shared" si="1"/>
      </c>
      <c r="K72" s="55">
        <f t="shared" si="2"/>
      </c>
      <c r="N72" s="23"/>
    </row>
    <row r="73" spans="2:14" ht="15">
      <c r="B73" s="52" t="s">
        <v>102</v>
      </c>
      <c r="C73" s="53" t="s">
        <v>39</v>
      </c>
      <c r="D73" s="54"/>
      <c r="E73" s="54"/>
      <c r="F73" s="54"/>
      <c r="G73" s="54"/>
      <c r="H73" s="54">
        <f t="shared" si="0"/>
      </c>
      <c r="I73" s="54"/>
      <c r="J73" s="54">
        <f t="shared" si="1"/>
      </c>
      <c r="K73" s="55">
        <f t="shared" si="2"/>
      </c>
      <c r="N73" s="23"/>
    </row>
    <row r="74" spans="2:14" ht="14.25">
      <c r="B74" s="46" t="s">
        <v>103</v>
      </c>
      <c r="C74" s="46" t="s">
        <v>46</v>
      </c>
      <c r="D74" s="47" t="s">
        <v>34</v>
      </c>
      <c r="E74" s="47">
        <v>1220</v>
      </c>
      <c r="F74" s="56"/>
      <c r="G74" s="56"/>
      <c r="H74" s="47">
        <f t="shared" si="0"/>
        <v>0</v>
      </c>
      <c r="I74" s="56"/>
      <c r="J74" s="47">
        <f t="shared" si="1"/>
        <v>0</v>
      </c>
      <c r="K74" s="47">
        <f t="shared" si="2"/>
        <v>0</v>
      </c>
      <c r="N74" s="23">
        <v>1.79</v>
      </c>
    </row>
    <row r="75" spans="2:14" ht="28.5">
      <c r="B75" s="46" t="s">
        <v>104</v>
      </c>
      <c r="C75" s="46" t="s">
        <v>48</v>
      </c>
      <c r="D75" s="47" t="s">
        <v>49</v>
      </c>
      <c r="E75" s="47">
        <v>87.84</v>
      </c>
      <c r="F75" s="56"/>
      <c r="G75" s="56"/>
      <c r="H75" s="47">
        <f t="shared" si="0"/>
        <v>0</v>
      </c>
      <c r="I75" s="56"/>
      <c r="J75" s="47">
        <f t="shared" si="1"/>
        <v>0</v>
      </c>
      <c r="K75" s="47">
        <f t="shared" si="2"/>
        <v>0</v>
      </c>
      <c r="N75" s="23">
        <v>356.32</v>
      </c>
    </row>
    <row r="76" spans="2:14" ht="28.5">
      <c r="B76" s="46" t="s">
        <v>105</v>
      </c>
      <c r="C76" s="46" t="s">
        <v>51</v>
      </c>
      <c r="D76" s="47" t="s">
        <v>49</v>
      </c>
      <c r="E76" s="47">
        <v>58.56</v>
      </c>
      <c r="F76" s="56"/>
      <c r="G76" s="56"/>
      <c r="H76" s="47">
        <f t="shared" si="0"/>
        <v>0</v>
      </c>
      <c r="I76" s="56"/>
      <c r="J76" s="47">
        <f t="shared" si="1"/>
        <v>0</v>
      </c>
      <c r="K76" s="47">
        <f t="shared" si="2"/>
        <v>0</v>
      </c>
      <c r="N76" s="23">
        <v>397.08</v>
      </c>
    </row>
    <row r="77" spans="2:14" ht="15">
      <c r="B77" s="52" t="s">
        <v>106</v>
      </c>
      <c r="C77" s="53" t="s">
        <v>68</v>
      </c>
      <c r="D77" s="54"/>
      <c r="E77" s="54"/>
      <c r="F77" s="54"/>
      <c r="G77" s="54"/>
      <c r="H77" s="54">
        <f t="shared" si="0"/>
      </c>
      <c r="I77" s="54"/>
      <c r="J77" s="54">
        <f t="shared" si="1"/>
      </c>
      <c r="K77" s="55">
        <f t="shared" si="2"/>
      </c>
      <c r="N77" s="23"/>
    </row>
    <row r="78" spans="2:14" ht="14.25">
      <c r="B78" s="46" t="s">
        <v>107</v>
      </c>
      <c r="C78" s="46" t="s">
        <v>55</v>
      </c>
      <c r="D78" s="47" t="s">
        <v>56</v>
      </c>
      <c r="E78" s="47">
        <v>6</v>
      </c>
      <c r="F78" s="56"/>
      <c r="G78" s="56"/>
      <c r="H78" s="47">
        <f t="shared" si="0"/>
        <v>0</v>
      </c>
      <c r="I78" s="56"/>
      <c r="J78" s="47">
        <f t="shared" si="1"/>
        <v>0</v>
      </c>
      <c r="K78" s="47">
        <f t="shared" si="2"/>
        <v>0</v>
      </c>
      <c r="N78" s="23">
        <v>30.78</v>
      </c>
    </row>
    <row r="79" spans="2:14" ht="14.25">
      <c r="B79" s="46" t="s">
        <v>108</v>
      </c>
      <c r="C79" s="46" t="s">
        <v>60</v>
      </c>
      <c r="D79" s="47" t="s">
        <v>56</v>
      </c>
      <c r="E79" s="47">
        <v>6</v>
      </c>
      <c r="F79" s="56"/>
      <c r="G79" s="56"/>
      <c r="H79" s="47">
        <f t="shared" si="0"/>
        <v>0</v>
      </c>
      <c r="I79" s="56"/>
      <c r="J79" s="47">
        <f t="shared" si="1"/>
        <v>0</v>
      </c>
      <c r="K79" s="47">
        <f t="shared" si="2"/>
        <v>0</v>
      </c>
      <c r="N79" s="23">
        <v>142.23</v>
      </c>
    </row>
    <row r="80" spans="2:14" ht="15">
      <c r="B80" s="52">
        <v>7</v>
      </c>
      <c r="C80" s="53" t="s">
        <v>109</v>
      </c>
      <c r="D80" s="54"/>
      <c r="E80" s="54"/>
      <c r="F80" s="54"/>
      <c r="G80" s="54"/>
      <c r="H80" s="54">
        <f t="shared" si="0"/>
      </c>
      <c r="I80" s="54"/>
      <c r="J80" s="54">
        <f t="shared" si="1"/>
      </c>
      <c r="K80" s="55">
        <f t="shared" si="2"/>
      </c>
      <c r="N80" s="23"/>
    </row>
    <row r="81" spans="2:14" ht="15">
      <c r="B81" s="52" t="s">
        <v>110</v>
      </c>
      <c r="C81" s="53" t="s">
        <v>39</v>
      </c>
      <c r="D81" s="54"/>
      <c r="E81" s="54"/>
      <c r="F81" s="54"/>
      <c r="G81" s="54"/>
      <c r="H81" s="54">
        <f t="shared" si="0"/>
      </c>
      <c r="I81" s="54"/>
      <c r="J81" s="54">
        <f t="shared" si="1"/>
      </c>
      <c r="K81" s="55">
        <f t="shared" si="2"/>
      </c>
      <c r="N81" s="23"/>
    </row>
    <row r="82" spans="2:14" ht="28.5">
      <c r="B82" s="46" t="s">
        <v>111</v>
      </c>
      <c r="C82" s="46" t="s">
        <v>41</v>
      </c>
      <c r="D82" s="47" t="s">
        <v>42</v>
      </c>
      <c r="E82" s="47">
        <v>228.15</v>
      </c>
      <c r="F82" s="56"/>
      <c r="G82" s="56"/>
      <c r="H82" s="47">
        <f t="shared" si="0"/>
        <v>0</v>
      </c>
      <c r="I82" s="56"/>
      <c r="J82" s="47">
        <f t="shared" si="1"/>
        <v>0</v>
      </c>
      <c r="K82" s="47">
        <f t="shared" si="2"/>
        <v>0</v>
      </c>
      <c r="N82" s="23">
        <v>145.01</v>
      </c>
    </row>
    <row r="83" spans="2:14" ht="28.5">
      <c r="B83" s="46" t="s">
        <v>112</v>
      </c>
      <c r="C83" s="46" t="s">
        <v>44</v>
      </c>
      <c r="D83" s="47" t="s">
        <v>34</v>
      </c>
      <c r="E83" s="47">
        <v>4563</v>
      </c>
      <c r="F83" s="56"/>
      <c r="G83" s="56"/>
      <c r="H83" s="47">
        <f t="shared" si="0"/>
        <v>0</v>
      </c>
      <c r="I83" s="56"/>
      <c r="J83" s="47">
        <f t="shared" si="1"/>
        <v>0</v>
      </c>
      <c r="K83" s="47">
        <f t="shared" si="2"/>
        <v>0</v>
      </c>
      <c r="N83" s="23">
        <v>6.74</v>
      </c>
    </row>
    <row r="84" spans="2:14" ht="14.25">
      <c r="B84" s="46" t="s">
        <v>113</v>
      </c>
      <c r="C84" s="46" t="s">
        <v>46</v>
      </c>
      <c r="D84" s="47" t="s">
        <v>34</v>
      </c>
      <c r="E84" s="47">
        <v>4563</v>
      </c>
      <c r="F84" s="56"/>
      <c r="G84" s="56"/>
      <c r="H84" s="47">
        <f t="shared" si="0"/>
        <v>0</v>
      </c>
      <c r="I84" s="56"/>
      <c r="J84" s="47">
        <f t="shared" si="1"/>
        <v>0</v>
      </c>
      <c r="K84" s="47">
        <f t="shared" si="2"/>
        <v>0</v>
      </c>
      <c r="N84" s="23">
        <v>1.79</v>
      </c>
    </row>
    <row r="85" spans="2:14" ht="28.5">
      <c r="B85" s="46" t="s">
        <v>114</v>
      </c>
      <c r="C85" s="46" t="s">
        <v>51</v>
      </c>
      <c r="D85" s="47" t="s">
        <v>49</v>
      </c>
      <c r="E85" s="47">
        <v>547.56</v>
      </c>
      <c r="F85" s="56"/>
      <c r="G85" s="56"/>
      <c r="H85" s="47">
        <f t="shared" si="0"/>
        <v>0</v>
      </c>
      <c r="I85" s="56"/>
      <c r="J85" s="47">
        <f t="shared" si="1"/>
        <v>0</v>
      </c>
      <c r="K85" s="47">
        <f t="shared" si="2"/>
        <v>0</v>
      </c>
      <c r="N85" s="23">
        <v>397.08</v>
      </c>
    </row>
    <row r="86" spans="2:14" ht="15">
      <c r="B86" s="52" t="s">
        <v>115</v>
      </c>
      <c r="C86" s="53" t="s">
        <v>53</v>
      </c>
      <c r="D86" s="54"/>
      <c r="E86" s="54"/>
      <c r="F86" s="54"/>
      <c r="G86" s="54"/>
      <c r="H86" s="54">
        <f t="shared" si="0"/>
      </c>
      <c r="I86" s="54"/>
      <c r="J86" s="54">
        <f t="shared" si="1"/>
      </c>
      <c r="K86" s="55">
        <f t="shared" si="2"/>
      </c>
      <c r="N86" s="23"/>
    </row>
    <row r="87" spans="2:14" ht="14.25">
      <c r="B87" s="46" t="s">
        <v>116</v>
      </c>
      <c r="C87" s="46" t="s">
        <v>55</v>
      </c>
      <c r="D87" s="47" t="s">
        <v>56</v>
      </c>
      <c r="E87" s="47">
        <v>28</v>
      </c>
      <c r="F87" s="56"/>
      <c r="G87" s="56"/>
      <c r="H87" s="47">
        <f t="shared" si="0"/>
        <v>0</v>
      </c>
      <c r="I87" s="56"/>
      <c r="J87" s="47">
        <f t="shared" si="1"/>
        <v>0</v>
      </c>
      <c r="K87" s="47">
        <f t="shared" si="2"/>
        <v>0</v>
      </c>
      <c r="N87" s="23">
        <v>30.78</v>
      </c>
    </row>
    <row r="88" spans="2:14" ht="14.25">
      <c r="B88" s="46" t="s">
        <v>117</v>
      </c>
      <c r="C88" s="46" t="s">
        <v>58</v>
      </c>
      <c r="D88" s="47" t="s">
        <v>56</v>
      </c>
      <c r="E88" s="47">
        <v>8</v>
      </c>
      <c r="F88" s="56"/>
      <c r="G88" s="56"/>
      <c r="H88" s="47">
        <f t="shared" si="0"/>
        <v>0</v>
      </c>
      <c r="I88" s="56"/>
      <c r="J88" s="47">
        <f t="shared" si="1"/>
        <v>0</v>
      </c>
      <c r="K88" s="47">
        <f t="shared" si="2"/>
        <v>0</v>
      </c>
      <c r="N88" s="23">
        <v>169.09</v>
      </c>
    </row>
    <row r="89" spans="2:14" ht="14.25">
      <c r="B89" s="46" t="s">
        <v>118</v>
      </c>
      <c r="C89" s="46" t="s">
        <v>60</v>
      </c>
      <c r="D89" s="47" t="s">
        <v>56</v>
      </c>
      <c r="E89" s="47">
        <v>3</v>
      </c>
      <c r="F89" s="56"/>
      <c r="G89" s="56"/>
      <c r="H89" s="47">
        <f aca="true" t="shared" si="3" ref="H89:H152">IF(E89&lt;&gt;"",TRUNC(F89,2)+TRUNC(G89,2),"")</f>
        <v>0</v>
      </c>
      <c r="I89" s="56"/>
      <c r="J89" s="47">
        <f aca="true" t="shared" si="4" ref="J89:J152">IF(E89&lt;&gt;"",TRUNC(H89*(1+TRUNC(I89,4)),2),"")</f>
        <v>0</v>
      </c>
      <c r="K89" s="47">
        <f aca="true" t="shared" si="5" ref="K89:K152">IF(E89&lt;&gt;"",TRUNC(TRUNC(J89,2)*TRUNC(E89,2),2),"")</f>
        <v>0</v>
      </c>
      <c r="N89" s="23">
        <v>142.23</v>
      </c>
    </row>
    <row r="90" spans="2:14" ht="15">
      <c r="B90" s="52">
        <v>8</v>
      </c>
      <c r="C90" s="53" t="s">
        <v>119</v>
      </c>
      <c r="D90" s="54"/>
      <c r="E90" s="54"/>
      <c r="F90" s="54"/>
      <c r="G90" s="54"/>
      <c r="H90" s="54">
        <f t="shared" si="3"/>
      </c>
      <c r="I90" s="54"/>
      <c r="J90" s="54">
        <f t="shared" si="4"/>
      </c>
      <c r="K90" s="55">
        <f t="shared" si="5"/>
      </c>
      <c r="N90" s="23"/>
    </row>
    <row r="91" spans="2:14" ht="15">
      <c r="B91" s="52" t="s">
        <v>120</v>
      </c>
      <c r="C91" s="53" t="s">
        <v>39</v>
      </c>
      <c r="D91" s="54"/>
      <c r="E91" s="54"/>
      <c r="F91" s="54"/>
      <c r="G91" s="54"/>
      <c r="H91" s="54">
        <f t="shared" si="3"/>
      </c>
      <c r="I91" s="54"/>
      <c r="J91" s="54">
        <f t="shared" si="4"/>
      </c>
      <c r="K91" s="55">
        <f t="shared" si="5"/>
      </c>
      <c r="N91" s="23"/>
    </row>
    <row r="92" spans="2:14" ht="14.25">
      <c r="B92" s="46" t="s">
        <v>121</v>
      </c>
      <c r="C92" s="46" t="s">
        <v>46</v>
      </c>
      <c r="D92" s="47" t="s">
        <v>34</v>
      </c>
      <c r="E92" s="47">
        <v>1435.6</v>
      </c>
      <c r="F92" s="56"/>
      <c r="G92" s="56"/>
      <c r="H92" s="47">
        <f t="shared" si="3"/>
        <v>0</v>
      </c>
      <c r="I92" s="56"/>
      <c r="J92" s="47">
        <f t="shared" si="4"/>
        <v>0</v>
      </c>
      <c r="K92" s="47">
        <f t="shared" si="5"/>
        <v>0</v>
      </c>
      <c r="N92" s="23">
        <v>1.79</v>
      </c>
    </row>
    <row r="93" spans="2:14" ht="28.5">
      <c r="B93" s="46" t="s">
        <v>122</v>
      </c>
      <c r="C93" s="46" t="s">
        <v>51</v>
      </c>
      <c r="D93" s="47" t="s">
        <v>49</v>
      </c>
      <c r="E93" s="47">
        <v>137.82</v>
      </c>
      <c r="F93" s="56"/>
      <c r="G93" s="56"/>
      <c r="H93" s="47">
        <f t="shared" si="3"/>
        <v>0</v>
      </c>
      <c r="I93" s="56"/>
      <c r="J93" s="47">
        <f t="shared" si="4"/>
        <v>0</v>
      </c>
      <c r="K93" s="47">
        <f t="shared" si="5"/>
        <v>0</v>
      </c>
      <c r="N93" s="23">
        <v>397.08</v>
      </c>
    </row>
    <row r="94" spans="2:14" ht="15">
      <c r="B94" s="52" t="s">
        <v>123</v>
      </c>
      <c r="C94" s="53" t="s">
        <v>53</v>
      </c>
      <c r="D94" s="54"/>
      <c r="E94" s="54"/>
      <c r="F94" s="54"/>
      <c r="G94" s="54"/>
      <c r="H94" s="54">
        <f t="shared" si="3"/>
      </c>
      <c r="I94" s="54"/>
      <c r="J94" s="54">
        <f t="shared" si="4"/>
      </c>
      <c r="K94" s="55">
        <f t="shared" si="5"/>
      </c>
      <c r="N94" s="23"/>
    </row>
    <row r="95" spans="2:14" ht="14.25">
      <c r="B95" s="46" t="s">
        <v>124</v>
      </c>
      <c r="C95" s="46" t="s">
        <v>55</v>
      </c>
      <c r="D95" s="47" t="s">
        <v>56</v>
      </c>
      <c r="E95" s="47">
        <v>12</v>
      </c>
      <c r="F95" s="56"/>
      <c r="G95" s="56"/>
      <c r="H95" s="47">
        <f t="shared" si="3"/>
        <v>0</v>
      </c>
      <c r="I95" s="56"/>
      <c r="J95" s="47">
        <f t="shared" si="4"/>
        <v>0</v>
      </c>
      <c r="K95" s="47">
        <f t="shared" si="5"/>
        <v>0</v>
      </c>
      <c r="N95" s="23">
        <v>30.78</v>
      </c>
    </row>
    <row r="96" spans="2:14" ht="14.25">
      <c r="B96" s="46" t="s">
        <v>125</v>
      </c>
      <c r="C96" s="46" t="s">
        <v>58</v>
      </c>
      <c r="D96" s="47" t="s">
        <v>56</v>
      </c>
      <c r="E96" s="47">
        <v>4</v>
      </c>
      <c r="F96" s="56"/>
      <c r="G96" s="56"/>
      <c r="H96" s="47">
        <f t="shared" si="3"/>
        <v>0</v>
      </c>
      <c r="I96" s="56"/>
      <c r="J96" s="47">
        <f t="shared" si="4"/>
        <v>0</v>
      </c>
      <c r="K96" s="47">
        <f t="shared" si="5"/>
        <v>0</v>
      </c>
      <c r="N96" s="23">
        <v>169.09</v>
      </c>
    </row>
    <row r="97" spans="2:14" ht="14.25">
      <c r="B97" s="46" t="s">
        <v>126</v>
      </c>
      <c r="C97" s="46" t="s">
        <v>60</v>
      </c>
      <c r="D97" s="47" t="s">
        <v>56</v>
      </c>
      <c r="E97" s="47">
        <v>3</v>
      </c>
      <c r="F97" s="56"/>
      <c r="G97" s="56"/>
      <c r="H97" s="47">
        <f t="shared" si="3"/>
        <v>0</v>
      </c>
      <c r="I97" s="56"/>
      <c r="J97" s="47">
        <f t="shared" si="4"/>
        <v>0</v>
      </c>
      <c r="K97" s="47">
        <f t="shared" si="5"/>
        <v>0</v>
      </c>
      <c r="N97" s="23">
        <v>142.23</v>
      </c>
    </row>
    <row r="98" spans="2:14" ht="15">
      <c r="B98" s="52">
        <v>9</v>
      </c>
      <c r="C98" s="53" t="s">
        <v>127</v>
      </c>
      <c r="D98" s="54"/>
      <c r="E98" s="54"/>
      <c r="F98" s="54"/>
      <c r="G98" s="54"/>
      <c r="H98" s="54">
        <f t="shared" si="3"/>
      </c>
      <c r="I98" s="54"/>
      <c r="J98" s="54">
        <f t="shared" si="4"/>
      </c>
      <c r="K98" s="55">
        <f t="shared" si="5"/>
      </c>
      <c r="N98" s="23"/>
    </row>
    <row r="99" spans="2:14" ht="15">
      <c r="B99" s="52" t="s">
        <v>128</v>
      </c>
      <c r="C99" s="53" t="s">
        <v>39</v>
      </c>
      <c r="D99" s="54"/>
      <c r="E99" s="54"/>
      <c r="F99" s="54"/>
      <c r="G99" s="54"/>
      <c r="H99" s="54">
        <f t="shared" si="3"/>
      </c>
      <c r="I99" s="54"/>
      <c r="J99" s="54">
        <f t="shared" si="4"/>
      </c>
      <c r="K99" s="55">
        <f t="shared" si="5"/>
      </c>
      <c r="N99" s="23"/>
    </row>
    <row r="100" spans="2:14" ht="28.5">
      <c r="B100" s="46" t="s">
        <v>129</v>
      </c>
      <c r="C100" s="46" t="s">
        <v>41</v>
      </c>
      <c r="D100" s="47" t="s">
        <v>42</v>
      </c>
      <c r="E100" s="47">
        <v>209.45</v>
      </c>
      <c r="F100" s="56"/>
      <c r="G100" s="56"/>
      <c r="H100" s="47">
        <f t="shared" si="3"/>
        <v>0</v>
      </c>
      <c r="I100" s="56"/>
      <c r="J100" s="47">
        <f t="shared" si="4"/>
        <v>0</v>
      </c>
      <c r="K100" s="47">
        <f t="shared" si="5"/>
        <v>0</v>
      </c>
      <c r="N100" s="23">
        <v>145.01</v>
      </c>
    </row>
    <row r="101" spans="2:14" ht="28.5">
      <c r="B101" s="46" t="s">
        <v>130</v>
      </c>
      <c r="C101" s="46" t="s">
        <v>44</v>
      </c>
      <c r="D101" s="47" t="s">
        <v>34</v>
      </c>
      <c r="E101" s="47">
        <v>4189</v>
      </c>
      <c r="F101" s="56"/>
      <c r="G101" s="56"/>
      <c r="H101" s="47">
        <f t="shared" si="3"/>
        <v>0</v>
      </c>
      <c r="I101" s="56"/>
      <c r="J101" s="47">
        <f t="shared" si="4"/>
        <v>0</v>
      </c>
      <c r="K101" s="47">
        <f t="shared" si="5"/>
        <v>0</v>
      </c>
      <c r="N101" s="23">
        <v>6.74</v>
      </c>
    </row>
    <row r="102" spans="2:14" ht="14.25">
      <c r="B102" s="46" t="s">
        <v>131</v>
      </c>
      <c r="C102" s="46" t="s">
        <v>46</v>
      </c>
      <c r="D102" s="47" t="s">
        <v>34</v>
      </c>
      <c r="E102" s="47">
        <v>4189</v>
      </c>
      <c r="F102" s="56"/>
      <c r="G102" s="56"/>
      <c r="H102" s="47">
        <f t="shared" si="3"/>
        <v>0</v>
      </c>
      <c r="I102" s="56"/>
      <c r="J102" s="47">
        <f t="shared" si="4"/>
        <v>0</v>
      </c>
      <c r="K102" s="47">
        <f t="shared" si="5"/>
        <v>0</v>
      </c>
      <c r="N102" s="23">
        <v>1.79</v>
      </c>
    </row>
    <row r="103" spans="2:14" ht="28.5">
      <c r="B103" s="46" t="s">
        <v>132</v>
      </c>
      <c r="C103" s="46" t="s">
        <v>51</v>
      </c>
      <c r="D103" s="47" t="s">
        <v>49</v>
      </c>
      <c r="E103" s="47">
        <v>502.68</v>
      </c>
      <c r="F103" s="56"/>
      <c r="G103" s="56"/>
      <c r="H103" s="47">
        <f t="shared" si="3"/>
        <v>0</v>
      </c>
      <c r="I103" s="56"/>
      <c r="J103" s="47">
        <f t="shared" si="4"/>
        <v>0</v>
      </c>
      <c r="K103" s="47">
        <f t="shared" si="5"/>
        <v>0</v>
      </c>
      <c r="N103" s="23">
        <v>397.08</v>
      </c>
    </row>
    <row r="104" spans="2:14" ht="15">
      <c r="B104" s="52" t="s">
        <v>133</v>
      </c>
      <c r="C104" s="53" t="s">
        <v>53</v>
      </c>
      <c r="D104" s="54"/>
      <c r="E104" s="54"/>
      <c r="F104" s="54"/>
      <c r="G104" s="54"/>
      <c r="H104" s="54">
        <f t="shared" si="3"/>
      </c>
      <c r="I104" s="54"/>
      <c r="J104" s="54">
        <f t="shared" si="4"/>
      </c>
      <c r="K104" s="55">
        <f t="shared" si="5"/>
      </c>
      <c r="N104" s="23"/>
    </row>
    <row r="105" spans="2:14" ht="14.25">
      <c r="B105" s="46" t="s">
        <v>134</v>
      </c>
      <c r="C105" s="46" t="s">
        <v>55</v>
      </c>
      <c r="D105" s="47" t="s">
        <v>56</v>
      </c>
      <c r="E105" s="47">
        <v>31</v>
      </c>
      <c r="F105" s="56"/>
      <c r="G105" s="56"/>
      <c r="H105" s="47">
        <f t="shared" si="3"/>
        <v>0</v>
      </c>
      <c r="I105" s="56"/>
      <c r="J105" s="47">
        <f t="shared" si="4"/>
        <v>0</v>
      </c>
      <c r="K105" s="47">
        <f t="shared" si="5"/>
        <v>0</v>
      </c>
      <c r="N105" s="23">
        <v>30.78</v>
      </c>
    </row>
    <row r="106" spans="2:14" ht="14.25">
      <c r="B106" s="46" t="s">
        <v>135</v>
      </c>
      <c r="C106" s="46" t="s">
        <v>58</v>
      </c>
      <c r="D106" s="47" t="s">
        <v>56</v>
      </c>
      <c r="E106" s="47">
        <v>7</v>
      </c>
      <c r="F106" s="56"/>
      <c r="G106" s="56"/>
      <c r="H106" s="47">
        <f t="shared" si="3"/>
        <v>0</v>
      </c>
      <c r="I106" s="56"/>
      <c r="J106" s="47">
        <f t="shared" si="4"/>
        <v>0</v>
      </c>
      <c r="K106" s="47">
        <f t="shared" si="5"/>
        <v>0</v>
      </c>
      <c r="N106" s="23">
        <v>169.09</v>
      </c>
    </row>
    <row r="107" spans="2:14" ht="14.25">
      <c r="B107" s="46" t="s">
        <v>136</v>
      </c>
      <c r="C107" s="46" t="s">
        <v>60</v>
      </c>
      <c r="D107" s="47" t="s">
        <v>56</v>
      </c>
      <c r="E107" s="47">
        <v>1</v>
      </c>
      <c r="F107" s="56"/>
      <c r="G107" s="56"/>
      <c r="H107" s="47">
        <f t="shared" si="3"/>
        <v>0</v>
      </c>
      <c r="I107" s="56"/>
      <c r="J107" s="47">
        <f t="shared" si="4"/>
        <v>0</v>
      </c>
      <c r="K107" s="47">
        <f t="shared" si="5"/>
        <v>0</v>
      </c>
      <c r="N107" s="23">
        <v>142.23</v>
      </c>
    </row>
    <row r="108" spans="2:14" ht="15">
      <c r="B108" s="52">
        <v>10</v>
      </c>
      <c r="C108" s="53" t="s">
        <v>137</v>
      </c>
      <c r="D108" s="54"/>
      <c r="E108" s="54"/>
      <c r="F108" s="54"/>
      <c r="G108" s="54"/>
      <c r="H108" s="54">
        <f t="shared" si="3"/>
      </c>
      <c r="I108" s="54"/>
      <c r="J108" s="54">
        <f t="shared" si="4"/>
      </c>
      <c r="K108" s="55">
        <f t="shared" si="5"/>
      </c>
      <c r="N108" s="23"/>
    </row>
    <row r="109" spans="2:14" ht="15">
      <c r="B109" s="52" t="s">
        <v>138</v>
      </c>
      <c r="C109" s="53" t="s">
        <v>39</v>
      </c>
      <c r="D109" s="54"/>
      <c r="E109" s="54"/>
      <c r="F109" s="54"/>
      <c r="G109" s="54"/>
      <c r="H109" s="54">
        <f t="shared" si="3"/>
      </c>
      <c r="I109" s="54"/>
      <c r="J109" s="54">
        <f t="shared" si="4"/>
      </c>
      <c r="K109" s="55">
        <f t="shared" si="5"/>
      </c>
      <c r="N109" s="23"/>
    </row>
    <row r="110" spans="2:14" ht="28.5">
      <c r="B110" s="46" t="s">
        <v>139</v>
      </c>
      <c r="C110" s="46" t="s">
        <v>41</v>
      </c>
      <c r="D110" s="47" t="s">
        <v>42</v>
      </c>
      <c r="E110" s="47">
        <v>271.57</v>
      </c>
      <c r="F110" s="56"/>
      <c r="G110" s="56"/>
      <c r="H110" s="47">
        <f t="shared" si="3"/>
        <v>0</v>
      </c>
      <c r="I110" s="56"/>
      <c r="J110" s="47">
        <f t="shared" si="4"/>
        <v>0</v>
      </c>
      <c r="K110" s="47">
        <f t="shared" si="5"/>
        <v>0</v>
      </c>
      <c r="N110" s="23">
        <v>145.01</v>
      </c>
    </row>
    <row r="111" spans="2:14" ht="28.5">
      <c r="B111" s="46" t="s">
        <v>140</v>
      </c>
      <c r="C111" s="46" t="s">
        <v>44</v>
      </c>
      <c r="D111" s="47" t="s">
        <v>34</v>
      </c>
      <c r="E111" s="47">
        <v>5431.4</v>
      </c>
      <c r="F111" s="56"/>
      <c r="G111" s="56"/>
      <c r="H111" s="47">
        <f t="shared" si="3"/>
        <v>0</v>
      </c>
      <c r="I111" s="56"/>
      <c r="J111" s="47">
        <f t="shared" si="4"/>
        <v>0</v>
      </c>
      <c r="K111" s="47">
        <f t="shared" si="5"/>
        <v>0</v>
      </c>
      <c r="N111" s="23">
        <v>6.74</v>
      </c>
    </row>
    <row r="112" spans="2:14" ht="14.25">
      <c r="B112" s="46" t="s">
        <v>141</v>
      </c>
      <c r="C112" s="46" t="s">
        <v>46</v>
      </c>
      <c r="D112" s="47" t="s">
        <v>34</v>
      </c>
      <c r="E112" s="47">
        <v>5431.4</v>
      </c>
      <c r="F112" s="56"/>
      <c r="G112" s="56"/>
      <c r="H112" s="47">
        <f t="shared" si="3"/>
        <v>0</v>
      </c>
      <c r="I112" s="56"/>
      <c r="J112" s="47">
        <f t="shared" si="4"/>
        <v>0</v>
      </c>
      <c r="K112" s="47">
        <f t="shared" si="5"/>
        <v>0</v>
      </c>
      <c r="N112" s="23">
        <v>1.79</v>
      </c>
    </row>
    <row r="113" spans="2:14" ht="28.5">
      <c r="B113" s="46" t="s">
        <v>142</v>
      </c>
      <c r="C113" s="46" t="s">
        <v>51</v>
      </c>
      <c r="D113" s="47" t="s">
        <v>49</v>
      </c>
      <c r="E113" s="47">
        <v>651.77</v>
      </c>
      <c r="F113" s="56"/>
      <c r="G113" s="56"/>
      <c r="H113" s="47">
        <f t="shared" si="3"/>
        <v>0</v>
      </c>
      <c r="I113" s="56"/>
      <c r="J113" s="47">
        <f t="shared" si="4"/>
        <v>0</v>
      </c>
      <c r="K113" s="47">
        <f t="shared" si="5"/>
        <v>0</v>
      </c>
      <c r="N113" s="23">
        <v>397.08</v>
      </c>
    </row>
    <row r="114" spans="2:14" ht="15">
      <c r="B114" s="52" t="s">
        <v>143</v>
      </c>
      <c r="C114" s="53" t="s">
        <v>53</v>
      </c>
      <c r="D114" s="54"/>
      <c r="E114" s="54"/>
      <c r="F114" s="54"/>
      <c r="G114" s="54"/>
      <c r="H114" s="54">
        <f t="shared" si="3"/>
      </c>
      <c r="I114" s="54"/>
      <c r="J114" s="54">
        <f t="shared" si="4"/>
      </c>
      <c r="K114" s="55">
        <f t="shared" si="5"/>
      </c>
      <c r="N114" s="23"/>
    </row>
    <row r="115" spans="2:14" ht="14.25">
      <c r="B115" s="46" t="s">
        <v>144</v>
      </c>
      <c r="C115" s="46" t="s">
        <v>55</v>
      </c>
      <c r="D115" s="47" t="s">
        <v>56</v>
      </c>
      <c r="E115" s="47">
        <v>29</v>
      </c>
      <c r="F115" s="56"/>
      <c r="G115" s="56"/>
      <c r="H115" s="47">
        <f t="shared" si="3"/>
        <v>0</v>
      </c>
      <c r="I115" s="56"/>
      <c r="J115" s="47">
        <f t="shared" si="4"/>
        <v>0</v>
      </c>
      <c r="K115" s="47">
        <f t="shared" si="5"/>
        <v>0</v>
      </c>
      <c r="N115" s="23">
        <v>30.78</v>
      </c>
    </row>
    <row r="116" spans="2:14" ht="14.25">
      <c r="B116" s="46" t="s">
        <v>145</v>
      </c>
      <c r="C116" s="46" t="s">
        <v>58</v>
      </c>
      <c r="D116" s="47" t="s">
        <v>56</v>
      </c>
      <c r="E116" s="47">
        <v>16</v>
      </c>
      <c r="F116" s="56"/>
      <c r="G116" s="56"/>
      <c r="H116" s="47">
        <f t="shared" si="3"/>
        <v>0</v>
      </c>
      <c r="I116" s="56"/>
      <c r="J116" s="47">
        <f t="shared" si="4"/>
        <v>0</v>
      </c>
      <c r="K116" s="47">
        <f t="shared" si="5"/>
        <v>0</v>
      </c>
      <c r="N116" s="23">
        <v>169.09</v>
      </c>
    </row>
    <row r="117" spans="2:14" ht="14.25">
      <c r="B117" s="46" t="s">
        <v>146</v>
      </c>
      <c r="C117" s="46" t="s">
        <v>60</v>
      </c>
      <c r="D117" s="47" t="s">
        <v>56</v>
      </c>
      <c r="E117" s="47">
        <v>4</v>
      </c>
      <c r="F117" s="56"/>
      <c r="G117" s="56"/>
      <c r="H117" s="47">
        <f t="shared" si="3"/>
        <v>0</v>
      </c>
      <c r="I117" s="56"/>
      <c r="J117" s="47">
        <f t="shared" si="4"/>
        <v>0</v>
      </c>
      <c r="K117" s="47">
        <f t="shared" si="5"/>
        <v>0</v>
      </c>
      <c r="N117" s="23">
        <v>142.23</v>
      </c>
    </row>
    <row r="118" spans="2:14" ht="15">
      <c r="B118" s="52">
        <v>11</v>
      </c>
      <c r="C118" s="53" t="s">
        <v>147</v>
      </c>
      <c r="D118" s="54"/>
      <c r="E118" s="54"/>
      <c r="F118" s="54"/>
      <c r="G118" s="54"/>
      <c r="H118" s="54">
        <f t="shared" si="3"/>
      </c>
      <c r="I118" s="54"/>
      <c r="J118" s="54">
        <f t="shared" si="4"/>
      </c>
      <c r="K118" s="55">
        <f t="shared" si="5"/>
      </c>
      <c r="N118" s="23"/>
    </row>
    <row r="119" spans="2:14" ht="15">
      <c r="B119" s="52" t="s">
        <v>148</v>
      </c>
      <c r="C119" s="53" t="s">
        <v>39</v>
      </c>
      <c r="D119" s="54"/>
      <c r="E119" s="54"/>
      <c r="F119" s="54"/>
      <c r="G119" s="54"/>
      <c r="H119" s="54">
        <f t="shared" si="3"/>
      </c>
      <c r="I119" s="54"/>
      <c r="J119" s="54">
        <f t="shared" si="4"/>
      </c>
      <c r="K119" s="55">
        <f t="shared" si="5"/>
      </c>
      <c r="N119" s="23"/>
    </row>
    <row r="120" spans="2:14" ht="14.25">
      <c r="B120" s="46" t="s">
        <v>149</v>
      </c>
      <c r="C120" s="46" t="s">
        <v>46</v>
      </c>
      <c r="D120" s="47" t="s">
        <v>34</v>
      </c>
      <c r="E120" s="47">
        <v>5930</v>
      </c>
      <c r="F120" s="56"/>
      <c r="G120" s="56"/>
      <c r="H120" s="47">
        <f t="shared" si="3"/>
        <v>0</v>
      </c>
      <c r="I120" s="56"/>
      <c r="J120" s="47">
        <f t="shared" si="4"/>
        <v>0</v>
      </c>
      <c r="K120" s="47">
        <f t="shared" si="5"/>
        <v>0</v>
      </c>
      <c r="N120" s="23">
        <v>1.79</v>
      </c>
    </row>
    <row r="121" spans="2:14" ht="28.5">
      <c r="B121" s="46" t="s">
        <v>150</v>
      </c>
      <c r="C121" s="46" t="s">
        <v>51</v>
      </c>
      <c r="D121" s="47" t="s">
        <v>49</v>
      </c>
      <c r="E121" s="47">
        <v>569.28</v>
      </c>
      <c r="F121" s="56"/>
      <c r="G121" s="56"/>
      <c r="H121" s="47">
        <f t="shared" si="3"/>
        <v>0</v>
      </c>
      <c r="I121" s="56"/>
      <c r="J121" s="47">
        <f t="shared" si="4"/>
        <v>0</v>
      </c>
      <c r="K121" s="47">
        <f t="shared" si="5"/>
        <v>0</v>
      </c>
      <c r="N121" s="23">
        <v>397.08</v>
      </c>
    </row>
    <row r="122" spans="2:14" ht="15">
      <c r="B122" s="52" t="s">
        <v>151</v>
      </c>
      <c r="C122" s="53" t="s">
        <v>53</v>
      </c>
      <c r="D122" s="54"/>
      <c r="E122" s="54"/>
      <c r="F122" s="54"/>
      <c r="G122" s="54"/>
      <c r="H122" s="54">
        <f t="shared" si="3"/>
      </c>
      <c r="I122" s="54"/>
      <c r="J122" s="54">
        <f t="shared" si="4"/>
      </c>
      <c r="K122" s="55">
        <f t="shared" si="5"/>
      </c>
      <c r="N122" s="23"/>
    </row>
    <row r="123" spans="2:14" ht="14.25">
      <c r="B123" s="46" t="s">
        <v>152</v>
      </c>
      <c r="C123" s="46" t="s">
        <v>55</v>
      </c>
      <c r="D123" s="47" t="s">
        <v>56</v>
      </c>
      <c r="E123" s="47">
        <v>27</v>
      </c>
      <c r="F123" s="56"/>
      <c r="G123" s="56"/>
      <c r="H123" s="47">
        <f t="shared" si="3"/>
        <v>0</v>
      </c>
      <c r="I123" s="56"/>
      <c r="J123" s="47">
        <f t="shared" si="4"/>
        <v>0</v>
      </c>
      <c r="K123" s="47">
        <f t="shared" si="5"/>
        <v>0</v>
      </c>
      <c r="N123" s="23">
        <v>30.78</v>
      </c>
    </row>
    <row r="124" spans="2:14" ht="14.25">
      <c r="B124" s="46" t="s">
        <v>153</v>
      </c>
      <c r="C124" s="46" t="s">
        <v>58</v>
      </c>
      <c r="D124" s="47" t="s">
        <v>56</v>
      </c>
      <c r="E124" s="47">
        <v>1</v>
      </c>
      <c r="F124" s="56"/>
      <c r="G124" s="56"/>
      <c r="H124" s="47">
        <f t="shared" si="3"/>
        <v>0</v>
      </c>
      <c r="I124" s="56"/>
      <c r="J124" s="47">
        <f t="shared" si="4"/>
        <v>0</v>
      </c>
      <c r="K124" s="47">
        <f t="shared" si="5"/>
        <v>0</v>
      </c>
      <c r="N124" s="23">
        <v>169.09</v>
      </c>
    </row>
    <row r="125" spans="2:14" ht="14.25">
      <c r="B125" s="46" t="s">
        <v>154</v>
      </c>
      <c r="C125" s="46" t="s">
        <v>60</v>
      </c>
      <c r="D125" s="47" t="s">
        <v>56</v>
      </c>
      <c r="E125" s="47">
        <v>27</v>
      </c>
      <c r="F125" s="56"/>
      <c r="G125" s="56"/>
      <c r="H125" s="47">
        <f t="shared" si="3"/>
        <v>0</v>
      </c>
      <c r="I125" s="56"/>
      <c r="J125" s="47">
        <f t="shared" si="4"/>
        <v>0</v>
      </c>
      <c r="K125" s="47">
        <f t="shared" si="5"/>
        <v>0</v>
      </c>
      <c r="N125" s="23">
        <v>142.23</v>
      </c>
    </row>
    <row r="126" spans="2:14" ht="15">
      <c r="B126" s="52">
        <v>12</v>
      </c>
      <c r="C126" s="53" t="s">
        <v>155</v>
      </c>
      <c r="D126" s="54"/>
      <c r="E126" s="54"/>
      <c r="F126" s="54"/>
      <c r="G126" s="54"/>
      <c r="H126" s="54">
        <f t="shared" si="3"/>
      </c>
      <c r="I126" s="54"/>
      <c r="J126" s="54">
        <f t="shared" si="4"/>
      </c>
      <c r="K126" s="55">
        <f t="shared" si="5"/>
      </c>
      <c r="N126" s="23"/>
    </row>
    <row r="127" spans="2:14" ht="15">
      <c r="B127" s="52" t="s">
        <v>156</v>
      </c>
      <c r="C127" s="53" t="s">
        <v>39</v>
      </c>
      <c r="D127" s="54"/>
      <c r="E127" s="54"/>
      <c r="F127" s="54"/>
      <c r="G127" s="54"/>
      <c r="H127" s="54">
        <f t="shared" si="3"/>
      </c>
      <c r="I127" s="54"/>
      <c r="J127" s="54">
        <f t="shared" si="4"/>
      </c>
      <c r="K127" s="55">
        <f t="shared" si="5"/>
      </c>
      <c r="N127" s="23"/>
    </row>
    <row r="128" spans="2:14" ht="28.5">
      <c r="B128" s="46" t="s">
        <v>157</v>
      </c>
      <c r="C128" s="46" t="s">
        <v>41</v>
      </c>
      <c r="D128" s="47" t="s">
        <v>42</v>
      </c>
      <c r="E128" s="47">
        <v>197</v>
      </c>
      <c r="F128" s="56"/>
      <c r="G128" s="56"/>
      <c r="H128" s="47">
        <f t="shared" si="3"/>
        <v>0</v>
      </c>
      <c r="I128" s="56"/>
      <c r="J128" s="47">
        <f t="shared" si="4"/>
        <v>0</v>
      </c>
      <c r="K128" s="47">
        <f t="shared" si="5"/>
        <v>0</v>
      </c>
      <c r="N128" s="23">
        <v>145.01</v>
      </c>
    </row>
    <row r="129" spans="2:14" ht="28.5">
      <c r="B129" s="46" t="s">
        <v>158</v>
      </c>
      <c r="C129" s="46" t="s">
        <v>44</v>
      </c>
      <c r="D129" s="47" t="s">
        <v>34</v>
      </c>
      <c r="E129" s="47">
        <v>3940</v>
      </c>
      <c r="F129" s="56"/>
      <c r="G129" s="56"/>
      <c r="H129" s="47">
        <f t="shared" si="3"/>
        <v>0</v>
      </c>
      <c r="I129" s="56"/>
      <c r="J129" s="47">
        <f t="shared" si="4"/>
        <v>0</v>
      </c>
      <c r="K129" s="47">
        <f t="shared" si="5"/>
        <v>0</v>
      </c>
      <c r="N129" s="23">
        <v>6.74</v>
      </c>
    </row>
    <row r="130" spans="2:14" ht="14.25">
      <c r="B130" s="46" t="s">
        <v>159</v>
      </c>
      <c r="C130" s="46" t="s">
        <v>46</v>
      </c>
      <c r="D130" s="47" t="s">
        <v>34</v>
      </c>
      <c r="E130" s="47">
        <v>3940</v>
      </c>
      <c r="F130" s="56"/>
      <c r="G130" s="56"/>
      <c r="H130" s="47">
        <f t="shared" si="3"/>
        <v>0</v>
      </c>
      <c r="I130" s="56"/>
      <c r="J130" s="47">
        <f t="shared" si="4"/>
        <v>0</v>
      </c>
      <c r="K130" s="47">
        <f t="shared" si="5"/>
        <v>0</v>
      </c>
      <c r="N130" s="23">
        <v>1.79</v>
      </c>
    </row>
    <row r="131" spans="2:14" ht="28.5">
      <c r="B131" s="46" t="s">
        <v>160</v>
      </c>
      <c r="C131" s="46" t="s">
        <v>51</v>
      </c>
      <c r="D131" s="47" t="s">
        <v>49</v>
      </c>
      <c r="E131" s="47">
        <v>472.8</v>
      </c>
      <c r="F131" s="56"/>
      <c r="G131" s="56"/>
      <c r="H131" s="47">
        <f t="shared" si="3"/>
        <v>0</v>
      </c>
      <c r="I131" s="56"/>
      <c r="J131" s="47">
        <f t="shared" si="4"/>
        <v>0</v>
      </c>
      <c r="K131" s="47">
        <f t="shared" si="5"/>
        <v>0</v>
      </c>
      <c r="N131" s="23">
        <v>397.08</v>
      </c>
    </row>
    <row r="132" spans="2:14" ht="15">
      <c r="B132" s="52" t="s">
        <v>161</v>
      </c>
      <c r="C132" s="53" t="s">
        <v>53</v>
      </c>
      <c r="D132" s="54"/>
      <c r="E132" s="54"/>
      <c r="F132" s="54"/>
      <c r="G132" s="54"/>
      <c r="H132" s="54">
        <f t="shared" si="3"/>
      </c>
      <c r="I132" s="54"/>
      <c r="J132" s="54">
        <f t="shared" si="4"/>
      </c>
      <c r="K132" s="55">
        <f t="shared" si="5"/>
      </c>
      <c r="N132" s="23"/>
    </row>
    <row r="133" spans="2:14" ht="14.25">
      <c r="B133" s="46" t="s">
        <v>162</v>
      </c>
      <c r="C133" s="46" t="s">
        <v>55</v>
      </c>
      <c r="D133" s="47" t="s">
        <v>56</v>
      </c>
      <c r="E133" s="47">
        <v>17</v>
      </c>
      <c r="F133" s="56"/>
      <c r="G133" s="56"/>
      <c r="H133" s="47">
        <f t="shared" si="3"/>
        <v>0</v>
      </c>
      <c r="I133" s="56"/>
      <c r="J133" s="47">
        <f t="shared" si="4"/>
        <v>0</v>
      </c>
      <c r="K133" s="47">
        <f t="shared" si="5"/>
        <v>0</v>
      </c>
      <c r="N133" s="23">
        <v>30.78</v>
      </c>
    </row>
    <row r="134" spans="2:14" ht="14.25">
      <c r="B134" s="46" t="s">
        <v>163</v>
      </c>
      <c r="C134" s="46" t="s">
        <v>58</v>
      </c>
      <c r="D134" s="47" t="s">
        <v>164</v>
      </c>
      <c r="E134" s="47">
        <v>8</v>
      </c>
      <c r="F134" s="56"/>
      <c r="G134" s="56"/>
      <c r="H134" s="47">
        <f t="shared" si="3"/>
        <v>0</v>
      </c>
      <c r="I134" s="56"/>
      <c r="J134" s="47">
        <f t="shared" si="4"/>
        <v>0</v>
      </c>
      <c r="K134" s="47">
        <f t="shared" si="5"/>
        <v>0</v>
      </c>
      <c r="N134" s="23">
        <v>169.09</v>
      </c>
    </row>
    <row r="135" spans="2:14" ht="14.25">
      <c r="B135" s="46" t="s">
        <v>165</v>
      </c>
      <c r="C135" s="46" t="s">
        <v>60</v>
      </c>
      <c r="D135" s="47" t="s">
        <v>164</v>
      </c>
      <c r="E135" s="47">
        <v>3</v>
      </c>
      <c r="F135" s="56"/>
      <c r="G135" s="56"/>
      <c r="H135" s="47">
        <f t="shared" si="3"/>
        <v>0</v>
      </c>
      <c r="I135" s="56"/>
      <c r="J135" s="47">
        <f t="shared" si="4"/>
        <v>0</v>
      </c>
      <c r="K135" s="47">
        <f t="shared" si="5"/>
        <v>0</v>
      </c>
      <c r="N135" s="23">
        <v>142.23</v>
      </c>
    </row>
    <row r="136" spans="2:14" ht="15">
      <c r="B136" s="52">
        <v>13</v>
      </c>
      <c r="C136" s="53" t="s">
        <v>166</v>
      </c>
      <c r="D136" s="54"/>
      <c r="E136" s="54"/>
      <c r="F136" s="54"/>
      <c r="G136" s="54"/>
      <c r="H136" s="54">
        <f t="shared" si="3"/>
      </c>
      <c r="I136" s="54"/>
      <c r="J136" s="54">
        <f t="shared" si="4"/>
      </c>
      <c r="K136" s="55">
        <f t="shared" si="5"/>
      </c>
      <c r="N136" s="23"/>
    </row>
    <row r="137" spans="2:14" ht="15">
      <c r="B137" s="52" t="s">
        <v>167</v>
      </c>
      <c r="C137" s="53" t="s">
        <v>39</v>
      </c>
      <c r="D137" s="54"/>
      <c r="E137" s="54"/>
      <c r="F137" s="54"/>
      <c r="G137" s="54"/>
      <c r="H137" s="54">
        <f t="shared" si="3"/>
      </c>
      <c r="I137" s="54"/>
      <c r="J137" s="54">
        <f t="shared" si="4"/>
      </c>
      <c r="K137" s="55">
        <f t="shared" si="5"/>
      </c>
      <c r="N137" s="23"/>
    </row>
    <row r="138" spans="2:14" ht="28.5">
      <c r="B138" s="46" t="s">
        <v>168</v>
      </c>
      <c r="C138" s="46" t="s">
        <v>41</v>
      </c>
      <c r="D138" s="47" t="s">
        <v>42</v>
      </c>
      <c r="E138" s="47">
        <v>145.2</v>
      </c>
      <c r="F138" s="56"/>
      <c r="G138" s="56"/>
      <c r="H138" s="47">
        <f t="shared" si="3"/>
        <v>0</v>
      </c>
      <c r="I138" s="56"/>
      <c r="J138" s="47">
        <f t="shared" si="4"/>
        <v>0</v>
      </c>
      <c r="K138" s="47">
        <f t="shared" si="5"/>
        <v>0</v>
      </c>
      <c r="N138" s="23">
        <v>145.01</v>
      </c>
    </row>
    <row r="139" spans="2:14" ht="28.5">
      <c r="B139" s="46" t="s">
        <v>169</v>
      </c>
      <c r="C139" s="46" t="s">
        <v>44</v>
      </c>
      <c r="D139" s="47" t="s">
        <v>34</v>
      </c>
      <c r="E139" s="47">
        <v>2904</v>
      </c>
      <c r="F139" s="56"/>
      <c r="G139" s="56"/>
      <c r="H139" s="47">
        <f t="shared" si="3"/>
        <v>0</v>
      </c>
      <c r="I139" s="56"/>
      <c r="J139" s="47">
        <f t="shared" si="4"/>
        <v>0</v>
      </c>
      <c r="K139" s="47">
        <f t="shared" si="5"/>
        <v>0</v>
      </c>
      <c r="N139" s="23">
        <v>6.74</v>
      </c>
    </row>
    <row r="140" spans="2:14" ht="14.25">
      <c r="B140" s="46" t="s">
        <v>170</v>
      </c>
      <c r="C140" s="46" t="s">
        <v>46</v>
      </c>
      <c r="D140" s="47" t="s">
        <v>34</v>
      </c>
      <c r="E140" s="47">
        <v>2904</v>
      </c>
      <c r="F140" s="56"/>
      <c r="G140" s="56"/>
      <c r="H140" s="47">
        <f t="shared" si="3"/>
        <v>0</v>
      </c>
      <c r="I140" s="56"/>
      <c r="J140" s="47">
        <f t="shared" si="4"/>
        <v>0</v>
      </c>
      <c r="K140" s="47">
        <f t="shared" si="5"/>
        <v>0</v>
      </c>
      <c r="N140" s="23">
        <v>1.79</v>
      </c>
    </row>
    <row r="141" spans="2:14" ht="28.5">
      <c r="B141" s="46" t="s">
        <v>171</v>
      </c>
      <c r="C141" s="46" t="s">
        <v>51</v>
      </c>
      <c r="D141" s="47" t="s">
        <v>49</v>
      </c>
      <c r="E141" s="47">
        <v>348.48</v>
      </c>
      <c r="F141" s="56"/>
      <c r="G141" s="56"/>
      <c r="H141" s="47">
        <f t="shared" si="3"/>
        <v>0</v>
      </c>
      <c r="I141" s="56"/>
      <c r="J141" s="47">
        <f t="shared" si="4"/>
        <v>0</v>
      </c>
      <c r="K141" s="47">
        <f t="shared" si="5"/>
        <v>0</v>
      </c>
      <c r="N141" s="23">
        <v>397.08</v>
      </c>
    </row>
    <row r="142" spans="2:14" ht="15">
      <c r="B142" s="52" t="s">
        <v>172</v>
      </c>
      <c r="C142" s="53" t="s">
        <v>53</v>
      </c>
      <c r="D142" s="54"/>
      <c r="E142" s="54"/>
      <c r="F142" s="54"/>
      <c r="G142" s="54"/>
      <c r="H142" s="54">
        <f t="shared" si="3"/>
      </c>
      <c r="I142" s="54"/>
      <c r="J142" s="54">
        <f t="shared" si="4"/>
      </c>
      <c r="K142" s="55">
        <f t="shared" si="5"/>
      </c>
      <c r="N142" s="23"/>
    </row>
    <row r="143" spans="2:14" ht="14.25">
      <c r="B143" s="46" t="s">
        <v>173</v>
      </c>
      <c r="C143" s="46" t="s">
        <v>55</v>
      </c>
      <c r="D143" s="47" t="s">
        <v>56</v>
      </c>
      <c r="E143" s="47">
        <v>15</v>
      </c>
      <c r="F143" s="56"/>
      <c r="G143" s="56"/>
      <c r="H143" s="47">
        <f t="shared" si="3"/>
        <v>0</v>
      </c>
      <c r="I143" s="56"/>
      <c r="J143" s="47">
        <f t="shared" si="4"/>
        <v>0</v>
      </c>
      <c r="K143" s="47">
        <f t="shared" si="5"/>
        <v>0</v>
      </c>
      <c r="N143" s="23">
        <v>30.78</v>
      </c>
    </row>
    <row r="144" spans="2:14" ht="14.25">
      <c r="B144" s="46" t="s">
        <v>174</v>
      </c>
      <c r="C144" s="46" t="s">
        <v>58</v>
      </c>
      <c r="D144" s="47" t="s">
        <v>56</v>
      </c>
      <c r="E144" s="47">
        <v>1</v>
      </c>
      <c r="F144" s="56"/>
      <c r="G144" s="56"/>
      <c r="H144" s="47">
        <f t="shared" si="3"/>
        <v>0</v>
      </c>
      <c r="I144" s="56"/>
      <c r="J144" s="47">
        <f t="shared" si="4"/>
        <v>0</v>
      </c>
      <c r="K144" s="47">
        <f t="shared" si="5"/>
        <v>0</v>
      </c>
      <c r="N144" s="23">
        <v>169.09</v>
      </c>
    </row>
    <row r="145" spans="2:14" ht="14.25">
      <c r="B145" s="46" t="s">
        <v>175</v>
      </c>
      <c r="C145" s="46" t="s">
        <v>60</v>
      </c>
      <c r="D145" s="47" t="s">
        <v>56</v>
      </c>
      <c r="E145" s="47">
        <v>5</v>
      </c>
      <c r="F145" s="56"/>
      <c r="G145" s="56"/>
      <c r="H145" s="47">
        <f t="shared" si="3"/>
        <v>0</v>
      </c>
      <c r="I145" s="56"/>
      <c r="J145" s="47">
        <f t="shared" si="4"/>
        <v>0</v>
      </c>
      <c r="K145" s="47">
        <f t="shared" si="5"/>
        <v>0</v>
      </c>
      <c r="N145" s="23">
        <v>142.23</v>
      </c>
    </row>
    <row r="146" spans="2:14" ht="15">
      <c r="B146" s="52">
        <v>14</v>
      </c>
      <c r="C146" s="53" t="s">
        <v>176</v>
      </c>
      <c r="D146" s="54"/>
      <c r="E146" s="54"/>
      <c r="F146" s="54"/>
      <c r="G146" s="54"/>
      <c r="H146" s="54">
        <f t="shared" si="3"/>
      </c>
      <c r="I146" s="54"/>
      <c r="J146" s="54">
        <f t="shared" si="4"/>
      </c>
      <c r="K146" s="55">
        <f t="shared" si="5"/>
      </c>
      <c r="N146" s="23"/>
    </row>
    <row r="147" spans="2:14" ht="15">
      <c r="B147" s="52" t="s">
        <v>177</v>
      </c>
      <c r="C147" s="53" t="s">
        <v>39</v>
      </c>
      <c r="D147" s="54"/>
      <c r="E147" s="54"/>
      <c r="F147" s="54"/>
      <c r="G147" s="54"/>
      <c r="H147" s="54">
        <f t="shared" si="3"/>
      </c>
      <c r="I147" s="54"/>
      <c r="J147" s="54">
        <f t="shared" si="4"/>
      </c>
      <c r="K147" s="55">
        <f t="shared" si="5"/>
      </c>
      <c r="N147" s="23"/>
    </row>
    <row r="148" spans="2:14" ht="28.5">
      <c r="B148" s="46" t="s">
        <v>178</v>
      </c>
      <c r="C148" s="46" t="s">
        <v>41</v>
      </c>
      <c r="D148" s="47" t="s">
        <v>42</v>
      </c>
      <c r="E148" s="47">
        <v>95.65</v>
      </c>
      <c r="F148" s="56"/>
      <c r="G148" s="56"/>
      <c r="H148" s="47">
        <f t="shared" si="3"/>
        <v>0</v>
      </c>
      <c r="I148" s="56"/>
      <c r="J148" s="47">
        <f t="shared" si="4"/>
        <v>0</v>
      </c>
      <c r="K148" s="47">
        <f t="shared" si="5"/>
        <v>0</v>
      </c>
      <c r="N148" s="23">
        <v>145.01</v>
      </c>
    </row>
    <row r="149" spans="2:14" ht="28.5">
      <c r="B149" s="46" t="s">
        <v>179</v>
      </c>
      <c r="C149" s="46" t="s">
        <v>44</v>
      </c>
      <c r="D149" s="47" t="s">
        <v>34</v>
      </c>
      <c r="E149" s="47">
        <v>1913</v>
      </c>
      <c r="F149" s="56"/>
      <c r="G149" s="56"/>
      <c r="H149" s="47">
        <f t="shared" si="3"/>
        <v>0</v>
      </c>
      <c r="I149" s="56"/>
      <c r="J149" s="47">
        <f t="shared" si="4"/>
        <v>0</v>
      </c>
      <c r="K149" s="47">
        <f t="shared" si="5"/>
        <v>0</v>
      </c>
      <c r="N149" s="23">
        <v>6.74</v>
      </c>
    </row>
    <row r="150" spans="2:14" ht="14.25">
      <c r="B150" s="46" t="s">
        <v>180</v>
      </c>
      <c r="C150" s="46" t="s">
        <v>46</v>
      </c>
      <c r="D150" s="47" t="s">
        <v>34</v>
      </c>
      <c r="E150" s="47">
        <v>1913</v>
      </c>
      <c r="F150" s="56"/>
      <c r="G150" s="56"/>
      <c r="H150" s="47">
        <f t="shared" si="3"/>
        <v>0</v>
      </c>
      <c r="I150" s="56"/>
      <c r="J150" s="47">
        <f t="shared" si="4"/>
        <v>0</v>
      </c>
      <c r="K150" s="47">
        <f t="shared" si="5"/>
        <v>0</v>
      </c>
      <c r="N150" s="23">
        <v>1.79</v>
      </c>
    </row>
    <row r="151" spans="2:14" ht="28.5">
      <c r="B151" s="46" t="s">
        <v>181</v>
      </c>
      <c r="C151" s="46" t="s">
        <v>51</v>
      </c>
      <c r="D151" s="47" t="s">
        <v>49</v>
      </c>
      <c r="E151" s="47">
        <v>229.56</v>
      </c>
      <c r="F151" s="56"/>
      <c r="G151" s="56"/>
      <c r="H151" s="47">
        <f t="shared" si="3"/>
        <v>0</v>
      </c>
      <c r="I151" s="56"/>
      <c r="J151" s="47">
        <f t="shared" si="4"/>
        <v>0</v>
      </c>
      <c r="K151" s="47">
        <f t="shared" si="5"/>
        <v>0</v>
      </c>
      <c r="N151" s="23">
        <v>397.08</v>
      </c>
    </row>
    <row r="152" spans="2:14" ht="15">
      <c r="B152" s="52" t="s">
        <v>182</v>
      </c>
      <c r="C152" s="53" t="s">
        <v>53</v>
      </c>
      <c r="D152" s="54"/>
      <c r="E152" s="54"/>
      <c r="F152" s="54"/>
      <c r="G152" s="54"/>
      <c r="H152" s="54">
        <f t="shared" si="3"/>
      </c>
      <c r="I152" s="54"/>
      <c r="J152" s="54">
        <f t="shared" si="4"/>
      </c>
      <c r="K152" s="55">
        <f t="shared" si="5"/>
      </c>
      <c r="N152" s="23"/>
    </row>
    <row r="153" spans="2:14" ht="14.25">
      <c r="B153" s="46" t="s">
        <v>183</v>
      </c>
      <c r="C153" s="46" t="s">
        <v>55</v>
      </c>
      <c r="D153" s="47" t="s">
        <v>56</v>
      </c>
      <c r="E153" s="47">
        <v>5</v>
      </c>
      <c r="F153" s="56"/>
      <c r="G153" s="56"/>
      <c r="H153" s="47">
        <f aca="true" t="shared" si="6" ref="H153:H208">IF(E153&lt;&gt;"",TRUNC(F153,2)+TRUNC(G153,2),"")</f>
        <v>0</v>
      </c>
      <c r="I153" s="56"/>
      <c r="J153" s="47">
        <f aca="true" t="shared" si="7" ref="J153:J208">IF(E153&lt;&gt;"",TRUNC(H153*(1+TRUNC(I153,4)),2),"")</f>
        <v>0</v>
      </c>
      <c r="K153" s="47">
        <f aca="true" t="shared" si="8" ref="K153:K208">IF(E153&lt;&gt;"",TRUNC(TRUNC(J153,2)*TRUNC(E153,2),2),"")</f>
        <v>0</v>
      </c>
      <c r="N153" s="23">
        <v>30.78</v>
      </c>
    </row>
    <row r="154" spans="2:14" ht="15">
      <c r="B154" s="52">
        <v>15</v>
      </c>
      <c r="C154" s="53" t="s">
        <v>184</v>
      </c>
      <c r="D154" s="54"/>
      <c r="E154" s="54"/>
      <c r="F154" s="54"/>
      <c r="G154" s="54"/>
      <c r="H154" s="54">
        <f t="shared" si="6"/>
      </c>
      <c r="I154" s="54"/>
      <c r="J154" s="54">
        <f t="shared" si="7"/>
      </c>
      <c r="K154" s="55">
        <f t="shared" si="8"/>
      </c>
      <c r="N154" s="23"/>
    </row>
    <row r="155" spans="2:14" ht="15">
      <c r="B155" s="52" t="s">
        <v>185</v>
      </c>
      <c r="C155" s="53" t="s">
        <v>39</v>
      </c>
      <c r="D155" s="54"/>
      <c r="E155" s="54"/>
      <c r="F155" s="54"/>
      <c r="G155" s="54"/>
      <c r="H155" s="54">
        <f t="shared" si="6"/>
      </c>
      <c r="I155" s="54"/>
      <c r="J155" s="54">
        <f t="shared" si="7"/>
      </c>
      <c r="K155" s="55">
        <f t="shared" si="8"/>
      </c>
      <c r="N155" s="23"/>
    </row>
    <row r="156" spans="2:14" ht="28.5">
      <c r="B156" s="46" t="s">
        <v>186</v>
      </c>
      <c r="C156" s="46" t="s">
        <v>41</v>
      </c>
      <c r="D156" s="47" t="s">
        <v>42</v>
      </c>
      <c r="E156" s="47">
        <v>77.05</v>
      </c>
      <c r="F156" s="56"/>
      <c r="G156" s="56"/>
      <c r="H156" s="47">
        <f t="shared" si="6"/>
        <v>0</v>
      </c>
      <c r="I156" s="56"/>
      <c r="J156" s="47">
        <f t="shared" si="7"/>
        <v>0</v>
      </c>
      <c r="K156" s="47">
        <f t="shared" si="8"/>
        <v>0</v>
      </c>
      <c r="N156" s="23">
        <v>145.01</v>
      </c>
    </row>
    <row r="157" spans="2:14" ht="14.25">
      <c r="B157" s="46" t="s">
        <v>187</v>
      </c>
      <c r="C157" s="46" t="s">
        <v>46</v>
      </c>
      <c r="D157" s="47" t="s">
        <v>34</v>
      </c>
      <c r="E157" s="47">
        <v>11230</v>
      </c>
      <c r="F157" s="56"/>
      <c r="G157" s="56"/>
      <c r="H157" s="47">
        <f t="shared" si="6"/>
        <v>0</v>
      </c>
      <c r="I157" s="56"/>
      <c r="J157" s="47">
        <f t="shared" si="7"/>
        <v>0</v>
      </c>
      <c r="K157" s="47">
        <f t="shared" si="8"/>
        <v>0</v>
      </c>
      <c r="N157" s="23">
        <v>1.79</v>
      </c>
    </row>
    <row r="158" spans="2:14" ht="28.5">
      <c r="B158" s="46" t="s">
        <v>188</v>
      </c>
      <c r="C158" s="46" t="s">
        <v>48</v>
      </c>
      <c r="D158" s="47" t="s">
        <v>49</v>
      </c>
      <c r="E158" s="47">
        <v>943.32</v>
      </c>
      <c r="F158" s="56"/>
      <c r="G158" s="56"/>
      <c r="H158" s="47">
        <f t="shared" si="6"/>
        <v>0</v>
      </c>
      <c r="I158" s="56"/>
      <c r="J158" s="47">
        <f t="shared" si="7"/>
        <v>0</v>
      </c>
      <c r="K158" s="47">
        <f t="shared" si="8"/>
        <v>0</v>
      </c>
      <c r="N158" s="23">
        <v>356.32</v>
      </c>
    </row>
    <row r="159" spans="2:14" ht="28.5">
      <c r="B159" s="46" t="s">
        <v>189</v>
      </c>
      <c r="C159" s="46" t="s">
        <v>51</v>
      </c>
      <c r="D159" s="47" t="s">
        <v>49</v>
      </c>
      <c r="E159" s="47">
        <v>539.04</v>
      </c>
      <c r="F159" s="56"/>
      <c r="G159" s="56"/>
      <c r="H159" s="47">
        <f t="shared" si="6"/>
        <v>0</v>
      </c>
      <c r="I159" s="56"/>
      <c r="J159" s="47">
        <f t="shared" si="7"/>
        <v>0</v>
      </c>
      <c r="K159" s="47">
        <f t="shared" si="8"/>
        <v>0</v>
      </c>
      <c r="N159" s="23">
        <v>397.08</v>
      </c>
    </row>
    <row r="160" spans="2:14" ht="15">
      <c r="B160" s="52" t="s">
        <v>190</v>
      </c>
      <c r="C160" s="53" t="s">
        <v>53</v>
      </c>
      <c r="D160" s="54"/>
      <c r="E160" s="54"/>
      <c r="F160" s="54"/>
      <c r="G160" s="54"/>
      <c r="H160" s="54">
        <f t="shared" si="6"/>
      </c>
      <c r="I160" s="54"/>
      <c r="J160" s="54">
        <f t="shared" si="7"/>
      </c>
      <c r="K160" s="55">
        <f t="shared" si="8"/>
      </c>
      <c r="N160" s="23"/>
    </row>
    <row r="161" spans="2:14" ht="14.25">
      <c r="B161" s="46" t="s">
        <v>191</v>
      </c>
      <c r="C161" s="46" t="s">
        <v>55</v>
      </c>
      <c r="D161" s="47" t="s">
        <v>56</v>
      </c>
      <c r="E161" s="47">
        <v>35</v>
      </c>
      <c r="F161" s="56"/>
      <c r="G161" s="56"/>
      <c r="H161" s="47">
        <f t="shared" si="6"/>
        <v>0</v>
      </c>
      <c r="I161" s="56"/>
      <c r="J161" s="47">
        <f t="shared" si="7"/>
        <v>0</v>
      </c>
      <c r="K161" s="47">
        <f t="shared" si="8"/>
        <v>0</v>
      </c>
      <c r="N161" s="23">
        <v>30.78</v>
      </c>
    </row>
    <row r="162" spans="2:14" ht="14.25">
      <c r="B162" s="46" t="s">
        <v>192</v>
      </c>
      <c r="C162" s="46" t="s">
        <v>58</v>
      </c>
      <c r="D162" s="47" t="s">
        <v>56</v>
      </c>
      <c r="E162" s="47">
        <v>13</v>
      </c>
      <c r="F162" s="56"/>
      <c r="G162" s="56"/>
      <c r="H162" s="47">
        <f t="shared" si="6"/>
        <v>0</v>
      </c>
      <c r="I162" s="56"/>
      <c r="J162" s="47">
        <f t="shared" si="7"/>
        <v>0</v>
      </c>
      <c r="K162" s="47">
        <f t="shared" si="8"/>
        <v>0</v>
      </c>
      <c r="N162" s="23">
        <v>169.09</v>
      </c>
    </row>
    <row r="163" spans="2:14" ht="14.25">
      <c r="B163" s="46" t="s">
        <v>193</v>
      </c>
      <c r="C163" s="46" t="s">
        <v>60</v>
      </c>
      <c r="D163" s="47" t="s">
        <v>56</v>
      </c>
      <c r="E163" s="47">
        <v>35</v>
      </c>
      <c r="F163" s="56"/>
      <c r="G163" s="56"/>
      <c r="H163" s="47">
        <f t="shared" si="6"/>
        <v>0</v>
      </c>
      <c r="I163" s="56"/>
      <c r="J163" s="47">
        <f t="shared" si="7"/>
        <v>0</v>
      </c>
      <c r="K163" s="47">
        <f t="shared" si="8"/>
        <v>0</v>
      </c>
      <c r="N163" s="23">
        <v>142.23</v>
      </c>
    </row>
    <row r="164" spans="2:14" ht="15">
      <c r="B164" s="52">
        <v>16</v>
      </c>
      <c r="C164" s="53" t="s">
        <v>194</v>
      </c>
      <c r="D164" s="54"/>
      <c r="E164" s="54"/>
      <c r="F164" s="54"/>
      <c r="G164" s="54"/>
      <c r="H164" s="54">
        <f t="shared" si="6"/>
      </c>
      <c r="I164" s="54"/>
      <c r="J164" s="54">
        <f t="shared" si="7"/>
      </c>
      <c r="K164" s="55">
        <f t="shared" si="8"/>
      </c>
      <c r="N164" s="23"/>
    </row>
    <row r="165" spans="2:14" ht="15">
      <c r="B165" s="52" t="s">
        <v>195</v>
      </c>
      <c r="C165" s="53" t="s">
        <v>39</v>
      </c>
      <c r="D165" s="54"/>
      <c r="E165" s="54"/>
      <c r="F165" s="54"/>
      <c r="G165" s="54"/>
      <c r="H165" s="54">
        <f t="shared" si="6"/>
      </c>
      <c r="I165" s="54"/>
      <c r="J165" s="54">
        <f t="shared" si="7"/>
      </c>
      <c r="K165" s="55">
        <f t="shared" si="8"/>
      </c>
      <c r="N165" s="23"/>
    </row>
    <row r="166" spans="2:14" ht="28.5">
      <c r="B166" s="46" t="s">
        <v>196</v>
      </c>
      <c r="C166" s="46" t="s">
        <v>41</v>
      </c>
      <c r="D166" s="47" t="s">
        <v>42</v>
      </c>
      <c r="E166" s="47">
        <v>124.6</v>
      </c>
      <c r="F166" s="56"/>
      <c r="G166" s="56"/>
      <c r="H166" s="47">
        <f t="shared" si="6"/>
        <v>0</v>
      </c>
      <c r="I166" s="56"/>
      <c r="J166" s="47">
        <f t="shared" si="7"/>
        <v>0</v>
      </c>
      <c r="K166" s="47">
        <f t="shared" si="8"/>
        <v>0</v>
      </c>
      <c r="N166" s="23">
        <v>145.01</v>
      </c>
    </row>
    <row r="167" spans="2:14" ht="14.25">
      <c r="B167" s="46" t="s">
        <v>197</v>
      </c>
      <c r="C167" s="46" t="s">
        <v>46</v>
      </c>
      <c r="D167" s="47" t="s">
        <v>34</v>
      </c>
      <c r="E167" s="47">
        <v>4984</v>
      </c>
      <c r="F167" s="56"/>
      <c r="G167" s="56"/>
      <c r="H167" s="47">
        <f t="shared" si="6"/>
        <v>0</v>
      </c>
      <c r="I167" s="56"/>
      <c r="J167" s="47">
        <f t="shared" si="7"/>
        <v>0</v>
      </c>
      <c r="K167" s="47">
        <f t="shared" si="8"/>
        <v>0</v>
      </c>
      <c r="N167" s="23">
        <v>1.79</v>
      </c>
    </row>
    <row r="168" spans="2:14" ht="28.5">
      <c r="B168" s="46" t="s">
        <v>198</v>
      </c>
      <c r="C168" s="46" t="s">
        <v>48</v>
      </c>
      <c r="D168" s="47" t="s">
        <v>49</v>
      </c>
      <c r="E168" s="47">
        <v>358.85</v>
      </c>
      <c r="F168" s="56"/>
      <c r="G168" s="56"/>
      <c r="H168" s="47">
        <f t="shared" si="6"/>
        <v>0</v>
      </c>
      <c r="I168" s="56"/>
      <c r="J168" s="47">
        <f t="shared" si="7"/>
        <v>0</v>
      </c>
      <c r="K168" s="47">
        <f t="shared" si="8"/>
        <v>0</v>
      </c>
      <c r="N168" s="23">
        <v>356.32</v>
      </c>
    </row>
    <row r="169" spans="2:14" ht="28.5">
      <c r="B169" s="46" t="s">
        <v>199</v>
      </c>
      <c r="C169" s="46" t="s">
        <v>51</v>
      </c>
      <c r="D169" s="47" t="s">
        <v>49</v>
      </c>
      <c r="E169" s="47">
        <v>239.23</v>
      </c>
      <c r="F169" s="56"/>
      <c r="G169" s="56"/>
      <c r="H169" s="47">
        <f t="shared" si="6"/>
        <v>0</v>
      </c>
      <c r="I169" s="56"/>
      <c r="J169" s="47">
        <f t="shared" si="7"/>
        <v>0</v>
      </c>
      <c r="K169" s="47">
        <f t="shared" si="8"/>
        <v>0</v>
      </c>
      <c r="N169" s="23">
        <v>397.08</v>
      </c>
    </row>
    <row r="170" spans="2:14" ht="15">
      <c r="B170" s="52" t="s">
        <v>200</v>
      </c>
      <c r="C170" s="53" t="s">
        <v>53</v>
      </c>
      <c r="D170" s="54"/>
      <c r="E170" s="54"/>
      <c r="F170" s="54"/>
      <c r="G170" s="54"/>
      <c r="H170" s="54">
        <f t="shared" si="6"/>
      </c>
      <c r="I170" s="54"/>
      <c r="J170" s="54">
        <f t="shared" si="7"/>
      </c>
      <c r="K170" s="55">
        <f t="shared" si="8"/>
      </c>
      <c r="N170" s="23"/>
    </row>
    <row r="171" spans="2:14" ht="14.25">
      <c r="B171" s="46" t="s">
        <v>201</v>
      </c>
      <c r="C171" s="46" t="s">
        <v>55</v>
      </c>
      <c r="D171" s="47" t="s">
        <v>56</v>
      </c>
      <c r="E171" s="47">
        <v>17</v>
      </c>
      <c r="F171" s="56"/>
      <c r="G171" s="56"/>
      <c r="H171" s="47">
        <f t="shared" si="6"/>
        <v>0</v>
      </c>
      <c r="I171" s="56"/>
      <c r="J171" s="47">
        <f t="shared" si="7"/>
        <v>0</v>
      </c>
      <c r="K171" s="47">
        <f t="shared" si="8"/>
        <v>0</v>
      </c>
      <c r="N171" s="23">
        <v>30.78</v>
      </c>
    </row>
    <row r="172" spans="2:14" ht="14.25">
      <c r="B172" s="46" t="s">
        <v>202</v>
      </c>
      <c r="C172" s="46" t="s">
        <v>60</v>
      </c>
      <c r="D172" s="47" t="s">
        <v>164</v>
      </c>
      <c r="E172" s="47">
        <v>17</v>
      </c>
      <c r="F172" s="56"/>
      <c r="G172" s="56"/>
      <c r="H172" s="47">
        <f t="shared" si="6"/>
        <v>0</v>
      </c>
      <c r="I172" s="56"/>
      <c r="J172" s="47">
        <f t="shared" si="7"/>
        <v>0</v>
      </c>
      <c r="K172" s="47">
        <f t="shared" si="8"/>
        <v>0</v>
      </c>
      <c r="N172" s="23">
        <v>142.23</v>
      </c>
    </row>
    <row r="173" spans="2:14" ht="15">
      <c r="B173" s="52">
        <v>17</v>
      </c>
      <c r="C173" s="53" t="s">
        <v>203</v>
      </c>
      <c r="D173" s="54"/>
      <c r="E173" s="54"/>
      <c r="F173" s="54"/>
      <c r="G173" s="54"/>
      <c r="H173" s="54">
        <f t="shared" si="6"/>
      </c>
      <c r="I173" s="54"/>
      <c r="J173" s="54">
        <f t="shared" si="7"/>
      </c>
      <c r="K173" s="55">
        <f t="shared" si="8"/>
      </c>
      <c r="N173" s="23"/>
    </row>
    <row r="174" spans="2:14" ht="15">
      <c r="B174" s="52" t="s">
        <v>204</v>
      </c>
      <c r="C174" s="53" t="s">
        <v>39</v>
      </c>
      <c r="D174" s="54"/>
      <c r="E174" s="54"/>
      <c r="F174" s="54"/>
      <c r="G174" s="54"/>
      <c r="H174" s="54">
        <f t="shared" si="6"/>
      </c>
      <c r="I174" s="54"/>
      <c r="J174" s="54">
        <f t="shared" si="7"/>
      </c>
      <c r="K174" s="55">
        <f t="shared" si="8"/>
      </c>
      <c r="N174" s="23"/>
    </row>
    <row r="175" spans="2:14" ht="28.5">
      <c r="B175" s="46" t="s">
        <v>205</v>
      </c>
      <c r="C175" s="46" t="s">
        <v>41</v>
      </c>
      <c r="D175" s="47" t="s">
        <v>42</v>
      </c>
      <c r="E175" s="47">
        <v>23.47</v>
      </c>
      <c r="F175" s="56"/>
      <c r="G175" s="56"/>
      <c r="H175" s="47">
        <f t="shared" si="6"/>
        <v>0</v>
      </c>
      <c r="I175" s="56"/>
      <c r="J175" s="47">
        <f t="shared" si="7"/>
        <v>0</v>
      </c>
      <c r="K175" s="47">
        <f t="shared" si="8"/>
        <v>0</v>
      </c>
      <c r="N175" s="23">
        <v>145.01</v>
      </c>
    </row>
    <row r="176" spans="2:14" ht="28.5">
      <c r="B176" s="46" t="s">
        <v>206</v>
      </c>
      <c r="C176" s="46" t="s">
        <v>44</v>
      </c>
      <c r="D176" s="47" t="s">
        <v>34</v>
      </c>
      <c r="E176" s="47">
        <v>469.46</v>
      </c>
      <c r="F176" s="56"/>
      <c r="G176" s="56"/>
      <c r="H176" s="47">
        <f t="shared" si="6"/>
        <v>0</v>
      </c>
      <c r="I176" s="56"/>
      <c r="J176" s="47">
        <f t="shared" si="7"/>
        <v>0</v>
      </c>
      <c r="K176" s="47">
        <f t="shared" si="8"/>
        <v>0</v>
      </c>
      <c r="N176" s="23">
        <v>6.74</v>
      </c>
    </row>
    <row r="177" spans="2:14" ht="14.25">
      <c r="B177" s="46" t="s">
        <v>207</v>
      </c>
      <c r="C177" s="46" t="s">
        <v>46</v>
      </c>
      <c r="D177" s="47" t="s">
        <v>34</v>
      </c>
      <c r="E177" s="47">
        <v>469.46</v>
      </c>
      <c r="F177" s="56"/>
      <c r="G177" s="56"/>
      <c r="H177" s="47">
        <f t="shared" si="6"/>
        <v>0</v>
      </c>
      <c r="I177" s="56"/>
      <c r="J177" s="47">
        <f t="shared" si="7"/>
        <v>0</v>
      </c>
      <c r="K177" s="47">
        <f t="shared" si="8"/>
        <v>0</v>
      </c>
      <c r="N177" s="23">
        <v>1.79</v>
      </c>
    </row>
    <row r="178" spans="2:14" ht="28.5">
      <c r="B178" s="46" t="s">
        <v>208</v>
      </c>
      <c r="C178" s="46" t="s">
        <v>51</v>
      </c>
      <c r="D178" s="47" t="s">
        <v>49</v>
      </c>
      <c r="E178" s="47">
        <v>56.34</v>
      </c>
      <c r="F178" s="56"/>
      <c r="G178" s="56"/>
      <c r="H178" s="47">
        <f t="shared" si="6"/>
        <v>0</v>
      </c>
      <c r="I178" s="56"/>
      <c r="J178" s="47">
        <f t="shared" si="7"/>
        <v>0</v>
      </c>
      <c r="K178" s="47">
        <f t="shared" si="8"/>
        <v>0</v>
      </c>
      <c r="N178" s="23">
        <v>397.08</v>
      </c>
    </row>
    <row r="179" spans="2:14" ht="15">
      <c r="B179" s="52" t="s">
        <v>209</v>
      </c>
      <c r="C179" s="53" t="s">
        <v>53</v>
      </c>
      <c r="D179" s="54"/>
      <c r="E179" s="54"/>
      <c r="F179" s="54"/>
      <c r="G179" s="54"/>
      <c r="H179" s="54">
        <f t="shared" si="6"/>
      </c>
      <c r="I179" s="54"/>
      <c r="J179" s="54">
        <f t="shared" si="7"/>
      </c>
      <c r="K179" s="55">
        <f t="shared" si="8"/>
      </c>
      <c r="N179" s="23"/>
    </row>
    <row r="180" spans="2:14" ht="14.25">
      <c r="B180" s="46" t="s">
        <v>210</v>
      </c>
      <c r="C180" s="46" t="s">
        <v>55</v>
      </c>
      <c r="D180" s="47" t="s">
        <v>56</v>
      </c>
      <c r="E180" s="47">
        <v>3</v>
      </c>
      <c r="F180" s="56"/>
      <c r="G180" s="56"/>
      <c r="H180" s="47">
        <f t="shared" si="6"/>
        <v>0</v>
      </c>
      <c r="I180" s="56"/>
      <c r="J180" s="47">
        <f t="shared" si="7"/>
        <v>0</v>
      </c>
      <c r="K180" s="47">
        <f t="shared" si="8"/>
        <v>0</v>
      </c>
      <c r="N180" s="23">
        <v>30.78</v>
      </c>
    </row>
    <row r="181" spans="2:14" ht="14.25">
      <c r="B181" s="46" t="s">
        <v>211</v>
      </c>
      <c r="C181" s="46" t="s">
        <v>58</v>
      </c>
      <c r="D181" s="47" t="s">
        <v>56</v>
      </c>
      <c r="E181" s="47">
        <v>1</v>
      </c>
      <c r="F181" s="56"/>
      <c r="G181" s="56"/>
      <c r="H181" s="47">
        <f t="shared" si="6"/>
        <v>0</v>
      </c>
      <c r="I181" s="56"/>
      <c r="J181" s="47">
        <f t="shared" si="7"/>
        <v>0</v>
      </c>
      <c r="K181" s="47">
        <f t="shared" si="8"/>
        <v>0</v>
      </c>
      <c r="N181" s="23">
        <v>169.09</v>
      </c>
    </row>
    <row r="182" spans="2:14" ht="15">
      <c r="B182" s="52">
        <v>18</v>
      </c>
      <c r="C182" s="53" t="s">
        <v>212</v>
      </c>
      <c r="D182" s="54"/>
      <c r="E182" s="54"/>
      <c r="F182" s="54"/>
      <c r="G182" s="54"/>
      <c r="H182" s="54">
        <f t="shared" si="6"/>
      </c>
      <c r="I182" s="54"/>
      <c r="J182" s="54">
        <f t="shared" si="7"/>
      </c>
      <c r="K182" s="55">
        <f t="shared" si="8"/>
      </c>
      <c r="N182" s="23"/>
    </row>
    <row r="183" spans="2:14" ht="15">
      <c r="B183" s="52" t="s">
        <v>213</v>
      </c>
      <c r="C183" s="53" t="s">
        <v>39</v>
      </c>
      <c r="D183" s="54"/>
      <c r="E183" s="54"/>
      <c r="F183" s="54"/>
      <c r="G183" s="54"/>
      <c r="H183" s="54">
        <f t="shared" si="6"/>
      </c>
      <c r="I183" s="54"/>
      <c r="J183" s="54">
        <f t="shared" si="7"/>
      </c>
      <c r="K183" s="55">
        <f t="shared" si="8"/>
      </c>
      <c r="N183" s="23"/>
    </row>
    <row r="184" spans="2:14" ht="28.5">
      <c r="B184" s="46" t="s">
        <v>214</v>
      </c>
      <c r="C184" s="46" t="s">
        <v>41</v>
      </c>
      <c r="D184" s="47" t="s">
        <v>42</v>
      </c>
      <c r="E184" s="47">
        <v>87.42</v>
      </c>
      <c r="F184" s="56"/>
      <c r="G184" s="56"/>
      <c r="H184" s="47">
        <f t="shared" si="6"/>
        <v>0</v>
      </c>
      <c r="I184" s="56"/>
      <c r="J184" s="47">
        <f t="shared" si="7"/>
        <v>0</v>
      </c>
      <c r="K184" s="47">
        <f t="shared" si="8"/>
        <v>0</v>
      </c>
      <c r="N184" s="23">
        <v>145.01</v>
      </c>
    </row>
    <row r="185" spans="2:14" ht="28.5">
      <c r="B185" s="46" t="s">
        <v>215</v>
      </c>
      <c r="C185" s="46" t="s">
        <v>44</v>
      </c>
      <c r="D185" s="47" t="s">
        <v>34</v>
      </c>
      <c r="E185" s="47">
        <v>1748.47</v>
      </c>
      <c r="F185" s="56"/>
      <c r="G185" s="56"/>
      <c r="H185" s="47">
        <f t="shared" si="6"/>
        <v>0</v>
      </c>
      <c r="I185" s="56"/>
      <c r="J185" s="47">
        <f t="shared" si="7"/>
        <v>0</v>
      </c>
      <c r="K185" s="47">
        <f t="shared" si="8"/>
        <v>0</v>
      </c>
      <c r="N185" s="23">
        <v>6.74</v>
      </c>
    </row>
    <row r="186" spans="2:14" ht="14.25">
      <c r="B186" s="46" t="s">
        <v>216</v>
      </c>
      <c r="C186" s="46" t="s">
        <v>46</v>
      </c>
      <c r="D186" s="47" t="s">
        <v>34</v>
      </c>
      <c r="E186" s="47">
        <v>1748.47</v>
      </c>
      <c r="F186" s="56"/>
      <c r="G186" s="56"/>
      <c r="H186" s="47">
        <f t="shared" si="6"/>
        <v>0</v>
      </c>
      <c r="I186" s="56"/>
      <c r="J186" s="47">
        <f t="shared" si="7"/>
        <v>0</v>
      </c>
      <c r="K186" s="47">
        <f t="shared" si="8"/>
        <v>0</v>
      </c>
      <c r="N186" s="23">
        <v>1.79</v>
      </c>
    </row>
    <row r="187" spans="2:14" ht="28.5">
      <c r="B187" s="46" t="s">
        <v>217</v>
      </c>
      <c r="C187" s="46" t="s">
        <v>51</v>
      </c>
      <c r="D187" s="47" t="s">
        <v>49</v>
      </c>
      <c r="E187" s="47">
        <v>209.82</v>
      </c>
      <c r="F187" s="56"/>
      <c r="G187" s="56"/>
      <c r="H187" s="47">
        <f t="shared" si="6"/>
        <v>0</v>
      </c>
      <c r="I187" s="56"/>
      <c r="J187" s="47">
        <f t="shared" si="7"/>
        <v>0</v>
      </c>
      <c r="K187" s="47">
        <f t="shared" si="8"/>
        <v>0</v>
      </c>
      <c r="N187" s="23">
        <v>397.08</v>
      </c>
    </row>
    <row r="188" spans="2:14" ht="15">
      <c r="B188" s="52" t="s">
        <v>218</v>
      </c>
      <c r="C188" s="53" t="s">
        <v>53</v>
      </c>
      <c r="D188" s="54"/>
      <c r="E188" s="54"/>
      <c r="F188" s="54"/>
      <c r="G188" s="54"/>
      <c r="H188" s="54">
        <f t="shared" si="6"/>
      </c>
      <c r="I188" s="54"/>
      <c r="J188" s="54">
        <f t="shared" si="7"/>
      </c>
      <c r="K188" s="55">
        <f t="shared" si="8"/>
      </c>
      <c r="N188" s="23"/>
    </row>
    <row r="189" spans="2:14" ht="14.25">
      <c r="B189" s="46" t="s">
        <v>219</v>
      </c>
      <c r="C189" s="46" t="s">
        <v>55</v>
      </c>
      <c r="D189" s="47" t="s">
        <v>56</v>
      </c>
      <c r="E189" s="47">
        <v>9</v>
      </c>
      <c r="F189" s="56"/>
      <c r="G189" s="56"/>
      <c r="H189" s="47">
        <f t="shared" si="6"/>
        <v>0</v>
      </c>
      <c r="I189" s="56"/>
      <c r="J189" s="47">
        <f t="shared" si="7"/>
        <v>0</v>
      </c>
      <c r="K189" s="47">
        <f t="shared" si="8"/>
        <v>0</v>
      </c>
      <c r="N189" s="23">
        <v>30.78</v>
      </c>
    </row>
    <row r="190" spans="2:14" ht="14.25">
      <c r="B190" s="46" t="s">
        <v>220</v>
      </c>
      <c r="C190" s="46" t="s">
        <v>58</v>
      </c>
      <c r="D190" s="47" t="s">
        <v>56</v>
      </c>
      <c r="E190" s="47">
        <v>4</v>
      </c>
      <c r="F190" s="56"/>
      <c r="G190" s="56"/>
      <c r="H190" s="47">
        <f t="shared" si="6"/>
        <v>0</v>
      </c>
      <c r="I190" s="56"/>
      <c r="J190" s="47">
        <f t="shared" si="7"/>
        <v>0</v>
      </c>
      <c r="K190" s="47">
        <f t="shared" si="8"/>
        <v>0</v>
      </c>
      <c r="N190" s="23">
        <v>169.09</v>
      </c>
    </row>
    <row r="191" spans="2:14" ht="15">
      <c r="B191" s="52">
        <v>19</v>
      </c>
      <c r="C191" s="53" t="s">
        <v>221</v>
      </c>
      <c r="D191" s="54"/>
      <c r="E191" s="54"/>
      <c r="F191" s="54"/>
      <c r="G191" s="54"/>
      <c r="H191" s="54">
        <f t="shared" si="6"/>
      </c>
      <c r="I191" s="54"/>
      <c r="J191" s="54">
        <f t="shared" si="7"/>
      </c>
      <c r="K191" s="55">
        <f t="shared" si="8"/>
      </c>
      <c r="N191" s="23"/>
    </row>
    <row r="192" spans="2:14" ht="15">
      <c r="B192" s="52" t="s">
        <v>222</v>
      </c>
      <c r="C192" s="53" t="s">
        <v>39</v>
      </c>
      <c r="D192" s="54"/>
      <c r="E192" s="54"/>
      <c r="F192" s="54"/>
      <c r="G192" s="54"/>
      <c r="H192" s="54">
        <f t="shared" si="6"/>
      </c>
      <c r="I192" s="54"/>
      <c r="J192" s="54">
        <f t="shared" si="7"/>
      </c>
      <c r="K192" s="55">
        <f t="shared" si="8"/>
      </c>
      <c r="N192" s="23"/>
    </row>
    <row r="193" spans="2:14" ht="14.25">
      <c r="B193" s="46" t="s">
        <v>223</v>
      </c>
      <c r="C193" s="46" t="s">
        <v>46</v>
      </c>
      <c r="D193" s="47" t="s">
        <v>34</v>
      </c>
      <c r="E193" s="47">
        <v>7660</v>
      </c>
      <c r="F193" s="56"/>
      <c r="G193" s="56"/>
      <c r="H193" s="47">
        <f t="shared" si="6"/>
        <v>0</v>
      </c>
      <c r="I193" s="56"/>
      <c r="J193" s="47">
        <f t="shared" si="7"/>
        <v>0</v>
      </c>
      <c r="K193" s="47">
        <f t="shared" si="8"/>
        <v>0</v>
      </c>
      <c r="N193" s="23">
        <v>1.79</v>
      </c>
    </row>
    <row r="194" spans="2:14" ht="28.5">
      <c r="B194" s="46" t="s">
        <v>224</v>
      </c>
      <c r="C194" s="46" t="s">
        <v>51</v>
      </c>
      <c r="D194" s="47" t="s">
        <v>49</v>
      </c>
      <c r="E194" s="47">
        <v>735.36</v>
      </c>
      <c r="F194" s="56"/>
      <c r="G194" s="56"/>
      <c r="H194" s="47">
        <f t="shared" si="6"/>
        <v>0</v>
      </c>
      <c r="I194" s="56"/>
      <c r="J194" s="47">
        <f t="shared" si="7"/>
        <v>0</v>
      </c>
      <c r="K194" s="47">
        <f t="shared" si="8"/>
        <v>0</v>
      </c>
      <c r="N194" s="23">
        <v>397.08</v>
      </c>
    </row>
    <row r="195" spans="2:14" ht="15">
      <c r="B195" s="52" t="s">
        <v>225</v>
      </c>
      <c r="C195" s="53" t="s">
        <v>53</v>
      </c>
      <c r="D195" s="54"/>
      <c r="E195" s="54"/>
      <c r="F195" s="54"/>
      <c r="G195" s="54"/>
      <c r="H195" s="54">
        <f t="shared" si="6"/>
      </c>
      <c r="I195" s="54"/>
      <c r="J195" s="54">
        <f t="shared" si="7"/>
      </c>
      <c r="K195" s="55">
        <f t="shared" si="8"/>
      </c>
      <c r="N195" s="23"/>
    </row>
    <row r="196" spans="2:14" ht="14.25">
      <c r="B196" s="46" t="s">
        <v>226</v>
      </c>
      <c r="C196" s="46" t="s">
        <v>55</v>
      </c>
      <c r="D196" s="47" t="s">
        <v>56</v>
      </c>
      <c r="E196" s="47">
        <v>44</v>
      </c>
      <c r="F196" s="56"/>
      <c r="G196" s="56"/>
      <c r="H196" s="47">
        <f t="shared" si="6"/>
        <v>0</v>
      </c>
      <c r="I196" s="56"/>
      <c r="J196" s="47">
        <f t="shared" si="7"/>
        <v>0</v>
      </c>
      <c r="K196" s="47">
        <f t="shared" si="8"/>
        <v>0</v>
      </c>
      <c r="N196" s="23">
        <v>30.78</v>
      </c>
    </row>
    <row r="197" spans="2:14" ht="14.25">
      <c r="B197" s="46" t="s">
        <v>227</v>
      </c>
      <c r="C197" s="46" t="s">
        <v>58</v>
      </c>
      <c r="D197" s="47" t="s">
        <v>56</v>
      </c>
      <c r="E197" s="47">
        <v>12</v>
      </c>
      <c r="F197" s="56"/>
      <c r="G197" s="56"/>
      <c r="H197" s="47">
        <f t="shared" si="6"/>
        <v>0</v>
      </c>
      <c r="I197" s="56"/>
      <c r="J197" s="47">
        <f t="shared" si="7"/>
        <v>0</v>
      </c>
      <c r="K197" s="47">
        <f t="shared" si="8"/>
        <v>0</v>
      </c>
      <c r="N197" s="23">
        <v>169.09</v>
      </c>
    </row>
    <row r="198" spans="2:14" ht="14.25">
      <c r="B198" s="46" t="s">
        <v>228</v>
      </c>
      <c r="C198" s="46" t="s">
        <v>60</v>
      </c>
      <c r="D198" s="47" t="s">
        <v>56</v>
      </c>
      <c r="E198" s="47">
        <v>6</v>
      </c>
      <c r="F198" s="56"/>
      <c r="G198" s="56"/>
      <c r="H198" s="47">
        <f t="shared" si="6"/>
        <v>0</v>
      </c>
      <c r="I198" s="56"/>
      <c r="J198" s="47">
        <f t="shared" si="7"/>
        <v>0</v>
      </c>
      <c r="K198" s="47">
        <f t="shared" si="8"/>
        <v>0</v>
      </c>
      <c r="N198" s="23">
        <v>142.23</v>
      </c>
    </row>
    <row r="199" spans="2:14" ht="15">
      <c r="B199" s="52">
        <v>20</v>
      </c>
      <c r="C199" s="53" t="s">
        <v>229</v>
      </c>
      <c r="D199" s="54"/>
      <c r="E199" s="54"/>
      <c r="F199" s="54"/>
      <c r="G199" s="54"/>
      <c r="H199" s="54">
        <f t="shared" si="6"/>
      </c>
      <c r="I199" s="54"/>
      <c r="J199" s="54">
        <f t="shared" si="7"/>
      </c>
      <c r="K199" s="55">
        <f t="shared" si="8"/>
      </c>
      <c r="N199" s="23"/>
    </row>
    <row r="200" spans="2:14" ht="15">
      <c r="B200" s="52" t="s">
        <v>230</v>
      </c>
      <c r="C200" s="53" t="s">
        <v>39</v>
      </c>
      <c r="D200" s="54"/>
      <c r="E200" s="54"/>
      <c r="F200" s="54"/>
      <c r="G200" s="54"/>
      <c r="H200" s="54">
        <f t="shared" si="6"/>
      </c>
      <c r="I200" s="54"/>
      <c r="J200" s="54">
        <f t="shared" si="7"/>
      </c>
      <c r="K200" s="55">
        <f t="shared" si="8"/>
      </c>
      <c r="N200" s="23"/>
    </row>
    <row r="201" spans="2:14" ht="28.5">
      <c r="B201" s="46" t="s">
        <v>231</v>
      </c>
      <c r="C201" s="46" t="s">
        <v>41</v>
      </c>
      <c r="D201" s="47" t="s">
        <v>42</v>
      </c>
      <c r="E201" s="47">
        <v>380.45</v>
      </c>
      <c r="F201" s="56"/>
      <c r="G201" s="56"/>
      <c r="H201" s="47">
        <f t="shared" si="6"/>
        <v>0</v>
      </c>
      <c r="I201" s="56"/>
      <c r="J201" s="47">
        <f t="shared" si="7"/>
        <v>0</v>
      </c>
      <c r="K201" s="47">
        <f t="shared" si="8"/>
        <v>0</v>
      </c>
      <c r="N201" s="23">
        <v>145.01</v>
      </c>
    </row>
    <row r="202" spans="2:14" ht="28.5">
      <c r="B202" s="46" t="s">
        <v>232</v>
      </c>
      <c r="C202" s="46" t="s">
        <v>44</v>
      </c>
      <c r="D202" s="47" t="s">
        <v>34</v>
      </c>
      <c r="E202" s="47">
        <v>7609</v>
      </c>
      <c r="F202" s="56"/>
      <c r="G202" s="56"/>
      <c r="H202" s="47">
        <f t="shared" si="6"/>
        <v>0</v>
      </c>
      <c r="I202" s="56"/>
      <c r="J202" s="47">
        <f t="shared" si="7"/>
        <v>0</v>
      </c>
      <c r="K202" s="47">
        <f t="shared" si="8"/>
        <v>0</v>
      </c>
      <c r="N202" s="23">
        <v>6.74</v>
      </c>
    </row>
    <row r="203" spans="2:14" ht="14.25">
      <c r="B203" s="46" t="s">
        <v>233</v>
      </c>
      <c r="C203" s="46" t="s">
        <v>46</v>
      </c>
      <c r="D203" s="47" t="s">
        <v>34</v>
      </c>
      <c r="E203" s="47">
        <v>7609</v>
      </c>
      <c r="F203" s="56"/>
      <c r="G203" s="56"/>
      <c r="H203" s="47">
        <f t="shared" si="6"/>
        <v>0</v>
      </c>
      <c r="I203" s="56"/>
      <c r="J203" s="47">
        <f t="shared" si="7"/>
        <v>0</v>
      </c>
      <c r="K203" s="47">
        <f t="shared" si="8"/>
        <v>0</v>
      </c>
      <c r="N203" s="23">
        <v>1.79</v>
      </c>
    </row>
    <row r="204" spans="2:14" ht="28.5">
      <c r="B204" s="46" t="s">
        <v>234</v>
      </c>
      <c r="C204" s="46" t="s">
        <v>51</v>
      </c>
      <c r="D204" s="47" t="s">
        <v>49</v>
      </c>
      <c r="E204" s="47">
        <v>913.08</v>
      </c>
      <c r="F204" s="56"/>
      <c r="G204" s="56"/>
      <c r="H204" s="47">
        <f t="shared" si="6"/>
        <v>0</v>
      </c>
      <c r="I204" s="56"/>
      <c r="J204" s="47">
        <f t="shared" si="7"/>
        <v>0</v>
      </c>
      <c r="K204" s="47">
        <f t="shared" si="8"/>
        <v>0</v>
      </c>
      <c r="N204" s="23">
        <v>397.08</v>
      </c>
    </row>
    <row r="205" spans="2:14" ht="15">
      <c r="B205" s="52" t="s">
        <v>235</v>
      </c>
      <c r="C205" s="53" t="s">
        <v>53</v>
      </c>
      <c r="D205" s="54"/>
      <c r="E205" s="54"/>
      <c r="F205" s="54"/>
      <c r="G205" s="54"/>
      <c r="H205" s="54">
        <f t="shared" si="6"/>
      </c>
      <c r="I205" s="54"/>
      <c r="J205" s="54">
        <f t="shared" si="7"/>
      </c>
      <c r="K205" s="55">
        <f t="shared" si="8"/>
      </c>
      <c r="N205" s="23"/>
    </row>
    <row r="206" spans="2:14" ht="14.25">
      <c r="B206" s="46" t="s">
        <v>236</v>
      </c>
      <c r="C206" s="46" t="s">
        <v>55</v>
      </c>
      <c r="D206" s="47" t="s">
        <v>56</v>
      </c>
      <c r="E206" s="47">
        <v>35</v>
      </c>
      <c r="F206" s="56"/>
      <c r="G206" s="56"/>
      <c r="H206" s="47">
        <f t="shared" si="6"/>
        <v>0</v>
      </c>
      <c r="I206" s="56"/>
      <c r="J206" s="47">
        <f t="shared" si="7"/>
        <v>0</v>
      </c>
      <c r="K206" s="47">
        <f t="shared" si="8"/>
        <v>0</v>
      </c>
      <c r="N206" s="23">
        <v>30.78</v>
      </c>
    </row>
    <row r="207" spans="2:14" ht="14.25">
      <c r="B207" s="46" t="s">
        <v>237</v>
      </c>
      <c r="C207" s="46" t="s">
        <v>58</v>
      </c>
      <c r="D207" s="47" t="s">
        <v>56</v>
      </c>
      <c r="E207" s="47">
        <v>10</v>
      </c>
      <c r="F207" s="56"/>
      <c r="G207" s="56"/>
      <c r="H207" s="47">
        <f t="shared" si="6"/>
        <v>0</v>
      </c>
      <c r="I207" s="56"/>
      <c r="J207" s="47">
        <f t="shared" si="7"/>
        <v>0</v>
      </c>
      <c r="K207" s="47">
        <f t="shared" si="8"/>
        <v>0</v>
      </c>
      <c r="N207" s="23">
        <v>169.09</v>
      </c>
    </row>
    <row r="208" spans="2:14" ht="14.25">
      <c r="B208" s="46" t="s">
        <v>238</v>
      </c>
      <c r="C208" s="46" t="s">
        <v>60</v>
      </c>
      <c r="D208" s="47" t="s">
        <v>56</v>
      </c>
      <c r="E208" s="47">
        <v>3</v>
      </c>
      <c r="F208" s="56"/>
      <c r="G208" s="56"/>
      <c r="H208" s="47">
        <f t="shared" si="6"/>
        <v>0</v>
      </c>
      <c r="I208" s="56"/>
      <c r="J208" s="47">
        <f t="shared" si="7"/>
        <v>0</v>
      </c>
      <c r="K208" s="47">
        <f t="shared" si="8"/>
        <v>0</v>
      </c>
      <c r="N208" s="23">
        <v>142.23</v>
      </c>
    </row>
    <row r="209" spans="2:11" ht="15">
      <c r="B209" s="24"/>
      <c r="C209" s="25"/>
      <c r="D209" s="48"/>
      <c r="E209" s="48"/>
      <c r="F209" s="48"/>
      <c r="G209" s="48"/>
      <c r="H209" s="48"/>
      <c r="I209" s="49"/>
      <c r="J209" s="49" t="s">
        <v>22</v>
      </c>
      <c r="K209" s="26">
        <f>SUM(K22:K208)</f>
        <v>0</v>
      </c>
    </row>
    <row r="210" ht="12.75">
      <c r="J210" s="27"/>
    </row>
    <row r="211" spans="2:10" ht="14.25">
      <c r="B211" s="28"/>
      <c r="C211" s="29">
        <f>C7</f>
        <v>0</v>
      </c>
      <c r="J211" s="27"/>
    </row>
    <row r="212" spans="2:10" ht="14.25">
      <c r="B212" s="30" t="str">
        <f>IF(B211="","(cidade)","")</f>
        <v>(cidade)</v>
      </c>
      <c r="C212" s="31"/>
      <c r="J212" s="27"/>
    </row>
    <row r="213" ht="12.75">
      <c r="J213" s="27"/>
    </row>
    <row r="214" ht="12.75">
      <c r="J214" s="27"/>
    </row>
    <row r="215" spans="3:10" ht="13.5" thickBot="1">
      <c r="C215" s="32"/>
      <c r="G215" s="33"/>
      <c r="H215" s="33"/>
      <c r="I215" s="33"/>
      <c r="J215" s="34"/>
    </row>
    <row r="216" spans="2:10" ht="15">
      <c r="B216" s="17"/>
      <c r="C216" s="35" t="s">
        <v>23</v>
      </c>
      <c r="D216" s="17"/>
      <c r="E216" s="17"/>
      <c r="F216" s="17"/>
      <c r="G216" s="70" t="s">
        <v>24</v>
      </c>
      <c r="H216" s="70"/>
      <c r="I216" s="70"/>
      <c r="J216" s="70"/>
    </row>
    <row r="217" spans="2:10" ht="14.25">
      <c r="B217" s="36" t="s">
        <v>25</v>
      </c>
      <c r="C217" s="37"/>
      <c r="D217" s="17"/>
      <c r="F217" s="36" t="s">
        <v>25</v>
      </c>
      <c r="G217" s="67"/>
      <c r="H217" s="67"/>
      <c r="I217" s="67"/>
      <c r="J217" s="67"/>
    </row>
    <row r="218" spans="2:11" ht="14.25">
      <c r="B218" s="36" t="s">
        <v>26</v>
      </c>
      <c r="C218" s="37"/>
      <c r="D218" s="17"/>
      <c r="F218" s="36" t="s">
        <v>27</v>
      </c>
      <c r="G218" s="67"/>
      <c r="H218" s="67"/>
      <c r="I218" s="67"/>
      <c r="J218" s="67"/>
      <c r="K218" s="1" t="str">
        <f>IF(G218="","(Ex,: Engenheiro Civil)","")</f>
        <v>(Ex,: Engenheiro Civil)</v>
      </c>
    </row>
    <row r="219" spans="2:11" ht="14.25">
      <c r="B219" s="36" t="s">
        <v>28</v>
      </c>
      <c r="C219" s="38"/>
      <c r="D219" s="17"/>
      <c r="F219" s="36" t="s">
        <v>29</v>
      </c>
      <c r="G219" s="67"/>
      <c r="H219" s="67"/>
      <c r="I219" s="67"/>
      <c r="J219" s="67"/>
      <c r="K219" s="1" t="str">
        <f>IF(G219="","(Ex: 100015-3)","")</f>
        <v>(Ex: 100015-3)</v>
      </c>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sheetData>
  <sheetProtection sheet="1" formatColumns="0" formatRows="0"/>
  <mergeCells count="25">
    <mergeCell ref="B15:C15"/>
    <mergeCell ref="B1:K1"/>
    <mergeCell ref="B10:K10"/>
    <mergeCell ref="B12:C12"/>
    <mergeCell ref="D12:H12"/>
    <mergeCell ref="I12:K12"/>
    <mergeCell ref="B13:C13"/>
    <mergeCell ref="D13:H13"/>
    <mergeCell ref="I13:K13"/>
    <mergeCell ref="E15:K15"/>
    <mergeCell ref="G218:J218"/>
    <mergeCell ref="K20:K21"/>
    <mergeCell ref="G219:J219"/>
    <mergeCell ref="N20:N21"/>
    <mergeCell ref="F20:H20"/>
    <mergeCell ref="G216:J216"/>
    <mergeCell ref="G217:J217"/>
    <mergeCell ref="B17:K17"/>
    <mergeCell ref="B18:K18"/>
    <mergeCell ref="B20:B21"/>
    <mergeCell ref="D20:D21"/>
    <mergeCell ref="I20:I21"/>
    <mergeCell ref="J20:J21"/>
    <mergeCell ref="C20:C21"/>
    <mergeCell ref="E20:E21"/>
  </mergeCells>
  <conditionalFormatting sqref="C4">
    <cfRule type="expression" priority="534" dxfId="9" stopIfTrue="1">
      <formula>C4=""</formula>
    </cfRule>
    <cfRule type="expression" priority="535" dxfId="9" stopIfTrue="1">
      <formula>""</formula>
    </cfRule>
  </conditionalFormatting>
  <conditionalFormatting sqref="C5">
    <cfRule type="expression" priority="536" dxfId="9" stopIfTrue="1">
      <formula>C5=""</formula>
    </cfRule>
  </conditionalFormatting>
  <conditionalFormatting sqref="C6">
    <cfRule type="expression" priority="537" dxfId="9" stopIfTrue="1">
      <formula>C6=""</formula>
    </cfRule>
  </conditionalFormatting>
  <conditionalFormatting sqref="C7">
    <cfRule type="expression" priority="538" dxfId="9" stopIfTrue="1">
      <formula>C7=""</formula>
    </cfRule>
  </conditionalFormatting>
  <conditionalFormatting sqref="H6">
    <cfRule type="expression" priority="539" dxfId="9" stopIfTrue="1">
      <formula>H6=""</formula>
    </cfRule>
  </conditionalFormatting>
  <conditionalFormatting sqref="H5">
    <cfRule type="expression" priority="540" dxfId="9" stopIfTrue="1">
      <formula>H5=""</formula>
    </cfRule>
  </conditionalFormatting>
  <conditionalFormatting sqref="D15">
    <cfRule type="expression" priority="541" dxfId="9" stopIfTrue="1">
      <formula>$D$15=""</formula>
    </cfRule>
  </conditionalFormatting>
  <conditionalFormatting sqref="C217">
    <cfRule type="expression" priority="544" dxfId="9" stopIfTrue="1">
      <formula>C217=""</formula>
    </cfRule>
  </conditionalFormatting>
  <conditionalFormatting sqref="C218">
    <cfRule type="expression" priority="545" dxfId="9" stopIfTrue="1">
      <formula>C218=""</formula>
    </cfRule>
  </conditionalFormatting>
  <conditionalFormatting sqref="G218">
    <cfRule type="expression" priority="546" dxfId="9" stopIfTrue="1">
      <formula>G218=""</formula>
    </cfRule>
  </conditionalFormatting>
  <conditionalFormatting sqref="B211">
    <cfRule type="expression" priority="547" dxfId="9" stopIfTrue="1">
      <formula>$B$211=""</formula>
    </cfRule>
  </conditionalFormatting>
  <conditionalFormatting sqref="G217">
    <cfRule type="expression" priority="548" dxfId="9" stopIfTrue="1">
      <formula>G217=""</formula>
    </cfRule>
  </conditionalFormatting>
  <conditionalFormatting sqref="G219">
    <cfRule type="expression" priority="549" dxfId="9" stopIfTrue="1">
      <formula>G219=""</formula>
    </cfRule>
  </conditionalFormatting>
  <conditionalFormatting sqref="C219">
    <cfRule type="expression" priority="550" dxfId="9" stopIfTrue="1">
      <formula>$C$219=""</formula>
    </cfRule>
  </conditionalFormatting>
  <conditionalFormatting sqref="E15:G15">
    <cfRule type="containsText" priority="532" dxfId="1" operator="containsText" stopIfTrue="1" text="(INFORMAR AQUI O PRAZO POR EXTENSO) dias">
      <formula>NOT(ISERROR(SEARCH("(INFORMAR AQUI O PRAZO POR EXTENSO) dias",E15)))</formula>
    </cfRule>
  </conditionalFormatting>
  <conditionalFormatting sqref="I13:K13">
    <cfRule type="containsText" priority="531" dxfId="1" operator="containsText" stopIfTrue="1" text="(INFORMAR AQUI O VALOR POR EXTENSO)">
      <formula>NOT(ISERROR(SEARCH("(INFORMAR AQUI O VALOR POR EXTENSO)",I13)))</formula>
    </cfRule>
  </conditionalFormatting>
  <conditionalFormatting sqref="G24:G28 G35:G38 G30:G32 G40:G42 G45:G48 G50:G51 G54:G57 G59:G61 G64:G67 G69:G71 G74:G76 G78:G79 G82:G85 G87:G89 G92:G93 G95:G97 G100:G103 G105:G107 G110:G113 G115:G117 G120:G121 G123:G125 G128:G131 G133:G135 G138:G141 G143:G145 G148:G151 G153 G156:G159 G161:G163 G166:G169 G171:G172 G175:G178 G180:G181 G184:G187 G189:G190 G193:G194 G196:G198 G201:G204 G206:G208">
    <cfRule type="expression" priority="138" dxfId="1" stopIfTrue="1">
      <formula>G24=""</formula>
    </cfRule>
  </conditionalFormatting>
  <conditionalFormatting sqref="I24:I28 I35:I38 I30:I32 I40:I42 I45:I48 I50:I51 I54:I57 I59:I61 I64:I67 I69:I71 I74:I76 I78:I79 I82:I85 I87:I89 I92:I93 I95:I97 I100:I103 I105:I107 I110:I113 I115:I117 I120:I121 I123:I125 I128:I131 I133:I135 I138:I141 I143:I145 I148:I151 I153 I156:I159 I161:I163 I166:I169 I171:I172 I175:I178 I180:I181 I184:I187 I189:I190 I193:I194 I196:I198 I201:I204 I206:I208">
    <cfRule type="expression" priority="137" dxfId="1" stopIfTrue="1">
      <formula>I24=""</formula>
    </cfRule>
  </conditionalFormatting>
  <conditionalFormatting sqref="F24:F28 F35:F38 F30:F32 F40:F42 F45:F48 F50:F51 F54:F57 F59:F61 F64:F67 F69:F71 F74:F76 F78:F79 F82:F85 F87:F89 F92:F93 F95:F97 F100:F103 F105:F107 F110:F113 F115:F117 F120:F121 F123:F125 F128:F131 F133:F135 F138:F141 F143:F145 F148:F151 F153 F156:F159 F161:F163 F166:F169 F171:F172 F175:F178 F180:F181 F184:F187 F189:F190 F193:F194 F196:F198 F201:F204 F206:F208">
    <cfRule type="expression" priority="136" dxfId="1" stopIfTrue="1">
      <formula>F24=""</formula>
    </cfRule>
  </conditionalFormatting>
  <conditionalFormatting sqref="F24:F28 F35:F38 F30:F32 F40:F42 F45:F48 F50:F51 F54:F57 F59:F61 F64:F67 F69:F71 F74:F76 F78:F79 F82:F85 F87:F89 F92:F93 F95:F97 F100:F103 F105:F107 F110:F113 F115:F117 F120:F121 F123:F125 F128:F131 F133:F135 F138:F141 F143:F145 F148:F151 F153 F156:F159 F161:F163 F166:F169 F171:F172 F175:F178 F180:F181 F184:F187 F189:F190 F193:F194 F196:F198 F201:F204 F206:F208">
    <cfRule type="expression" priority="139" dxfId="1" stopIfTrue="1">
      <formula>F24=""</formula>
    </cfRule>
  </conditionalFormatting>
  <conditionalFormatting sqref="G24:G28 G35:G38 G30:G32 G40:G42 G45:G48 G50:G51 G54:G57 G59:G61 G64:G67 G69:G71 G74:G76 G78:G79 G82:G85 G87:G89 G92:G93 G95:G97 G100:G103 G105:G107 G110:G113 G115:G117 G120:G121 G123:G125 G128:G131 G133:G135 G138:G141 G143:G145 G148:G151 G153 G156:G159 G161:G163 G166:G169 G171:G172 G175:G178 G180:G181 G184:G187 G189:G190 G193:G194 G196:G198 G201:G204 G206:G208">
    <cfRule type="expression" priority="135" dxfId="1" stopIfTrue="1">
      <formula>G24=""</formula>
    </cfRule>
  </conditionalFormatting>
  <conditionalFormatting sqref="I24:I28 I35:I38 I30:I32 I40:I42 I45:I48 I50:I51 I54:I57 I59:I61 I64:I67 I69:I71 I74:I76 I78:I79 I82:I85 I87:I89 I92:I93 I95:I97 I100:I103 I105:I107 I110:I113 I115:I117 I120:I121 I123:I125 I128:I131 I133:I135 I138:I141 I143:I145 I148:I151 I153 I156:I159 I161:I163 I166:I169 I171:I172 I175:I178 I180:I181 I184:I187 I189:I190 I193:I194 I196:I198 I201:I204 I206:I208">
    <cfRule type="expression" priority="134" dxfId="1" stopIfTrue="1">
      <formula>I24=""</formula>
    </cfRule>
  </conditionalFormatting>
  <conditionalFormatting sqref="J24:J28 J35:J38 J30:J32 J40:J42 J45:J48 J50:J51 J54:J57 J59:J61 J64:J67 J69:J71 J74:J76 J78:J79 J82:J85 J87:J89 J92:J93 J95:J97 J100:J103 J105:J107 J110:J113 J115:J117 J120:J121 J123:J125 J128:J131 J133:J135 J138:J141 J143:J145 J148:J151 J153 J156:J159 J161:J163 J166:J169 J171:J172 J175:J178 J180:J181 J184:J187 J189:J190 J193:J194 J196:J198 J201:J204 J206:J208">
    <cfRule type="expression" priority="140" dxfId="0">
      <formula>J24&gt;N24</formula>
    </cfRule>
  </conditionalFormatting>
  <dataValidations count="1">
    <dataValidation type="whole" allowBlank="1" showInputMessage="1" showErrorMessage="1" sqref="D15">
      <formula1>1</formula1>
      <formula2>9999999999999990000</formula2>
    </dataValidation>
  </dataValidations>
  <printOptions/>
  <pageMargins left="0.25" right="0.25" top="0.75" bottom="0.75" header="0.5118055555555555" footer="0.3"/>
  <pageSetup fitToHeight="0" fitToWidth="1" horizontalDpi="300" verticalDpi="300" orientation="portrait" paperSize="9" scale="53" r:id="rId1"/>
  <headerFooter alignWithMargins="0">
    <oddFooter>&amp;RPágina &amp;P/&amp;N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Glederson Henrique Grein</dc:creator>
  <cp:keywords/>
  <dc:description/>
  <cp:lastModifiedBy>Jessica de Arruda de Carvalho</cp:lastModifiedBy>
  <cp:lastPrinted>2018-03-07T14:17:45Z</cp:lastPrinted>
  <dcterms:created xsi:type="dcterms:W3CDTF">2018-03-07T14:23:23Z</dcterms:created>
  <dcterms:modified xsi:type="dcterms:W3CDTF">2019-02-27T14:43:46Z</dcterms:modified>
  <cp:category/>
  <cp:version/>
  <cp:contentType/>
  <cp:contentStatus/>
</cp:coreProperties>
</file>