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lan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<sst xmlns="http://schemas.openxmlformats.org/spreadsheetml/2006/main" count="1094" uniqueCount="750">
  <si>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</si>
  <si>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</si>
  <si>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</si>
  <si>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</si>
  <si>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</si>
  <si>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</si>
  <si>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</si>
  <si>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</si>
  <si>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</si>
  <si>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</si>
  <si>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</si>
  <si>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</si>
  <si>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</si>
  <si>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</si>
  <si>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</si>
  <si>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</si>
  <si>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</si>
  <si>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</si>
  <si>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</si>
  <si>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</si>
  <si>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</si>
  <si>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</si>
  <si>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</si>
  <si>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</si>
  <si>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</si>
  <si>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</si>
  <si>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</si>
  <si>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</si>
  <si>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</si>
  <si>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</si>
  <si>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</si>
  <si>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</si>
  <si>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PROPONENTE:</t>
  </si>
  <si>
    <t>2.1</t>
  </si>
  <si>
    <t>3.1</t>
  </si>
  <si>
    <t>4.1</t>
  </si>
  <si>
    <t>4.2</t>
  </si>
  <si>
    <t>5.1</t>
  </si>
  <si>
    <t>5.2</t>
  </si>
  <si>
    <t>4.3</t>
  </si>
  <si>
    <t>4.4</t>
  </si>
  <si>
    <t>4.5</t>
  </si>
  <si>
    <t>5.3</t>
  </si>
  <si>
    <t>5.4</t>
  </si>
  <si>
    <t>6.1</t>
  </si>
  <si>
    <t>BDI (%)</t>
  </si>
  <si>
    <t>CANTEIRO DE OBRAS</t>
  </si>
  <si>
    <t>1.2</t>
  </si>
  <si>
    <t>1.3</t>
  </si>
  <si>
    <t>SERVIÇOS INICIAIS</t>
  </si>
  <si>
    <t>2.2</t>
  </si>
  <si>
    <t>EQUIPAMENTOS</t>
  </si>
  <si>
    <t>Concorrência</t>
  </si>
  <si>
    <t>Engenheiro (4 horas por dia, durante 15 dias por mês) com encargos complementares</t>
  </si>
  <si>
    <t>Encarregado geral de obra com encargos complementares</t>
  </si>
  <si>
    <t>Desenhista copista com encargos complementares - Projeto As Built Arquitetônico, Estrutural, Hidrossaitário, Elétrico, Cabeamento e Segurança, Climatização e Preventivo de Incêndio</t>
  </si>
  <si>
    <t>h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</si>
  <si>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</si>
  <si>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</si>
  <si>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</si>
  <si>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</si>
  <si>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</si>
  <si>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</si>
  <si>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</si>
  <si>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</si>
  <si>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</si>
  <si>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</si>
  <si>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</si>
  <si>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</si>
  <si>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</si>
  <si>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</si>
  <si>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</si>
  <si>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</si>
  <si>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</si>
  <si>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</si>
  <si>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</si>
  <si>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</si>
  <si>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</si>
  <si>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</si>
  <si>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</si>
  <si>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</si>
  <si>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</si>
  <si>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</si>
  <si>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</si>
  <si>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Placa de obra em chapa de aço galvanizado - 1 unidade - dimensões 1,25 x 2,00m</t>
  </si>
  <si>
    <t>Tapume de chapa de madeira compensada, e= 6mm, com pintura a cal e reaproveitamento de 2x - h=2,00m</t>
  </si>
  <si>
    <t>Remoção de calhas</t>
  </si>
  <si>
    <t>Remoção de rufos e algerozas</t>
  </si>
  <si>
    <t xml:space="preserve">Remoção manual de portas e caixilhos de madeira, sem reaproveitamento </t>
  </si>
  <si>
    <t>Remoção manual de louças e metais sanitários, sem reaproveitamento</t>
  </si>
  <si>
    <t>Remoção manual de interruptores e tomadas, sem reaproveitamento</t>
  </si>
  <si>
    <t>Remoção manual de cabos elétricos, sem reaproveitamento</t>
  </si>
  <si>
    <t>Carga e descarga mecanizada de entulho em caminhão basculante 6,0m³</t>
  </si>
  <si>
    <t>Entrada provisória de energia elétrica aérea trifásica, com disjuntor termomagnético 40A, em poste de madeira</t>
  </si>
  <si>
    <t>Entrada provisória de água, com caixa em concreto pré-moldad, torneira e hidrômetro Ø3/4</t>
  </si>
  <si>
    <t>m²</t>
  </si>
  <si>
    <t>m</t>
  </si>
  <si>
    <t>un.</t>
  </si>
  <si>
    <t>m³</t>
  </si>
  <si>
    <t>m³ x km</t>
  </si>
  <si>
    <t>und</t>
  </si>
  <si>
    <r>
      <t xml:space="preserve">Locação convencional de obra, através de gabarito de tábuas corridas pontaletadas a cada 2,00m - </t>
    </r>
    <r>
      <rPr>
        <sz val="11"/>
        <color indexed="10"/>
        <rFont val="Arial"/>
        <family val="2"/>
      </rPr>
      <t>Ampliação escada</t>
    </r>
  </si>
  <si>
    <r>
      <t xml:space="preserve">Remoção manual de chapas e perfis de gesso acartonado (dry-wall), sem reaproveitamento - </t>
    </r>
    <r>
      <rPr>
        <sz val="11"/>
        <color indexed="10"/>
        <rFont val="Arial"/>
        <family val="2"/>
      </rPr>
      <t>Empolamento 40%</t>
    </r>
  </si>
  <si>
    <r>
      <t xml:space="preserve">Remoção manual de telhas em fibrocimento, sem reaproveitamento </t>
    </r>
    <r>
      <rPr>
        <sz val="11"/>
        <color indexed="10"/>
        <rFont val="Arial"/>
        <family val="2"/>
      </rPr>
      <t>- Empolamento 20%</t>
    </r>
  </si>
  <si>
    <r>
      <t xml:space="preserve">Remoção manual de estrutura de madeira para cobertura, sem reaproveitamento  - </t>
    </r>
    <r>
      <rPr>
        <sz val="11"/>
        <color indexed="10"/>
        <rFont val="Arial"/>
        <family val="2"/>
      </rPr>
      <t>Empolamento 20%</t>
    </r>
  </si>
  <si>
    <r>
      <t>Remoção de esquadrias metálicas, sem reaproveitamento -</t>
    </r>
    <r>
      <rPr>
        <sz val="11"/>
        <color indexed="10"/>
        <rFont val="Arial"/>
        <family val="2"/>
      </rPr>
      <t xml:space="preserve"> cerca metálica com tela galvanizada e esquadrias internas</t>
    </r>
  </si>
  <si>
    <r>
      <t xml:space="preserve">Remoção manual de divisórias em granito, sem reaproveitamento </t>
    </r>
    <r>
      <rPr>
        <sz val="11"/>
        <color indexed="10"/>
        <rFont val="Arial"/>
        <family val="2"/>
      </rPr>
      <t>- Empolamento 20%</t>
    </r>
  </si>
  <si>
    <r>
      <t xml:space="preserve">Remoção manual de quadro elétrico - </t>
    </r>
    <r>
      <rPr>
        <sz val="11"/>
        <color indexed="10"/>
        <rFont val="Arial"/>
        <family val="2"/>
      </rPr>
      <t>entrada de energia existente</t>
    </r>
  </si>
  <si>
    <r>
      <t xml:space="preserve">Remoção manual de tubulações, sem reaproveitamento - </t>
    </r>
    <r>
      <rPr>
        <sz val="11"/>
        <color indexed="10"/>
        <rFont val="Arial"/>
        <family val="2"/>
      </rPr>
      <t>água, esgoto e pluvial</t>
    </r>
  </si>
  <si>
    <r>
      <t xml:space="preserve">Demolição mecanizada de concreto simples com martelete - </t>
    </r>
    <r>
      <rPr>
        <sz val="11"/>
        <color indexed="10"/>
        <rFont val="Arial"/>
        <family val="2"/>
      </rPr>
      <t>contrapiso em concreto para retirada de tubulações de esgoto e pluvial - abertura de valas para novas tubulações de esgoto, pluvial, elétrica e telecomunicações - esp. média=10cm - Empolamento 20%</t>
    </r>
  </si>
  <si>
    <r>
      <t xml:space="preserve">Demolição de concreto armado com martelete e corte oxiacetileno - </t>
    </r>
    <r>
      <rPr>
        <sz val="11"/>
        <color indexed="10"/>
        <rFont val="Arial"/>
        <family val="2"/>
      </rPr>
      <t>estrutura parede existente escada -</t>
    </r>
    <r>
      <rPr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Empolamento 40%</t>
    </r>
  </si>
  <si>
    <r>
      <t xml:space="preserve">Limpeza de superfícies com jato de alta pressão - </t>
    </r>
    <r>
      <rPr>
        <sz val="11"/>
        <color indexed="10"/>
        <rFont val="Arial"/>
        <family val="2"/>
      </rPr>
      <t>revestimentos de alvenarias internos e externos (fachadas), muros de divisas, contrapisos e estruturas de concreto</t>
    </r>
  </si>
  <si>
    <r>
      <t xml:space="preserve">Demolição mecanizada de alvenarias, sem reaproveitamento - </t>
    </r>
    <r>
      <rPr>
        <sz val="11"/>
        <color indexed="10"/>
        <rFont val="Arial"/>
        <family val="2"/>
      </rPr>
      <t>aberturas nova esquadadrias, mureta entrada de energia, lateral escada e remoção tubulações</t>
    </r>
  </si>
  <si>
    <r>
      <t>Transporte com caminhão basculante 6,0m³, em via urbana pavimentada, DMT até 30km -</t>
    </r>
    <r>
      <rPr>
        <sz val="11"/>
        <color indexed="10"/>
        <rFont val="Arial"/>
        <family val="2"/>
      </rPr>
      <t xml:space="preserve"> a correta destinação de entulho e resíduos fica sob responsabilidade da empresa executora </t>
    </r>
  </si>
  <si>
    <r>
      <t xml:space="preserve">Execução de depósito em canteiro de obra em chapa de madeira compensada, </t>
    </r>
    <r>
      <rPr>
        <sz val="11"/>
        <color indexed="10"/>
        <rFont val="Arial"/>
        <family val="2"/>
      </rPr>
      <t>não incluso mobiliário e equipamentos.</t>
    </r>
  </si>
  <si>
    <r>
      <t xml:space="preserve">Execução de refeitório em canteiro de obra em chapa de madeira compensada, </t>
    </r>
    <r>
      <rPr>
        <sz val="11"/>
        <color indexed="10"/>
        <rFont val="Arial"/>
        <family val="2"/>
      </rPr>
      <t>não incluso mobiliário e equipamentos.</t>
    </r>
  </si>
  <si>
    <r>
      <t xml:space="preserve">Execução sanitário e vestiário em canteiro de obra em chapa de madeira compensada, </t>
    </r>
    <r>
      <rPr>
        <sz val="11"/>
        <color indexed="10"/>
        <rFont val="Arial"/>
        <family val="2"/>
      </rPr>
      <t>não incluso mobiliário e equipamento.</t>
    </r>
  </si>
  <si>
    <t xml:space="preserve">ESTRUTURA </t>
  </si>
  <si>
    <t>CONCRETO ARMADO</t>
  </si>
  <si>
    <t>3.1.1</t>
  </si>
  <si>
    <t>kg</t>
  </si>
  <si>
    <t>Escavação manual de valas, com profundidade máxima de 1,30m - Fundação plafaforma</t>
  </si>
  <si>
    <t>Reaterro manual em valas com compactação mecanizada - Fundação plafaforma</t>
  </si>
  <si>
    <t>Fabricação, montagem e desmontagem de forma para sapata, em madeira serrada, e=25mm, 01 utilização - fundação plataforma</t>
  </si>
  <si>
    <t>Fornecimento, corte, dobra e montagem de armadura em aço CA-50 de Ø12.5mm - sapatas fundação plataforma</t>
  </si>
  <si>
    <t>Concretagem de sapatas, fck 30MPa, com uso de bomba de lançamento, adensamento e acabamento - sapatas fundação plataforma</t>
  </si>
  <si>
    <t>Fabricação, montagem e desmontagem de forma para vigas baldrames e pilares de fundação, em amdeira serrada, e=25mm, 01 utilização - fundação plataforma</t>
  </si>
  <si>
    <t>Fornecimento, corte, dobra e montagem de armadura em aço CA-60, Ø4.2mm - vigas baldrames e pilares fundação plataforma</t>
  </si>
  <si>
    <t>Fornecimento, corte, dobra e montagem de armadura em aço CA-60, Ø5.0mm - vigas baldrames e pilares fundação plataforma</t>
  </si>
  <si>
    <t>Fornecimento, corte, dobra e montagem de armadura em aço CA-50, Ø6.3mm - vigas baldrames e pilares fundação plataforma</t>
  </si>
  <si>
    <t>Fornecimento, corte, dobra e montagem de armadura em aço CA-50, Ø8.0mm - vigas baldrames e pilares fundação plataforma</t>
  </si>
  <si>
    <t>Fornecimento, corte, dobra e montagem de armadura em aço CA-50, Ø10.0mm - vigas baldrames e pilares fundação plataforma</t>
  </si>
  <si>
    <t>Concretagem de vigas baldrames, fck 30MPa, com uso de bomba de lançamento, adensamento e acabamento - fundação plataforma</t>
  </si>
  <si>
    <t>Impermeabilização de fundações e vigas baldrames enterradas, utilizando tinta asfáltica betuminosa - 02 demãos - aplicar nas estruturas novas e nas existentes da região da escada</t>
  </si>
  <si>
    <t>Montagem e desmontagem de formas para pilares retangulares e estruturas similares com área média das seções menor ou igual a 0,25m², pé-direito simples, em madeira serrada, com 04 utilizações - pilares pavimento superior e cobertura</t>
  </si>
  <si>
    <t>Concretagem de pilares, fck 30MPa, com uso de bomba de lançamento, adensamento e acabamento - pilares pavimento superior e cobertura</t>
  </si>
  <si>
    <t>Fornecimento, corte, dobra e montagem de armadura em aço CA-60, Ø5.0mm - pilares pavimento superior e cobertura</t>
  </si>
  <si>
    <t>Fornecimento, corte, dobra e montagem de armadura em aço CA-50, Ø6.3mm - pilares pavimento superior e cobertura</t>
  </si>
  <si>
    <t>Fornecimento, corte, dobra e montagem de armadura em aço CA-50, Ø12.5mm - pilares pavimento superior e cobertura</t>
  </si>
  <si>
    <t>Fabricação de formas para lajes, em chapa de madeira compensada resinada, e=17mm - lajes pavimento superior e cobertura</t>
  </si>
  <si>
    <t xml:space="preserve">Fabricação de formas para escada, em chapa de madeira compensada resinada, e=17mm - escada </t>
  </si>
  <si>
    <t>Montagem e desmontagem de formas para vigas, escoramento com pontaletes de madeira, pé-direito simples, em madeira serradaes, com 04 utilizações - vigas pavimento superior e cobertura</t>
  </si>
  <si>
    <t>Fornecimento, corte, dobra e montagem de armadura em aço CA-60, Ø4.2mm -  vigas e laje pavimento superior e cobertura</t>
  </si>
  <si>
    <t>Fornecimento, corte, dobra e montagem de armadura em aço CA-60, Ø5.0mm - vigas e laje pavimento superior e cobertura</t>
  </si>
  <si>
    <t>Fornecimento, corte, dobra e montagem de armadura em aço CA-50, Ø6.3mm - vigas e laje pavimento superior e cobertura</t>
  </si>
  <si>
    <t>Fornecimento, corte, dobra e montagem de armadura em aço CA-50, Ø6.3mm - escada</t>
  </si>
  <si>
    <t>Fornecimento, corte, dobra e montagem de armadura em aço CA-50, Ø8.0mm - vigas e laje pavimento superior e cobertura</t>
  </si>
  <si>
    <t>Fornecimento, corte, dobra e montagem de armadura em aço CA-50, Ø8.0mm - escada</t>
  </si>
  <si>
    <t>Fornecimento, corte, dobra e montagem de armadura em aço CA-50, Ø10.0mm - vigas e laje pavimento superior e cobertura</t>
  </si>
  <si>
    <t>Fornecimento, corte, dobra e montagem de armadura em aço CA-50, Ø10.0mm - escada</t>
  </si>
  <si>
    <t>Fornecimento, corte, dobra e montagem de armadura em aço CA-50, Ø12.5mm - vigas e laje pavimento superior e cobertura</t>
  </si>
  <si>
    <t>Fornecimento, corte, dobra e montagem de armadura em aço CA-50, Ø12.5mm - escada</t>
  </si>
  <si>
    <t>Fornecimento, corte, dobra e montagem de armadura em aço CA-50, Ø16.0mm - escada, vigas e laje pavimento superior e cobertura</t>
  </si>
  <si>
    <t>Concretagem de escada, vigas e lajes, fck 30MPa, com uso de bomba de lançamento, adensamento e acabamento - escada, vigas e lajes pavimento superior e cobertura</t>
  </si>
  <si>
    <t>Fornecimento e instalação de laje pré-fabricada, h=12cm, enchimento em EPS h=8cm, inclusive escoramento em madeira e capeamento de 4cm com concreto 20MPa - pavimento superior e cobertura</t>
  </si>
  <si>
    <t>Execução de estaca tipo trado, Ø20cm, profundidade de 60cm, escavação manual, não armada - pontaletes alambrado</t>
  </si>
  <si>
    <t>3.2</t>
  </si>
  <si>
    <t>METÁLICA</t>
  </si>
  <si>
    <r>
      <t>Fabricação e montagem de estrutrua metálica em aço para reforço estrutural de laje existente, com proteção anticorrosiva galvanizada a fogo (película mínima 75</t>
    </r>
    <r>
      <rPr>
        <sz val="10"/>
        <color indexed="8"/>
        <rFont val="Calibri"/>
        <family val="2"/>
      </rPr>
      <t>µ</t>
    </r>
    <r>
      <rPr>
        <sz val="9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, com perfis "I" em aço laminado AST-36, tipo W 410 x 67 e W 310 x 21, fixada em estrutura de concreto armado existente por meio de chumbador metálicos, fixados quimicamente no concreto com </t>
    </r>
    <r>
      <rPr>
        <sz val="10"/>
        <color indexed="10"/>
        <rFont val="Arial"/>
        <family val="2"/>
      </rPr>
      <t>chumbador químico</t>
    </r>
    <r>
      <rPr>
        <sz val="10"/>
        <color indexed="8"/>
        <rFont val="Arial"/>
        <family val="2"/>
      </rPr>
      <t>, incluso transporte e içamento</t>
    </r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</si>
  <si>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</si>
  <si>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</si>
  <si>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</si>
  <si>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</si>
  <si>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</si>
  <si>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</si>
  <si>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</si>
  <si>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</si>
  <si>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</si>
  <si>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</si>
  <si>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</si>
  <si>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</si>
  <si>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</si>
  <si>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</si>
  <si>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</si>
  <si>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</si>
  <si>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</si>
  <si>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</si>
  <si>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</si>
  <si>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</si>
  <si>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</si>
  <si>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</si>
  <si>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</si>
  <si>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</si>
  <si>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</si>
  <si>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</si>
  <si>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</si>
  <si>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</si>
  <si>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</si>
  <si>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</si>
  <si>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</si>
  <si>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</si>
  <si>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</si>
  <si>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</si>
  <si>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3.2.1</t>
  </si>
  <si>
    <t>COBERTURA</t>
  </si>
  <si>
    <t>Telhamento com telhada ondulada em fibrocimento e=6mm, com recobrimento lateral de 1/4 de onda, com até 02 águas, incluso acessórios de fixação e içamento.</t>
  </si>
  <si>
    <t>Fornecimento e instalação de cumeeira para telha ondulada em fibrocimento e=6mm, incluso acessórios de fixação e içamento.</t>
  </si>
  <si>
    <t>Fabricação e instalação de estrutura pontaletada de madeira, não aparelhada para telhados com até 02 águas e para telhas onduladas em fibrocimento, incluso transporte vertical</t>
  </si>
  <si>
    <t>Fornecimento e instalação de calha em chapa de aço galvanizado n.º 24, desenvolvimento de 100cm, incluso transporte vertical</t>
  </si>
  <si>
    <t>Forncecimento e instalação de rufos em chapa de aço galvanizado n.º 24, corte com 25cm, incluso transporte vertical</t>
  </si>
  <si>
    <t>ALVENARIA DE VEDAÇÃO</t>
  </si>
  <si>
    <t>Execução de alvenaria de vedação em blocos de concreto celular autoclavado, dimensões 10x30x60cm, esp. 10cm, assentaados com argamassa 1:2:9 (cimento, cal e areia), prepato mecânico</t>
  </si>
  <si>
    <t>Fornecimento e instação de divisória em granito Cinza Andorinha polidos em ambos os lados e bordas, esp. 3cm, fixado no piso e na parede, h=2,10m, inclusive ferragens</t>
  </si>
  <si>
    <t>Execução de verga moldada in loco, em concreto para janelas com até 1,5m de vão</t>
  </si>
  <si>
    <t>Execução de verga moldada in loco, em concreto para janelas com mais de 1,5m de vão</t>
  </si>
  <si>
    <t>Execução de verga moldada in loco, em concreto para portas com até 1,5m de vão</t>
  </si>
  <si>
    <t>Execução de verga moldada in loco, em concreto para portas com mais de 1,5m de vão</t>
  </si>
  <si>
    <t>Execução de contraverga moldada in loco, em concreto para janelas com até 1,5m de vão</t>
  </si>
  <si>
    <t>Execução de contraverga moldada in loco, em concreto para janelas com mais de 1,5m de vão</t>
  </si>
  <si>
    <t>5.5</t>
  </si>
  <si>
    <t>5.6</t>
  </si>
  <si>
    <t>5.7</t>
  </si>
  <si>
    <t>5.8</t>
  </si>
  <si>
    <t>CLIMATIZAÇÃO</t>
  </si>
  <si>
    <t>Fornecimento e instalação de tubo de cobe flexível, Ø5/8", com espuma de isolamento, instalado em ramal com condensadora individual, incluso conexções</t>
  </si>
  <si>
    <t>7.1</t>
  </si>
  <si>
    <t>ELETRICIDADE</t>
  </si>
  <si>
    <t>ENTRADA DE ENERGIA</t>
  </si>
  <si>
    <t>7.1.1</t>
  </si>
  <si>
    <t>Fornecimento e instalação de caixa de proteção para 01 medidor trifásico, com visor, em chapa de aço 18 USG - conforme padrão Celesc</t>
  </si>
  <si>
    <t>Kit de materiais para braçadeira para fixação em poste circular, contem três fixadores e um rolo de fita de 3 m em aço carbono</t>
  </si>
  <si>
    <t>Fornecimento e instalação de eletroduto em aço galvanizado, classe semi pesado, Ø1.1/2”</t>
  </si>
  <si>
    <t>Fornecimento e instalação de eletroduto de PVC rígido roscável Ø3/4”</t>
  </si>
  <si>
    <t>Fornecimento e instalação de caixa de inspeção em polietileno para aterramento Ø300mm</t>
  </si>
  <si>
    <t>Fornecimento e instalação de haste copperweld 5/8 x 3,0m</t>
  </si>
  <si>
    <t>Auxiliar de eletricista com encargos complementares</t>
  </si>
  <si>
    <t>Eletricista com encargos complementares</t>
  </si>
  <si>
    <t>Engenheiro eletricista com encargos complementares</t>
  </si>
  <si>
    <t>Fornecimento e instalação de disjuntor tripolar termomagnético DIN 380/220V 50 A</t>
  </si>
  <si>
    <t>Fornecimento e instalação de dispositivo de proteção contra surto DPS classe II, 1 pólo, 275V e 45kA</t>
  </si>
  <si>
    <t>Fornecimento e instalação de cordoalha de cobre nu 16mm²</t>
  </si>
  <si>
    <t>Execução de caixa de passagem retangular, 60x60x60cm, em alvenaria de tijolos maciços esp. = 0,10m e com fundo de brita</t>
  </si>
  <si>
    <t>Fornecimento e instalação de tampão fofo (ferro fundido), com a escrita ENERGIA padrão CELESC</t>
  </si>
  <si>
    <t>Fornecimento e instalação de curva 90° para eletroduto em PVC roscável, Ø3/4" (25mm), para aterramento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</si>
  <si>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</si>
  <si>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</si>
  <si>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</si>
  <si>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</si>
  <si>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</si>
  <si>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</si>
  <si>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</si>
  <si>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</si>
  <si>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</si>
  <si>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</si>
  <si>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</si>
  <si>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</si>
  <si>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</si>
  <si>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</si>
  <si>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</si>
  <si>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7.2</t>
  </si>
  <si>
    <t>INSTALAÇÕES ELÉTRICAS GERAIS</t>
  </si>
  <si>
    <t>Fornecimento e instalação de perfilado perfurado 38x38mm simples, chapa 22, para suporte de até 3 tubos vertical</t>
  </si>
  <si>
    <t>Fornecimento e instalação de emenda 38x38mm para perfilado</t>
  </si>
  <si>
    <t>Fornecimento e instalação de suporte vertical para fixação de perfilado 38x38mm</t>
  </si>
  <si>
    <t>Fornecimento e instalação de eletrocalha perfurada 100x100x3000mm, peso 2,20kg/m, incluso conexões</t>
  </si>
  <si>
    <t>Fornecimento e instalação de suporte vertical para fixação de eletrocalha 100x100mm</t>
  </si>
  <si>
    <t>Fornecimento e instalação de de vergalhão tirante galvanizado com rosca total, Ø1/4"x1000mm, para fixação de eletrocalha 100x100mm e perfilado 38x38mm</t>
  </si>
  <si>
    <t xml:space="preserve">Fornecimento e instalação de luva eletroduto PVC soldável, Ø3/4" (25mm) aparente </t>
  </si>
  <si>
    <t>Fornecimento e instalação de eletroduto PVC flexível leve corrugado, Ø3/4" (25mm)</t>
  </si>
  <si>
    <t>Fornecimento e instalação de condulete em PVC, tipo X, Ø3/4" (25mm) aparente</t>
  </si>
  <si>
    <t>Fita isolante adesiva antichama, até 750V, rolo 19mm x 20m</t>
  </si>
  <si>
    <t>Fornecimento e instalação de cabo de cobre flexível, Ø1,5mm², antichama 450/750V, para circuitos terminais</t>
  </si>
  <si>
    <t>Fornecimento e instalação de cabo de cobre flexível, Ø2,5mm², antichama 450/750V, para circuitos terminais</t>
  </si>
  <si>
    <t>Fornecimento e instalação de cabo de cobre flexível, Ø4,0mm², antichama 450/750V, para circuitos terminais</t>
  </si>
  <si>
    <t>Fornecimento e instalação de cabo de cobre flexível, Ø10,0mm², antichama 450/750V, para distribuição</t>
  </si>
  <si>
    <t>Fornecimento e instalação de disjuntor unipolar termomagnético DIN 380/220V 20A</t>
  </si>
  <si>
    <t>Fornecimento e instalação de disjuntor unipolar termomagnético DIN 380/220V 25A</t>
  </si>
  <si>
    <t>Fornecimento e instalação de disjuntor unipolar termomagnético DIN 380/220V 32A</t>
  </si>
  <si>
    <t>Fornecimento e instalação de dispositivo DR, 02 pólos, sensibilidade 30MA, tipo AC, 25A</t>
  </si>
  <si>
    <t>Fornecimento e instalação de quadro de distribuição de sobrepor em chama metálica, para 18 disjuntores unipolares e com barramento trifásico 100A</t>
  </si>
  <si>
    <t>Fornecimento e instalação de luminária de sobrepor, tipo calha, com 02 lâmpadas fluorescentes LED 20W T8, de alto desempenho, com aletas duplas parabólicas</t>
  </si>
  <si>
    <t>Fornecimento e instalação de relé fotoelétrico para comando de iluminação externa 220V</t>
  </si>
  <si>
    <t>Fornecimento e instalação de interruptor simples 01 módulo, 10A/250V, incluso suporte e placa</t>
  </si>
  <si>
    <t>Fornecimento e instalação de interruptor simples 02 módulos, 10A/250V, incluso suporte e placa</t>
  </si>
  <si>
    <t>Fornecimento e instalação de interruptor paralelo 01 módulo, 10A/250V, incluso suporte e placa</t>
  </si>
  <si>
    <t>Fornecimento e instalação de interruptor paralelo 02 módulos, 10A/250V, incluso suporte e placa</t>
  </si>
  <si>
    <t>Fornecimento e instalação de interruptor paralelo 03 módulos, 10A/250V, incluso suporte e placa</t>
  </si>
  <si>
    <t>Fornecimento e instalação de interruptor 03 módulos, sendo 02 simples e 01 paralelo, 10A/250V, incluso suporte e placa</t>
  </si>
  <si>
    <t>Fornecimento e instalação de conjunto com 01 interruptor simples e 01 tomada 2P+T, 10A/250V, incluso suporte e placa</t>
  </si>
  <si>
    <t>Fornecimento e instalação de tomada baixa 2P+T 01 módulo, 10A/250V, incluso suporte e placa</t>
  </si>
  <si>
    <t>Fornecimento e instalação de tomada baixa 2P+T 01 módulo, 20A/250V, incluso suporte e placa</t>
  </si>
  <si>
    <t>Fornecimento e instalação de tomada baixa 2P+T 02 módulos, 10A/250V, incluso suporte e placa</t>
  </si>
  <si>
    <t>Fornecimento e instalação de caixa de passagem de sobrepor 15x15x10cm</t>
  </si>
  <si>
    <t>Caixa de passagem 30x30x40cm, com tampa e dreno de bita</t>
  </si>
  <si>
    <t>Fornecimento e instalação de tomada para piso 2P+T 01 módulo, 10A/250V, incluso suporte e placa em metal</t>
  </si>
  <si>
    <t>Fornecimento e instalação de refletor retangular fechado, com lâmpada fluorescente compacta LED 165W</t>
  </si>
  <si>
    <t>Fornecimento e instalação de eletroduto PEAD flexível, parede simples, corrugado helicoidal, preto, Ø1.1/4" - entrada de energia</t>
  </si>
  <si>
    <t>Fornecimento e instalação de eletroduto PVC rígido, Ø3/4" (25mm) aparente instalado em teto, fixada com abraçadeira de PVC - vara 3,0m</t>
  </si>
  <si>
    <t>Fornecimento e instalação de eletroduto PVC rígido, Ø3/4" (25mm) aparente instalado em parede, fixada com abraçadeira de PVC - vara 3,0m</t>
  </si>
  <si>
    <t>Fornecimento e instalação de tomada baixa 3P+T, IP65 30A/440V, com trava e tampa, incluso suporte e placa - lavagem ambulâncias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</si>
  <si>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</si>
  <si>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</si>
  <si>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</si>
  <si>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</si>
  <si>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</si>
  <si>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</si>
  <si>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</si>
  <si>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</si>
  <si>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</si>
  <si>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</si>
  <si>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</si>
  <si>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</si>
  <si>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</si>
  <si>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</si>
  <si>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</si>
  <si>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</si>
  <si>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</si>
  <si>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</si>
  <si>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</si>
  <si>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</si>
  <si>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</si>
  <si>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</si>
  <si>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</si>
  <si>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</si>
  <si>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</si>
  <si>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</si>
  <si>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</si>
  <si>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</si>
  <si>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</si>
  <si>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</si>
  <si>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</si>
  <si>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</si>
  <si>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</si>
  <si>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</si>
  <si>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</si>
  <si>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</si>
  <si>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</si>
  <si>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</si>
  <si>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CABEAMENTO ESTRUTURADO, MONITORAMENTO E SEGURANÇA</t>
  </si>
  <si>
    <t>Fornecimento e instalação de eletrocalha perfurada 100x100x3000mm, incluso conexões</t>
  </si>
  <si>
    <t>Fornecimento e instalação de caixa de passagem para telefone de sobrepor, 40x40x15cm, em chapa aço galvanizado - pavimento superior e entrada</t>
  </si>
  <si>
    <t>Fornecimento e instalação de cabo de rede UTP, categoria 5e</t>
  </si>
  <si>
    <t>Fornecimento e instalação de tomada para ponto de dados RJ45 - conservadora e cartão ponto</t>
  </si>
  <si>
    <t>Fornecimento e instalação de tomada para ponto de dados e voz RJ45</t>
  </si>
  <si>
    <t>Fornecimento e instalação de rack fechadoi de parede 19" x 16U x 450mm, com tampa frontal de acrílico, com 01 patch painel 48 portas RJ45, altura 2U e categodia 5e</t>
  </si>
  <si>
    <t>Fornecimento e instalação de patch cords RJ45, categodia 5e, comprimento 1,50m</t>
  </si>
  <si>
    <t>Fornecimento e instalação de switch 48 portas RJ45 10/100, base TX</t>
  </si>
  <si>
    <t>Fornecimento e instalação de bloco terminal 10 pares</t>
  </si>
  <si>
    <t>Fornecimento e instalação de central PABX híbrida, capacidade 16 linhas e 40 ramais</t>
  </si>
  <si>
    <t>Fornecimento e instalação de distribuidor óptico DIO 1U</t>
  </si>
  <si>
    <t>Fornecimento e instalação de régua com 10 tomadas 2P+T 10A para rack 1U</t>
  </si>
  <si>
    <t>Fornecimento e instalação de guia de cabos para rack 1U</t>
  </si>
  <si>
    <t>Fornecimento e instalação de cabo telefônico CI-50 10 pares para entrada de telefone</t>
  </si>
  <si>
    <t>Execução de caixa de passagem retangular, 60x60x60cm, em alvenaria de tijolos maciços esp. 0,10m e com fundo de brita</t>
  </si>
  <si>
    <t>Fornecimento e instalação de tampão fofo (ferro fundido), com a escrita TELEFONE</t>
  </si>
  <si>
    <t>8.1</t>
  </si>
  <si>
    <t>8.2</t>
  </si>
  <si>
    <t>8.4</t>
  </si>
  <si>
    <t>8.3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</si>
  <si>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</si>
  <si>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</si>
  <si>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</si>
  <si>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</si>
  <si>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</si>
  <si>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</si>
  <si>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</si>
  <si>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</si>
  <si>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</si>
  <si>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</si>
  <si>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</si>
  <si>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</si>
  <si>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</si>
  <si>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</si>
  <si>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</si>
  <si>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</si>
  <si>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</si>
  <si>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</si>
  <si>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</si>
  <si>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</si>
  <si>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</si>
  <si>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</si>
  <si>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</si>
  <si>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</si>
  <si>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</si>
  <si>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PREVENTIVO DE INCÊNDIO</t>
  </si>
  <si>
    <t>Fornecimento e instalação de extintor de incêndio, tipo PQD B/C, 4kg, incluso suporte e incluso sinalização</t>
  </si>
  <si>
    <t>Fonrecimento e instalação de luminária de emergência, tipo bloco autônomo com 30 lâmpadas LED.</t>
  </si>
  <si>
    <t>Fonrecimento e instalação de luminária de emergência, tipo bloco autônomo, indicando "SAÍDA" com ou sem seta</t>
  </si>
  <si>
    <t>Fornecimento e instalação de tubo de aço galvanizado sem costura, Ø3/4, classe média, incluso conexções e registro de fecho rápido</t>
  </si>
  <si>
    <t>9.1</t>
  </si>
  <si>
    <t>9.2</t>
  </si>
  <si>
    <t>9.3</t>
  </si>
  <si>
    <t>9.4</t>
  </si>
  <si>
    <t>HIDROSANITÁRIO</t>
  </si>
  <si>
    <t>10.1</t>
  </si>
  <si>
    <t>ESGOTO, PLUVIAL E DRENAGEM AR CONDICIONADO</t>
  </si>
  <si>
    <t>Caixa de passagem de esgoto em alvenaria de tijolos maciços, dimensões internas 60x60cm e tampa de concreto</t>
  </si>
  <si>
    <t>Caixa de passagem de pluvial em alvenaria de tijolos maciços, dimensões internas 60x60cm e com grelha metálica</t>
  </si>
  <si>
    <t>Caixa de passagem de pluvial em alvenaria de tijolos maciços, dimensões internas 60x60cm e tampa de concreto</t>
  </si>
  <si>
    <t>Caixa de caixa de gordura simples, retangular, em alvenaria com tijolos cerâmicos maciços, dimensões internas 40x70cm</t>
  </si>
  <si>
    <t>Fornecimento e instalação de tampa de concreto para caixa de passagem 60x60x5cm</t>
  </si>
  <si>
    <t>Fornecimento e instalação de caixa separadora de água e óleo, 80x220x80cm - conforme projeto hidrossanitário</t>
  </si>
  <si>
    <t>Fornecimento e instalação de poço de visita de esgoto, com anel de concreto, Ø60cm, profundidade 1,50m, excluso tampão de ferro fundido</t>
  </si>
  <si>
    <t>Fornecimento e instalação de tampão fofo (ferro fundido) articulado, classe B125, máx. 12,5t, Ø60cm para de esgoto</t>
  </si>
  <si>
    <t>Fornecimento e instalação de caixa sifonada 150x150x50mm, em PVC branco, com grelha abre/fecha e porta grelha</t>
  </si>
  <si>
    <t>Fornecimento e instalação de tudo de concreto para drenagem pluvial, Ø200mm, com junta rígida argamassada</t>
  </si>
  <si>
    <t>Fornecimento e instalação de tudo de PVC série normal, Ø150mm</t>
  </si>
  <si>
    <t>Fornecimento e instalação de tudo de PVC série normal, Ø100mm</t>
  </si>
  <si>
    <t>Fornecimento e instalação de tudo de PVC série normal, Ø50mm</t>
  </si>
  <si>
    <t>Fornecimento e instalação de tudo de PVC série normal, Ø40mm</t>
  </si>
  <si>
    <t>Fornecimento e instalação de curva longa 90° em PVC série normal, Ø40mm, incluso junta soldável</t>
  </si>
  <si>
    <t>Fornecimento e instalação de joelho 45° em PVC série normal, Ø40mm, incluso junta elástica</t>
  </si>
  <si>
    <t>Fornecimento e instalação de joelho 90° em PVC série normal, Ø50mm, incluso junta elástica</t>
  </si>
  <si>
    <t>Fornecimento e instalação de joelho 45° em PVC série normal, Ø50mm, incluso junta elástica</t>
  </si>
  <si>
    <t>Fornecimento e instalação de joelho 90° em PVC série normal, Ø100mm, incluso junta elástica</t>
  </si>
  <si>
    <t>Fornecimento e instalação de joelho 45° em PVC série normal, Ø100mm, incluso junta elástica</t>
  </si>
  <si>
    <t>Fornecimento e instalação de joelho 90° em PVC série normal, Ø150mm, incluso junta elástica</t>
  </si>
  <si>
    <t>Fornecimento e instalação de joelho 45° em PVC série normal, Ø150mm, incluso junta elástica</t>
  </si>
  <si>
    <t>Fornecimento e instalação de junção simples em PVC série normal, Ø100x100mm, incluso junta elástica</t>
  </si>
  <si>
    <t>Fornecimento e instalação de junção simples em PVC série normal, Ø50x50mm, incluso junta elástica</t>
  </si>
  <si>
    <t>Fornecimento e instalação de junção simples em PVC série normal, Ø40x40mm, incluso junta soldável</t>
  </si>
  <si>
    <t>Fornecimento e instalação de junção simples em PVC série normal, Ø100x50mm, incluso junta elástica</t>
  </si>
  <si>
    <t>Fornecimento e instalação de junção simples em PVC série normal, Ø150x100mm, incluso junta elástica</t>
  </si>
  <si>
    <t>Fornecimento e instalação de junção simples em PVC série normal, Ø150x150mm, incluso junta elástica</t>
  </si>
  <si>
    <t>Fornecimento e instalação de bucha de redução longa em PVC série normal, Ø50x40mm, incluso junta elástica</t>
  </si>
  <si>
    <t>Fornecimento e instalação de luva de correr em PVC série normal, Ø50mm, incluso junta elástica</t>
  </si>
  <si>
    <t>Fornecimento e instalação de luva de correr em PVC série normal, Ø150mm, incluso junta elástica</t>
  </si>
  <si>
    <t>Fornecimento e instalação de redução excêntrica em PVC série normal, Ø100x50mm, incluso junta elástica</t>
  </si>
  <si>
    <t>Fornecimento e instalação de redução excêntrica em PVC série normal, Ø150x100mm, incluso junta elástica</t>
  </si>
  <si>
    <t>Fornecimento e instalação de terminal de ventilação em PVC série normal, Ø50mm, incluso junta elástica</t>
  </si>
  <si>
    <t>Fornecimento e instalação de tê 90° em PVC série normal, Ø100x100mm, incluso junta elástica</t>
  </si>
  <si>
    <t>Fornecimento e instalação de tê 90° em PVC série normal, Ø50x50mm, incluso junta elástica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</si>
  <si>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</si>
  <si>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</si>
  <si>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</si>
  <si>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</si>
  <si>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</si>
  <si>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</si>
  <si>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</si>
  <si>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</si>
  <si>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</si>
  <si>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</si>
  <si>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</si>
  <si>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</si>
  <si>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</si>
  <si>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</si>
  <si>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</si>
  <si>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</si>
  <si>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</si>
  <si>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</si>
  <si>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</si>
  <si>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</si>
  <si>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</si>
  <si>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</si>
  <si>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</si>
  <si>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</si>
  <si>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10.1.25</t>
  </si>
  <si>
    <t>10.1.26</t>
  </si>
  <si>
    <t>10.1.27</t>
  </si>
  <si>
    <t>10.1.28</t>
  </si>
  <si>
    <t>10.1.29</t>
  </si>
  <si>
    <t>10.1.30</t>
  </si>
  <si>
    <t>10.1.31</t>
  </si>
  <si>
    <t>10.1.32</t>
  </si>
  <si>
    <t>10.1.33</t>
  </si>
  <si>
    <t>10.1.34</t>
  </si>
  <si>
    <t>10.1.35</t>
  </si>
  <si>
    <t>10.1.36</t>
  </si>
  <si>
    <t>10.2</t>
  </si>
  <si>
    <t>10.2.1</t>
  </si>
  <si>
    <t>ÁGUA FRIA</t>
  </si>
  <si>
    <t>Fornecimento e instalação de kit cavalete para medição de água em PVC soldável, Ø25mm (3/4") - padrão concessionável local</t>
  </si>
  <si>
    <t>Fornecimento e instalação de reservatório em fibra de vidro 3.000 litros com tampa</t>
  </si>
  <si>
    <t>Fornecimento e instalação de registro de gaveta bruto de latão roscável, Ø3/4", com acabamento e canopla cromados</t>
  </si>
  <si>
    <t>Fornecimento e instalação de registro de pressão bruto de latão roscável, Ø3/4", com acabamento e canopla cromados</t>
  </si>
  <si>
    <t>Fornecimento e instalação de registro de gaveta bruto de latão roscável, Ø3/4"</t>
  </si>
  <si>
    <t>Fornecimento e instalação de registro de gaveta bruto de latão roscável, Ø1"</t>
  </si>
  <si>
    <t>Fornecimento e instalação de joelho 90° em PVC soldável azul com bucha de latão, Ø25mm x 1/2"</t>
  </si>
  <si>
    <t>Fornecimento e instalação de joelho 90° em PVC soldável azul com bucha de latão, Ø25mm x 3/4"</t>
  </si>
  <si>
    <t>Fornecimento e instalação de tê 90° em PVC soldável com bucha de latão, Ø25mm x 1/2"</t>
  </si>
  <si>
    <t>Fornecimento e instalação de tê 90° em PVC soldável com bucha de latão, Ø25mm x 3/4"</t>
  </si>
  <si>
    <t>Fornecimento e instalação de adaptador com flanges livres para caixa d'água em PVC soldável, Ø25mm x 3/4"</t>
  </si>
  <si>
    <t>Fornecimento e instalação de adaptador com flanges livres para caixa d'água em PVC soldável, Ø32mm x 1"</t>
  </si>
  <si>
    <t>Fornecimento e instalação de adaptador curto com bolsa e rosca para registro em PVC soldável, Ø25mm x 3/4"</t>
  </si>
  <si>
    <t>Fornecimento e instalação de adaptador curto com bolsa e rosca para registro em PVC soldável, Ø32mm x 1"</t>
  </si>
  <si>
    <t>Fornecimento e instalação de bucha de redução em PVC soldável, Ø32 x 25mm</t>
  </si>
  <si>
    <t>Fornecimento e instalação de joelho 90º em PVC soldável, Ø25mm</t>
  </si>
  <si>
    <t>Fornecimento e instalação de joelho 45º em PVC soldável, Ø25mm</t>
  </si>
  <si>
    <t>Fornecimento e instalação de joelho 90º em PVC soldável, Ø32mm</t>
  </si>
  <si>
    <t>Fornecimento e instalação de tê 90º em PVC soldável, Ø25mm</t>
  </si>
  <si>
    <t>Fornecimento e instalação de tê 90º em PVC soldável, Ø32mm</t>
  </si>
  <si>
    <t>Fornecimento e instalação de tê 90º de redução em PVC soldável, Ø32 x 25mm</t>
  </si>
  <si>
    <t>Fornecimento e instalação de luva de correr em PVC soldável, Ø32mm</t>
  </si>
  <si>
    <t>Fornecimento e instalação de luva de correr em PVC soldável, Ø25mm</t>
  </si>
  <si>
    <t>Fornecimento e instalação de torneira bóia roscável Ø3/4"</t>
  </si>
  <si>
    <t>Fornecimento e instalação de tubo PVC soldável Ø25mm</t>
  </si>
  <si>
    <t>Fornecimento e instalação de tubo PVC soldável Ø32mm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</si>
  <si>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</si>
  <si>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</si>
  <si>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</si>
  <si>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</si>
  <si>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</si>
  <si>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</si>
  <si>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</si>
  <si>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</si>
  <si>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</si>
  <si>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</si>
  <si>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</si>
  <si>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</si>
  <si>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</si>
  <si>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</si>
  <si>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</si>
  <si>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</si>
  <si>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</si>
  <si>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</si>
  <si>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</si>
  <si>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</si>
  <si>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</si>
  <si>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</si>
  <si>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</si>
  <si>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</si>
  <si>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</si>
  <si>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10.3</t>
  </si>
  <si>
    <t>10.3.1</t>
  </si>
  <si>
    <t>Fornecimento e instalação de tubos em PVC soldável, Ø25mm para drenos dos climatizadores</t>
  </si>
  <si>
    <t>Fornecimento e instalação de luva em PVC soldável, Ø25mm para drenos dos climatizadores</t>
  </si>
  <si>
    <t>Fornecimento e instalação de tê 90° em PVC soldável, Ø25mm para drenos dos climatizadores,</t>
  </si>
  <si>
    <t>Fornecimento e instalação de joelho 90° em PVC soldável, Ø25mm para drenos dos climatizadores</t>
  </si>
  <si>
    <t>Fornecimento e instalação de joelho 45° em PVC soldável, Ø25mm para drenos dos climatizadores,</t>
  </si>
  <si>
    <t>Fornecimento e instalação de caixa em PVC de embutir para pré-instalação de ar condicionado</t>
  </si>
  <si>
    <t>10.3.2</t>
  </si>
  <si>
    <t>10.3.3</t>
  </si>
  <si>
    <t>10.3.4</t>
  </si>
  <si>
    <t>10.3.5</t>
  </si>
  <si>
    <t>10.3.6</t>
  </si>
  <si>
    <t>11.1</t>
  </si>
  <si>
    <t>PAVIMENTAÇÃO</t>
  </si>
  <si>
    <t>PAVIMENTAÇÃO INTERNA</t>
  </si>
  <si>
    <t>Fornecimento e instalação de fita adevisa antiderrapante, largura 5cm</t>
  </si>
  <si>
    <t>11.1.1</t>
  </si>
  <si>
    <t>11.1.2</t>
  </si>
  <si>
    <t>11.1.3</t>
  </si>
  <si>
    <t>11.1.4</t>
  </si>
  <si>
    <t>11.1.5</t>
  </si>
  <si>
    <t>11.1.6</t>
  </si>
  <si>
    <t>11.1.7</t>
  </si>
  <si>
    <t>11.2</t>
  </si>
  <si>
    <t>PAVIMENTAÇÃO EXTERNA</t>
  </si>
  <si>
    <t>Execução e compactação mecanizada de base com brita graduada simples - esp. 5cm - rampa lavagem ambulâncias e área de estacionamento e manobras ambulâncias</t>
  </si>
  <si>
    <t>Fornecimento e inestalação de lona preta para impermeabilização de base, esp. 150 micras - rampa lavagem ambulâncias e área de estacionamento e manobras ambulâncias</t>
  </si>
  <si>
    <t>Execução de piso em concreto armado usinado 25MPa, bombeável, brita 0 e 1, com tela solada dupla (Q-196 10x10cm e Q-92 15x15cm), espessura 15cm e espaçador plástico tipo cadeirinha - lavagem ambulâncias</t>
  </si>
  <si>
    <t>Execução de piso intertravado, com blocos paver cor natural, 20x10cm, espessura 8cm, assentamento em pó de pedra, rejuntamento com areia média e compactação com plava vibratória - área de estacionamento e manobras ambulâncias</t>
  </si>
  <si>
    <t>Execução de piso em concreto 20MPa, traço 1:2,7:3 (cimento, areia média e brita 1), não armado, acabamento lavado, espessura 8cm e preparo em betoneira 400L - acesso público e funcionários</t>
  </si>
  <si>
    <t>Execução de calha em concreto simples, tipo meia cana, Ø300mm - lavavem ambulâncias</t>
  </si>
  <si>
    <t>Fornecimento e instalação de grelha em ferro fundido para canaleta de piso, largura 30cm - lavavem ambulâncias</t>
  </si>
  <si>
    <t>Impermeabilização interna de calha, com impermeabilização flexível a base acrílica  - lavagem ambulâncias</t>
  </si>
  <si>
    <t>Apicação de piso cerâmico, tipo porcelanato retificado, dimensões 60x60cm, assentado com argamassa colante tipo ACIII - Perda 10%</t>
  </si>
  <si>
    <t>Aplicação de rodapé em madeira, tipo Itaúba, altura 7cm, fixado com bucha e parafuso em parede - Perda 10%</t>
  </si>
  <si>
    <t>Execução de contrapiso armado de regularização autonivelante e autoadensável, aderido em laje existente, esp. média 8 a 10cm - picotear superfícia da laje exisnte para melhorar aderência - regularização laje pavimento seperior</t>
  </si>
  <si>
    <t>Execução de contrapiso em argamassa 1:4 (cimento e areia), preparo mecânico em betoneira 400L - esp. 4cm - reparo valas novas tubulações e área ampliaca da escada - pavimento térreo</t>
  </si>
  <si>
    <t>Execução e compactação mecanizada de base com brita graduada simples - esp. 5cm - reparo valas novas tubulações e área ampliaca da escada - pavimento térreo</t>
  </si>
  <si>
    <t>Fornecimento e instalção de lona preta para impermeabilização de base, esp. 150 micras - área ampliaca da escada - pavimento térreo</t>
  </si>
  <si>
    <t>11.2.1</t>
  </si>
  <si>
    <t>11.2.3</t>
  </si>
  <si>
    <t>11.2.4</t>
  </si>
  <si>
    <t>11.2.2</t>
  </si>
  <si>
    <t>11.2.5</t>
  </si>
  <si>
    <t>11.2.6</t>
  </si>
  <si>
    <t>11.2.7</t>
  </si>
  <si>
    <t>11.2.8</t>
  </si>
  <si>
    <t>12.1</t>
  </si>
  <si>
    <t>ACABAMENTOS</t>
  </si>
  <si>
    <t>PAREDES</t>
  </si>
  <si>
    <t>Tratamento de fissuras com argamassa de cimento e areia traço 1:3, aditivo bianco ou similar (Seção até 5 x 5 cm) - revestimentos de alvenarias internos e externos (fachadas), muros de divisas e estruturas de concreto</t>
  </si>
  <si>
    <t>Chapisco em alvenarias internas e externas, argamassa traço 1:3, aplicado com colher e preparo mecânico em betoneira - alvenrias internas - descontado excedente a 2,0m² dos vãos maiores que 2,0m²</t>
  </si>
  <si>
    <t>Emboço para recebimento de cerâmica, argamassa traço 1:2:8 com preparo mecânico em betoneira, esp. 2cm e execução de taliscas - áreas molhadas - descontado excedente a 2,0m² dos vãos maiores que 2,0m²</t>
  </si>
  <si>
    <t>Reboco, tipo massa única, para recebimento de pintura, argamassa traço 1:2:8 com preparo mecâncio em betoneira, esp. 2cm e execução de taliscas - alvenrias internas - descontado excedente a 2,0m² dos vãos maiores que 2,0m²</t>
  </si>
  <si>
    <t>Aplicação de revestimento cerâmico interno, tipo esmaltada extra, dimensões 33x45cm, assentado com argamassa colante tipo ACI - áreas molhadas - Perda 10% - descontado excedente a 2,0m² dos vãos maiores que 2,0m²</t>
  </si>
  <si>
    <t>Apicação de pastilhas cerâmicos em paredes externas, dimensões 5x5cm, placas 30x30cm, alinhadas a prumo, em panos com vãos e assentados com argamassa colante ACIII - fachadas - Perda 5%</t>
  </si>
  <si>
    <t>12.1.1</t>
  </si>
  <si>
    <t>12.1.2</t>
  </si>
  <si>
    <t>12.1.3</t>
  </si>
  <si>
    <t>12.1.4</t>
  </si>
  <si>
    <t>12.1.5</t>
  </si>
  <si>
    <t>12.1.6</t>
  </si>
  <si>
    <t>TETO</t>
  </si>
  <si>
    <t>13.1</t>
  </si>
  <si>
    <t>ESQUADRIAS</t>
  </si>
  <si>
    <t>PORTAS</t>
  </si>
  <si>
    <t>Fornecimento e instalação de soleira em granito Cinza Andorinha polido, esp. 2,0cm, assentado com argamassa colante tipo ACIII</t>
  </si>
  <si>
    <t>Fornecimento e instalação de porta de madeira de abrir semi-oca para pintura, 80x210cm, esp. 3,5cm, incluso dobradiças, montantes, batentes fechadura - PM2</t>
  </si>
  <si>
    <t>Fornecimento e instalação de porta de madeira de abrir semi-oca para pintura, 90x210cm, esp. 3,5cm, incluso dobradiças, montantes, batentes e fechadura - PM1</t>
  </si>
  <si>
    <t>Fornecimento e instalação de porta de madeira de correr semi-oca para pintura, 90x210cm, esp. 3,5cm, incluso dobradiças, montantes, trilho, roldanas, batentes e fechadura - PM3</t>
  </si>
  <si>
    <t>Fornecimento e instalação de porta de alumínio de abrir 01 folha, com bandeira fixa, 103x300cm, com moldura para vidro completa, incluso vidro 5mm incolor, caixilhos, dobradiças e fechadura - PJA 01</t>
  </si>
  <si>
    <t>Fornecimento e instalação de porta de alumínio de abrir 02 folhas, 167x210cm, com moldura para vidro completa, incluso caixilhos vidro 5mm incolor, dobradiças e fechadura - PJA 02</t>
  </si>
  <si>
    <t>Fornecimento e instalação de porta de alumínio de correr 03 folhas, 277x210cm, com moldura para vidro completa, incluso vidro incolor 5mm, caixilhos, dobradiças, roldanas e fechadura
 - PJA 03</t>
  </si>
  <si>
    <t>Fornecimento e instalação de porta de alumínio de correr 01 folha, 120x210cm, com moldura para vidro completa, incluso vidro 5mm incolor, caixilhos, dobradiças, roldanas e fechadura 
- PJA 04</t>
  </si>
  <si>
    <t>Fornecimento e instalação de porta em vidro temperado incolor 10mm, de correr 04 folhas, 4,00x2,10cm, incluso trilhos, roldanas e puxadores - PJA 05</t>
  </si>
  <si>
    <t>Fornecimento e instalação de porta de alumínio de abrir, 60x190/20cm, em veneziana, com guarnição, fixação com parafusos, incluso fechadura livre/ocupado - PVA 01</t>
  </si>
  <si>
    <t>Fornecimento e instalação de porta de alumínio de abrir, 60x210cm, em veneziana, com guarnição, fixação com parafusos - PVA 02</t>
  </si>
  <si>
    <t>Fornecimento e instalação de porta de alumínio de abrir, 60x195cm, em veneziana, com guarnição, fixação com parafusos - PVA 02</t>
  </si>
  <si>
    <t>Fornecimento e instalação de portilhola alçapão de alumínio de abrir, 100x115cm, em veneziana, com guarnição, fixação com parafusos - PVA 04 - acesso telhado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</si>
  <si>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</si>
  <si>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</si>
  <si>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</si>
  <si>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</si>
  <si>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</si>
  <si>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</si>
  <si>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</si>
  <si>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</si>
  <si>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</si>
  <si>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</si>
  <si>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</si>
  <si>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</si>
  <si>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</si>
  <si>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13.2</t>
  </si>
  <si>
    <t>GRADES E PORTÕES</t>
  </si>
  <si>
    <t>Fabricação e montagem de gradil, com painéis modelo Nylofor3D, Eurograd, Gradil Standart ou simila, cor Vermelha Cerâmica, malha 5x20cm, painéis 250x203 cm, postes para chumbamento em concreto h=2,60m, fixadores e tampas para postes</t>
  </si>
  <si>
    <t>Fabricação e montagem de portão de correr em tubo metálico, 750x203cm, abrindo metade para cada lado, com  tubo 40x60mm, batente 60x60mm , cor Vermelho Cerâmica, painel modelo Nylofor3D, Eurograd, Gradil Standart ou similar, malha 5x20cm e dimensões 250 x 203cm 
- PTF 01</t>
  </si>
  <si>
    <t>Fabricação e montagem de portão pivotante em tubo metálico, 160x203cm, com tubo 40x60mm, batente 60x60mm , cor Vermelho Cerâmica, painel modelo Nylofor3D, Eurograd, Gradil Standart ou similar, malha 5x20cm e dimensões 250 x 203cm - PTF 02</t>
  </si>
  <si>
    <t>13.2.1</t>
  </si>
  <si>
    <t>13.2.2</t>
  </si>
  <si>
    <t>13.2.3</t>
  </si>
  <si>
    <t>13.3</t>
  </si>
  <si>
    <t>GUARDA-CORPOS E CORRIMÃOS</t>
  </si>
  <si>
    <t>Fabricação e montagem de corrimão em tubo de ferro galvanizado Ø3", h=0,92m, com barras verticais (Ø1.1/2") cada 1,50m e barras horizontais nas extremidades de Ø1.1/2", fixado em alvenaria, inclusive curva em aço - conforme NBR 9050 - escada</t>
  </si>
  <si>
    <t>Fabricação e montagem de guarda-corpo em tubo de ferro galvanizado Ø3", h=1,10m, com barras verticais (Ø1.1/2") a cada 1,50m e barras intermediárias de Ø1" e barra superior de Ø3", fixado no piso - hall acesso escada pavimento superior</t>
  </si>
  <si>
    <t>13.3.1</t>
  </si>
  <si>
    <t>13.3.2</t>
  </si>
  <si>
    <t>13.4</t>
  </si>
  <si>
    <t>JANELAS</t>
  </si>
  <si>
    <t>Fornecimento e instalação de peitoril em granito Cinza Andorinha polido, largura 17cm, esp. 2,00cm, assentado com argamasa colante tipo ACIII</t>
  </si>
  <si>
    <t>Fornecimento e instalação de peitoril em granito Cinza Andorinha polido, largura 50cm, esp. 2,00cm, assentado com argamasa colante tipo ACIII</t>
  </si>
  <si>
    <t>Fornecimento e instalação de janela maxim-ar, 03 módulos, 276x100/210, em alumínio natural fosco, fixada com parafusos em contramarco, incluso vidro incolor 5mm e contramarco - JA 01</t>
  </si>
  <si>
    <t>Fornecimento e instalação de janela maxim-ar, 01 módulo, 60x60/150, em alumínio natural fosco, fixada com parafusos em contramarco, incluso vidro incolor 5mm e contramarco - JA 02</t>
  </si>
  <si>
    <t>Fornecimento e instalação de janela maxim-ar com peitoril fixo, 04 x 02 módulos, 370x200/10, em alumínio natural fosco, fixada com parafusos em contramarco, incluso vidro incolor 5mm e contramarco - JA 03</t>
  </si>
  <si>
    <t>Fornecimento e instalação de janela maxim-ar com peitoril fixo, 01 x 02 módulos, 92,5x200/100, em alumínio natural fosco, fixada com parafusos em contramarco, incluso vidro incolor 5mm e contramarco - JA 04</t>
  </si>
  <si>
    <t>Fornecimento e instalação de janela maxim-ar, 02 módulos, 185x100/110 em alumínio natural fosco, fixada com parafusos em contramarco, incluso vidro incolor 5mm e contramarco - JA 05</t>
  </si>
  <si>
    <t>Fornecimento e instalação de janela maxim-ar, 02 módulos, 120x60/150 em alumínio natural fosco, fixada com parafusos em contramarco, incluso vidro incolor 5mm e contramarco - JA 06</t>
  </si>
  <si>
    <t>Fornecimento e instalação de janela fixa, 03 módulos, 250x100/110 em alumínio natural fosco, fixada com parafusos em contramarco, incluso vidro incolor 5mm e contramarco - JA 07</t>
  </si>
  <si>
    <t>Fornecimento e instalação de janela maxim-ar com peitoril fixo, 04 x 02 módulos, 370x200/100, em alumínio natural fosco, fixada com parafusos em contramarco, incluso vidro incolor 5mm e contramarco - JA 08</t>
  </si>
  <si>
    <t>Fornecimento e instalação de janela maxim-ar com peitoril fixo, 03 x 02 módulos, 277,5x200/100, em alumínio natural fosco, fixada com parafusos em contramarco, incluso vidro incolor 5mm e contramarco - JA 09</t>
  </si>
  <si>
    <t>Fornecimento e instalação de painel de fachada em vidro temperado bronze 10mm, 445x670, fixados com suporte spider em aço inox, perfil "U" em alumínio anodizado natural fosco, borrachas de vedação epdm - PV 01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</si>
  <si>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</si>
  <si>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</si>
  <si>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</si>
  <si>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</si>
  <si>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</si>
  <si>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</si>
  <si>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</si>
  <si>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</si>
  <si>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</si>
  <si>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</si>
  <si>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</si>
  <si>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</si>
  <si>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APARELHOS SANITÁRIOS</t>
  </si>
  <si>
    <t>Fornecimento e instalação de vaso sanitário com caixa acoplada, cor branca, marca Incepa, Deca ou equivalente, incluso parafusos de fixação e massa de vedação</t>
  </si>
  <si>
    <t>Fornecimento e instalação de assento sanitário plástico convencional</t>
  </si>
  <si>
    <t>Fornecimento e instalação de bancada em granito polido Cinza Andorinha, com rodatampo, dimensões 50x60cm, esp. 2cm, uma cuba oval em louça branca, torneira automática de bancada cromada Ø1/2" ou Ø3/4", válvula metálica, engate metálico 40cm e sifão tiupo copo metálico</t>
  </si>
  <si>
    <t>Fornecimento e instalação de lavatório de canto PcD, com torneira automática de bancada cromada PcD Ø1/2" ou Ø3/4", válvula metálica, engate metálico 40cm e sifão tiupo copo metálico</t>
  </si>
  <si>
    <t>Fornecimento e instalação de mictório em louça branca com pertences, com acionador de pressão automático cromado e conjunto para fixação</t>
  </si>
  <si>
    <t>Fornecimento e instalação de sifão metálico, tipo colo, Ø1x1.1/2" para mictório</t>
  </si>
  <si>
    <t>Fornecimento e instalação de espelho cristal, esp. 4mm, com moldura em alumínio e compensado plastificado colado</t>
  </si>
  <si>
    <t>Fornecimento e instalação de chuveiro, tipo ducha de plástico</t>
  </si>
  <si>
    <t>Fornecimento e instalação de saboneteira plástica, tipo dispenser com reservatório 800 a 1500ml, incluso fixação</t>
  </si>
  <si>
    <t>Fornecimento e instalação de porta toalha de banho cromado, incluso fixação</t>
  </si>
  <si>
    <t>Fornecimento e instalação de papeleira de parede para vaso sanitário cromada, incluso fixação</t>
  </si>
  <si>
    <t>Fornecimento e instalação de dispenser de parede para papel toalha plástico, incluso fixação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</si>
  <si>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</si>
  <si>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</si>
  <si>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</si>
  <si>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</si>
  <si>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</si>
  <si>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</si>
  <si>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</si>
  <si>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</si>
  <si>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</si>
  <si>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</si>
  <si>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</si>
  <si>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</si>
  <si>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15.1</t>
  </si>
  <si>
    <t>PINTURA</t>
  </si>
  <si>
    <t>Aplicação de massa corrida látex PVA em paredes internas, com lixamento e retoques, duas demãos - Marca Suvinil ou equivalente - descontado excedente a 2,0m² dos vãos maiores que 2,0m²</t>
  </si>
  <si>
    <t>Aplicação de fundo selador acrílico em paredes internas, externas, platibandas, muros de divisa - Marca Suvinil ou equivalente - descontado excedente a 2,0m² dos vãos maiores que 2,0m²</t>
  </si>
  <si>
    <t>Aplicação manual de pintura com tinta acrílica em paredes internas, externas, platibandas, muros de divisa, duas demãos - Marca Suvinil ou equivalente - descontado excedente a 2,0m² dos vãos maiores que 2,0m²</t>
  </si>
  <si>
    <t>Aplicação manual de pintura texturizada acrílica em paredes externas, platibandas, muros de divisas - Marca Suvinil ou equivalente - descontado excedente a 2,0m² dos vãos maiores que 2,0m²</t>
  </si>
  <si>
    <t>15.1.1</t>
  </si>
  <si>
    <t>15.1.2</t>
  </si>
  <si>
    <t>15.1.3</t>
  </si>
  <si>
    <t>15.1.4</t>
  </si>
  <si>
    <t>16.1</t>
  </si>
  <si>
    <t>Aplicação de massa corrida látex PVA em tetos, com lixamento e retoques, duas demãos - Marca Suvinil ou equivalente</t>
  </si>
  <si>
    <t>Aplicação de fundo selador acrílico em tetos, externas e platibandas - Marca Suvinil ou equivalente</t>
  </si>
  <si>
    <t>Aplicação manual de pintura com tinta acrílica em tetos, externas e platibandas, duas demãos - Marca Suvinil ou equivalente</t>
  </si>
  <si>
    <t>15.2</t>
  </si>
  <si>
    <t>15.2.1</t>
  </si>
  <si>
    <t>15.2.2</t>
  </si>
  <si>
    <t>15.2.3</t>
  </si>
  <si>
    <t>15.3</t>
  </si>
  <si>
    <t>Apliação manual de pintura esmalte acetinado em rodapés de madeira, duas demãos</t>
  </si>
  <si>
    <t>Apliação manual de pintura esmalte brilhante em portas de madeira, sobre fundo nivelador, duas demãos, incluso pintura de vistas e caixilhos</t>
  </si>
  <si>
    <t>Apliação manual de pintura esmalte alto brilho em guarda-corpos e corrimãos metálicos, duas demãos - aplicada sobre fundo anticorrosivo e utilização de revolver de pintura a ar-comprimido</t>
  </si>
  <si>
    <t xml:space="preserve">Apliação manual de fundo anticorrosivo em guarda-corpos e corrimãos metálicos, uma demão </t>
  </si>
  <si>
    <t>15.3.1</t>
  </si>
  <si>
    <t>15.3.2</t>
  </si>
  <si>
    <t>15.3.3</t>
  </si>
  <si>
    <t>15.3.4</t>
  </si>
  <si>
    <t>Fornecimento e instalalação de tanque em PVC, com sifão e válvula plásticos, cor branca</t>
  </si>
  <si>
    <t>Fornecimento e instalação de torneira de parede, cromada para tanque e lavagem ambulâncias, Ø1/2" ou Ø3/4"</t>
  </si>
  <si>
    <t>Fornecimento e instalação de torneira de parede, tubo móvel, Ø1/2" ou Ø3/4", para cozinha, farmácia e lavação macas</t>
  </si>
  <si>
    <t>Fornecimento e instalação de sifão flexível em PVC Ø1x1.1/2", para cozinha, farmácia e lavação macas</t>
  </si>
  <si>
    <t>Fornecimento e instalação de válvula em metal cromada, tipo americada Ø3.1/2" x 1.1/2", para cozinha, farmácia e lavação macas</t>
  </si>
  <si>
    <t>Fornecimento e instalação de bancada em granito polido Cinza Andorinha, com rodatampo, esp. 2cm, incluso cantoneira de fixação, para cozinha, farmácia, lavação macas, esterilização e embalar</t>
  </si>
  <si>
    <t>Fornecimento e instalação de cuba em inox, para cozinha, farmácia e lavação macas</t>
  </si>
  <si>
    <t>Fornecimento e instalação de plataforma elevatória vertical para acessibilidade, velocidade 6m/min., cabine alta 90x140cm com ventilador e iluminação de emergência, com 02 paradas, com 01 porta porta/parada - incluso manutenção, motores e quadro de comando</t>
  </si>
  <si>
    <t>16.2</t>
  </si>
  <si>
    <t>16.3</t>
  </si>
  <si>
    <t>16.4</t>
  </si>
  <si>
    <t>16.5</t>
  </si>
  <si>
    <t>16.6</t>
  </si>
  <si>
    <t>16.7</t>
  </si>
  <si>
    <t>16.8</t>
  </si>
  <si>
    <t>ACESSIBILIDADE</t>
  </si>
  <si>
    <t>Fornecimento e instalação de vaso sanitário PcD sem furo frontal, com caixa acoplada, cor branca, marca Incepa, Deca ou equivalente, incluso parafusos de fixação e massa de vedação - conforme NBR 9050</t>
  </si>
  <si>
    <t>Fornecimento e instalação de assento sanitário plástico PcD - conforme NBR 9050</t>
  </si>
  <si>
    <t>Fornecimento e instalação de barra de apoio reta para vaso sanitário, em aço inox, comprimento 80cm, Ø mínimo 3cm, incluso acessórios e fixação - conforme NBR 9050</t>
  </si>
  <si>
    <t>Fornecimento e instalação de barra de apoio para lavatório de canto, três lados, em aço inox, Ø mínimo 3cm, incluso acessórios e fixação - conforme NBR 9050</t>
  </si>
  <si>
    <t>Fornecimento e instalação de barra de apoio reta para porta de entrada bwc PcD, em aço inox, comprimento 40cm, Ø mínimo 3cm, incluso acessórios e fixação - conforme NBR 9050</t>
  </si>
  <si>
    <t>Fornecimento e instalação de piso tátil, altera ou direcional, 25x25cm, esp 5mm, de borracha, colorido, fixado com cola</t>
  </si>
  <si>
    <t>Placa metálica de sinalização em braille em corrimão para deficientes visuais, 90x25mm</t>
  </si>
  <si>
    <t>Fornecimento e instalação de fita fotoluminescente, largura 2,5cm - escada</t>
  </si>
  <si>
    <t>17.1</t>
  </si>
  <si>
    <t>17.3</t>
  </si>
  <si>
    <t>17.5</t>
  </si>
  <si>
    <t>17.8</t>
  </si>
  <si>
    <t>17.2</t>
  </si>
  <si>
    <t>17.4</t>
  </si>
  <si>
    <t>17.6</t>
  </si>
  <si>
    <t>17.7</t>
  </si>
  <si>
    <t>SERVIÇOS FINAIS E PAISAGISMO</t>
  </si>
  <si>
    <t>Limpeza de piso cerâmico ou porcelanato com pano úmido</t>
  </si>
  <si>
    <t>Limpeza de revestiento cerâmico em parede com pano úmido</t>
  </si>
  <si>
    <t>Limpeza de porta de madeira</t>
  </si>
  <si>
    <t>Limpeza de forro removível com pano úmido</t>
  </si>
  <si>
    <t>Plantio de grama batatais em placas</t>
  </si>
  <si>
    <t>Fornecimento e planio de arbustos ornamentais - incluso adubo</t>
  </si>
  <si>
    <t>18.1</t>
  </si>
  <si>
    <t>18.2</t>
  </si>
  <si>
    <t>18.3</t>
  </si>
  <si>
    <t>18.4</t>
  </si>
  <si>
    <t>18.5</t>
  </si>
  <si>
    <t>18.6</t>
  </si>
  <si>
    <t>Fornecimento e instalação de forro de gesso em placas 60x60cm, fixado na laje com arame galvanizado 18 BWG, incluso sancas e negativos de borda</t>
  </si>
  <si>
    <t>12.</t>
  </si>
  <si>
    <t>12.2.1</t>
  </si>
  <si>
    <r>
      <t xml:space="preserve">Demolição mecanizada com martelete de revestimentos cerâmicos, de piso e parede, sem reaproveitamento </t>
    </r>
    <r>
      <rPr>
        <sz val="11"/>
        <color indexed="10"/>
        <rFont val="Arial"/>
        <family val="2"/>
      </rPr>
      <t>- Empolamento 20%</t>
    </r>
  </si>
  <si>
    <r>
      <t>Demolição manual de rodapés cerâmicos, sem reaproveitamento -</t>
    </r>
    <r>
      <rPr>
        <sz val="11"/>
        <color indexed="10"/>
        <rFont val="Arial"/>
        <family val="2"/>
      </rPr>
      <t xml:space="preserve"> Empolamento 20%</t>
    </r>
  </si>
  <si>
    <t>72/2019</t>
  </si>
  <si>
    <t>PREFEITURA MUNICIPAL DE JOINVILLE - SECRETARIA MUNICIPAL DE SAÚDE</t>
  </si>
  <si>
    <t>Contratação de pessoa jurídica habilitada para realização de serviços e obras de engenharia/arquitetura para execução/adequação completa da edificação para a “SEDE SAMU - Serviço de Atendimento Móvel de Urgência de Joinville”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</si>
</sst>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_);_(* \(#,##0.00\);_(* &quot;-&quot;??_);_(@_)"/>
    <numFmt numFmtId="174" formatCode="&quot;Ativar&quot;;&quot;Ativar&quot;;&quot;Desativar&quot;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left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horizontal="left" vertical="center" wrapText="1"/>
      <protection/>
    </xf>
    <xf numFmtId="0" fontId="4" fillId="37" borderId="24" xfId="0" applyNumberFormat="1" applyFont="1" applyFill="1" applyBorder="1" applyAlignment="1" applyProtection="1">
      <alignment horizontal="left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4" fontId="4" fillId="37" borderId="25" xfId="0" applyNumberFormat="1" applyFont="1" applyFill="1" applyBorder="1" applyAlignment="1" applyProtection="1">
      <alignment horizontal="center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10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>
      <alignment horizontal="center" vertical="center" wrapText="1"/>
    </xf>
    <xf numFmtId="4" fontId="50" fillId="0" borderId="26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vertical="center" wrapText="1"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43" fontId="0" fillId="0" borderId="19" xfId="54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43" fontId="5" fillId="0" borderId="28" xfId="54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43" fontId="5" fillId="0" borderId="19" xfId="54" applyFont="1" applyFill="1" applyBorder="1" applyAlignment="1">
      <alignment horizontal="right" vertical="center"/>
    </xf>
    <xf numFmtId="0" fontId="50" fillId="0" borderId="27" xfId="0" applyFont="1" applyBorder="1" applyAlignment="1">
      <alignment horizontal="center" vertical="center" wrapText="1"/>
    </xf>
    <xf numFmtId="0" fontId="5" fillId="35" borderId="19" xfId="0" applyNumberFormat="1" applyFont="1" applyFill="1" applyBorder="1" applyAlignment="1" applyProtection="1">
      <alignment horizontal="left" vertical="center" wrapText="1"/>
      <protection/>
    </xf>
    <xf numFmtId="4" fontId="5" fillId="35" borderId="19" xfId="0" applyNumberFormat="1" applyFont="1" applyFill="1" applyBorder="1" applyAlignment="1" applyProtection="1">
      <alignment horizontal="center" vertical="center" wrapText="1"/>
      <protection/>
    </xf>
    <xf numFmtId="4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10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9" xfId="0" applyNumberFormat="1" applyFont="1" applyFill="1" applyBorder="1" applyAlignment="1" applyProtection="1">
      <alignment horizontal="left" vertical="center" wrapText="1"/>
      <protection/>
    </xf>
    <xf numFmtId="4" fontId="50" fillId="0" borderId="27" xfId="0" applyNumberFormat="1" applyFont="1" applyBorder="1" applyAlignment="1">
      <alignment horizontal="center" vertical="center" wrapText="1"/>
    </xf>
    <xf numFmtId="0" fontId="5" fillId="35" borderId="29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Border="1" applyAlignment="1">
      <alignment horizontal="center" vertical="center" wrapText="1"/>
    </xf>
    <xf numFmtId="43" fontId="0" fillId="0" borderId="19" xfId="54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39" fontId="0" fillId="0" borderId="19" xfId="54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43" fontId="0" fillId="0" borderId="22" xfId="54" applyFont="1" applyFill="1" applyBorder="1" applyAlignment="1">
      <alignment horizontal="right" vertical="center"/>
    </xf>
    <xf numFmtId="4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30" xfId="0" applyNumberFormat="1" applyFont="1" applyFill="1" applyBorder="1" applyAlignment="1" applyProtection="1">
      <alignment horizontal="center" vertical="center" wrapText="1"/>
      <protection/>
    </xf>
    <xf numFmtId="1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1" xfId="0" applyNumberFormat="1" applyFont="1" applyFill="1" applyBorder="1" applyAlignment="1" applyProtection="1">
      <alignment horizontal="left" vertical="center" wrapText="1"/>
      <protection/>
    </xf>
    <xf numFmtId="4" fontId="4" fillId="37" borderId="24" xfId="0" applyNumberFormat="1" applyFont="1" applyFill="1" applyBorder="1" applyAlignment="1" applyProtection="1">
      <alignment horizontal="left" vertical="center" wrapText="1"/>
      <protection/>
    </xf>
    <xf numFmtId="0" fontId="4" fillId="38" borderId="15" xfId="0" applyNumberFormat="1" applyFont="1" applyFill="1" applyBorder="1" applyAlignment="1" applyProtection="1">
      <alignment vertical="center"/>
      <protection/>
    </xf>
    <xf numFmtId="0" fontId="5" fillId="38" borderId="16" xfId="0" applyNumberFormat="1" applyFont="1" applyFill="1" applyBorder="1" applyAlignment="1" applyProtection="1">
      <alignment vertical="center"/>
      <protection/>
    </xf>
    <xf numFmtId="4" fontId="5" fillId="38" borderId="16" xfId="0" applyNumberFormat="1" applyFont="1" applyFill="1" applyBorder="1" applyAlignment="1" applyProtection="1">
      <alignment horizontal="center" vertical="center"/>
      <protection/>
    </xf>
    <xf numFmtId="4" fontId="4" fillId="38" borderId="16" xfId="0" applyNumberFormat="1" applyFont="1" applyFill="1" applyBorder="1" applyAlignment="1" applyProtection="1">
      <alignment horizontal="center" vertical="center"/>
      <protection/>
    </xf>
    <xf numFmtId="4" fontId="4" fillId="38" borderId="17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3" xfId="0" applyNumberFormat="1" applyFont="1" applyFill="1" applyBorder="1" applyAlignment="1" applyProtection="1">
      <alignment horizontal="left" vertical="center" wrapText="1"/>
      <protection/>
    </xf>
    <xf numFmtId="0" fontId="4" fillId="35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5" xfId="0" applyNumberFormat="1" applyFont="1" applyFill="1" applyBorder="1" applyAlignment="1" applyProtection="1">
      <alignment horizontal="left" vertical="center" wrapText="1"/>
      <protection/>
    </xf>
    <xf numFmtId="0" fontId="4" fillId="35" borderId="31" xfId="0" applyNumberFormat="1" applyFont="1" applyFill="1" applyBorder="1" applyAlignment="1" applyProtection="1">
      <alignment horizontal="left" vertical="center" wrapText="1"/>
      <protection/>
    </xf>
    <xf numFmtId="0" fontId="4" fillId="35" borderId="32" xfId="0" applyNumberFormat="1" applyFont="1" applyFill="1" applyBorder="1" applyAlignment="1" applyProtection="1">
      <alignment horizontal="left" vertical="center" wrapText="1"/>
      <protection/>
    </xf>
    <xf numFmtId="0" fontId="4" fillId="35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3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39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29" xfId="0" applyNumberFormat="1" applyFont="1" applyFill="1" applyBorder="1" applyAlignment="1" applyProtection="1">
      <alignment horizontal="left" vertical="center"/>
      <protection/>
    </xf>
    <xf numFmtId="0" fontId="4" fillId="34" borderId="36" xfId="0" applyNumberFormat="1" applyFont="1" applyFill="1" applyBorder="1" applyAlignment="1" applyProtection="1">
      <alignment horizontal="left" vertical="center"/>
      <protection locked="0"/>
    </xf>
    <xf numFmtId="0" fontId="4" fillId="34" borderId="21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30" xfId="0" applyNumberFormat="1" applyFont="1" applyFill="1" applyBorder="1" applyAlignment="1" applyProtection="1">
      <alignment horizontal="center" vertical="center"/>
      <protection/>
    </xf>
    <xf numFmtId="0" fontId="4" fillId="34" borderId="29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6" borderId="19" xfId="0" applyNumberFormat="1" applyFont="1" applyFill="1" applyBorder="1" applyAlignment="1" applyProtection="1">
      <alignment horizontal="center" vertical="center"/>
      <protection/>
    </xf>
    <xf numFmtId="0" fontId="4" fillId="36" borderId="36" xfId="0" applyNumberFormat="1" applyFont="1" applyFill="1" applyBorder="1" applyAlignment="1" applyProtection="1">
      <alignment horizontal="center" vertical="center"/>
      <protection/>
    </xf>
    <xf numFmtId="0" fontId="4" fillId="36" borderId="12" xfId="0" applyNumberFormat="1" applyFont="1" applyFill="1" applyBorder="1" applyAlignment="1" applyProtection="1">
      <alignment horizontal="center" vertical="center"/>
      <protection/>
    </xf>
    <xf numFmtId="0" fontId="1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36" xfId="0" applyNumberFormat="1" applyFont="1" applyFill="1" applyBorder="1" applyAlignment="1" applyProtection="1">
      <alignment horizontal="center" vertical="center"/>
      <protection/>
    </xf>
    <xf numFmtId="166" fontId="4" fillId="0" borderId="21" xfId="46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3"/>
  <sheetViews>
    <sheetView tabSelected="1" zoomScalePageLayoutView="0" workbookViewId="0" topLeftCell="A1">
      <selection activeCell="C92" sqref="C92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42187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117" t="s">
        <v>748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52</v>
      </c>
      <c r="C3" s="55" t="s">
        <v>747</v>
      </c>
      <c r="K3" s="9"/>
    </row>
    <row r="4" spans="2:11" ht="15.75">
      <c r="B4" s="8" t="s">
        <v>32</v>
      </c>
      <c r="C4" s="10"/>
      <c r="K4" s="9"/>
    </row>
    <row r="5" spans="2:11" ht="15">
      <c r="B5" s="8" t="s">
        <v>0</v>
      </c>
      <c r="C5" s="11"/>
      <c r="E5" s="12" t="s">
        <v>1</v>
      </c>
      <c r="F5" s="12"/>
      <c r="G5" s="12"/>
      <c r="H5" s="13"/>
      <c r="K5" s="9"/>
    </row>
    <row r="6" spans="2:11" ht="15">
      <c r="B6" s="8" t="s">
        <v>2</v>
      </c>
      <c r="C6" s="14"/>
      <c r="E6" s="12" t="s">
        <v>3</v>
      </c>
      <c r="F6" s="12"/>
      <c r="G6" s="12"/>
      <c r="H6" s="15"/>
      <c r="K6" s="9"/>
    </row>
    <row r="7" spans="2:11" ht="15">
      <c r="B7" s="8" t="s">
        <v>4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105" t="s">
        <v>5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2" spans="2:11" ht="15">
      <c r="B12" s="102" t="s">
        <v>6</v>
      </c>
      <c r="C12" s="102"/>
      <c r="D12" s="110" t="s">
        <v>7</v>
      </c>
      <c r="E12" s="110"/>
      <c r="F12" s="110"/>
      <c r="G12" s="110"/>
      <c r="H12" s="110"/>
      <c r="I12" s="118" t="s">
        <v>8</v>
      </c>
      <c r="J12" s="118"/>
      <c r="K12" s="118"/>
    </row>
    <row r="13" spans="2:11" ht="63.75" customHeight="1">
      <c r="B13" s="121" t="s">
        <v>749</v>
      </c>
      <c r="C13" s="122"/>
      <c r="D13" s="119">
        <f>K392</f>
        <v>0</v>
      </c>
      <c r="E13" s="119"/>
      <c r="F13" s="119"/>
      <c r="G13" s="119"/>
      <c r="H13" s="119"/>
      <c r="I13" s="120" t="str">
        <f>_xlfn.IFERROR(IF(D13=0,"(INFORMAR AQUI O VALOR POR EXTENSO)",CONVERTERPARAEXTENSO(D13)),"(INFORMAR AQUI O VALOR POR EXTENSO)")</f>
        <v>(INFORMAR AQUI O VALOR POR EXTENSO)</v>
      </c>
      <c r="J13" s="120"/>
      <c r="K13" s="120"/>
    </row>
    <row r="15" spans="2:11" ht="15">
      <c r="B15" s="106" t="s">
        <v>9</v>
      </c>
      <c r="C15" s="106"/>
      <c r="D15" s="36"/>
      <c r="E15" s="107" t="str">
        <f>_xlfn.IFERROR(IF(D15="","(INFORMAR AQUI O PRAZO POR EXTENSO) dias","("&amp;EXTENSO(TRUNC(D15,0))&amp;")"&amp;" dias"),"(INFORMAR AQUI O PRAZO POR EXTENSO) dias")</f>
        <v>(INFORMAR AQUI O PRAZO POR EXTENSO) dias</v>
      </c>
      <c r="F15" s="107"/>
      <c r="G15" s="107"/>
      <c r="H15" s="107"/>
      <c r="I15" s="107"/>
      <c r="J15" s="107"/>
      <c r="K15" s="107"/>
    </row>
    <row r="17" spans="2:11" ht="15">
      <c r="B17" s="108" t="s">
        <v>10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2:11" ht="33.75" customHeight="1">
      <c r="B18" s="109" t="s">
        <v>11</v>
      </c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4" ht="15">
      <c r="A19" s="3"/>
      <c r="B19" s="38"/>
      <c r="C19" s="38"/>
      <c r="D19" s="38"/>
      <c r="E19" s="38"/>
      <c r="F19" s="39"/>
      <c r="G19" s="39"/>
      <c r="H19" s="40"/>
      <c r="I19" s="38"/>
      <c r="J19" s="41"/>
      <c r="K19" s="41"/>
      <c r="L19" s="3"/>
      <c r="N19" s="37"/>
    </row>
    <row r="20" spans="2:14" ht="15">
      <c r="B20" s="110" t="s">
        <v>12</v>
      </c>
      <c r="C20" s="110" t="s">
        <v>13</v>
      </c>
      <c r="D20" s="110" t="s">
        <v>14</v>
      </c>
      <c r="E20" s="112" t="s">
        <v>15</v>
      </c>
      <c r="F20" s="114" t="s">
        <v>16</v>
      </c>
      <c r="G20" s="114"/>
      <c r="H20" s="114"/>
      <c r="I20" s="115" t="s">
        <v>45</v>
      </c>
      <c r="J20" s="102" t="s">
        <v>17</v>
      </c>
      <c r="K20" s="102" t="s">
        <v>18</v>
      </c>
      <c r="N20" s="104" t="s">
        <v>19</v>
      </c>
    </row>
    <row r="21" spans="2:14" ht="15.75" customHeight="1">
      <c r="B21" s="111"/>
      <c r="C21" s="111"/>
      <c r="D21" s="111"/>
      <c r="E21" s="113"/>
      <c r="F21" s="44" t="s">
        <v>28</v>
      </c>
      <c r="G21" s="44" t="s">
        <v>29</v>
      </c>
      <c r="H21" s="45" t="s">
        <v>30</v>
      </c>
      <c r="I21" s="116"/>
      <c r="J21" s="103"/>
      <c r="K21" s="103"/>
      <c r="N21" s="104"/>
    </row>
    <row r="22" spans="2:14" ht="15">
      <c r="B22" s="46">
        <v>1</v>
      </c>
      <c r="C22" s="47" t="s">
        <v>46</v>
      </c>
      <c r="D22" s="48"/>
      <c r="E22" s="48"/>
      <c r="F22" s="48"/>
      <c r="G22" s="48"/>
      <c r="H22" s="48"/>
      <c r="I22" s="48"/>
      <c r="J22" s="48"/>
      <c r="K22" s="49"/>
      <c r="N22" s="23"/>
    </row>
    <row r="23" spans="2:14" ht="28.5">
      <c r="B23" s="42" t="s">
        <v>31</v>
      </c>
      <c r="C23" s="59" t="s">
        <v>53</v>
      </c>
      <c r="D23" s="60" t="s">
        <v>56</v>
      </c>
      <c r="E23" s="61">
        <v>96</v>
      </c>
      <c r="F23" s="50"/>
      <c r="G23" s="50"/>
      <c r="H23" s="43">
        <f aca="true" t="shared" si="0" ref="H23:H28">IF(E23&lt;&gt;"",TRUNC(F23,2)+TRUNC(G23,2),"")</f>
        <v>0</v>
      </c>
      <c r="I23" s="51"/>
      <c r="J23" s="43">
        <f aca="true" t="shared" si="1" ref="J23:J28">IF(E23&lt;&gt;"",TRUNC(H23*(1+TRUNC(I23,4)),2),"")</f>
        <v>0</v>
      </c>
      <c r="K23" s="43">
        <f aca="true" t="shared" si="2" ref="K23:K28">IF(E23&lt;&gt;"",TRUNC(TRUNC(J23,2)*TRUNC(E23,2),2),"")</f>
        <v>0</v>
      </c>
      <c r="N23" s="52">
        <v>428.63</v>
      </c>
    </row>
    <row r="24" spans="2:14" ht="28.5">
      <c r="B24" s="42" t="s">
        <v>47</v>
      </c>
      <c r="C24" s="62" t="s">
        <v>54</v>
      </c>
      <c r="D24" s="63" t="s">
        <v>56</v>
      </c>
      <c r="E24" s="64">
        <v>800</v>
      </c>
      <c r="F24" s="50"/>
      <c r="G24" s="50"/>
      <c r="H24" s="43">
        <f t="shared" si="0"/>
        <v>0</v>
      </c>
      <c r="I24" s="51"/>
      <c r="J24" s="43">
        <f t="shared" si="1"/>
        <v>0</v>
      </c>
      <c r="K24" s="43">
        <f t="shared" si="2"/>
        <v>0</v>
      </c>
      <c r="N24" s="52">
        <v>66.67</v>
      </c>
    </row>
    <row r="25" spans="2:14" ht="57">
      <c r="B25" s="42" t="s">
        <v>48</v>
      </c>
      <c r="C25" s="62" t="s">
        <v>55</v>
      </c>
      <c r="D25" s="63" t="s">
        <v>56</v>
      </c>
      <c r="E25" s="64">
        <v>600</v>
      </c>
      <c r="F25" s="50"/>
      <c r="G25" s="50"/>
      <c r="H25" s="43">
        <f t="shared" si="0"/>
        <v>0</v>
      </c>
      <c r="I25" s="51"/>
      <c r="J25" s="43">
        <f t="shared" si="1"/>
        <v>0</v>
      </c>
      <c r="K25" s="43">
        <f t="shared" si="2"/>
        <v>0</v>
      </c>
      <c r="N25" s="52">
        <v>648.16</v>
      </c>
    </row>
    <row r="26" spans="2:14" ht="15">
      <c r="B26" s="46">
        <v>2</v>
      </c>
      <c r="C26" s="47" t="s">
        <v>49</v>
      </c>
      <c r="D26" s="48"/>
      <c r="E26" s="48"/>
      <c r="F26" s="48"/>
      <c r="G26" s="48"/>
      <c r="H26" s="48">
        <f t="shared" si="0"/>
      </c>
      <c r="I26" s="48"/>
      <c r="J26" s="48">
        <f t="shared" si="1"/>
      </c>
      <c r="K26" s="49">
        <f t="shared" si="2"/>
      </c>
      <c r="N26" s="54"/>
    </row>
    <row r="27" spans="2:14" ht="28.5">
      <c r="B27" s="42" t="s">
        <v>33</v>
      </c>
      <c r="C27" s="62" t="s">
        <v>84</v>
      </c>
      <c r="D27" s="63" t="s">
        <v>95</v>
      </c>
      <c r="E27" s="64">
        <f>1.2*2</f>
        <v>2.4</v>
      </c>
      <c r="F27" s="50"/>
      <c r="G27" s="50"/>
      <c r="H27" s="43">
        <f t="shared" si="0"/>
        <v>0</v>
      </c>
      <c r="I27" s="51"/>
      <c r="J27" s="43">
        <f t="shared" si="1"/>
        <v>0</v>
      </c>
      <c r="K27" s="43">
        <f t="shared" si="2"/>
        <v>0</v>
      </c>
      <c r="N27" s="52">
        <v>0.53</v>
      </c>
    </row>
    <row r="28" spans="2:14" ht="42.75">
      <c r="B28" s="42" t="s">
        <v>50</v>
      </c>
      <c r="C28" s="62" t="s">
        <v>101</v>
      </c>
      <c r="D28" s="63" t="s">
        <v>95</v>
      </c>
      <c r="E28" s="64">
        <v>37.79</v>
      </c>
      <c r="F28" s="50"/>
      <c r="G28" s="50"/>
      <c r="H28" s="43">
        <f t="shared" si="0"/>
        <v>0</v>
      </c>
      <c r="I28" s="51"/>
      <c r="J28" s="43">
        <f t="shared" si="1"/>
        <v>0</v>
      </c>
      <c r="K28" s="43">
        <f t="shared" si="2"/>
        <v>0</v>
      </c>
      <c r="N28" s="52">
        <v>5.82</v>
      </c>
    </row>
    <row r="29" spans="2:14" ht="28.5">
      <c r="B29" s="42" t="s">
        <v>57</v>
      </c>
      <c r="C29" s="62" t="s">
        <v>85</v>
      </c>
      <c r="D29" s="63" t="s">
        <v>95</v>
      </c>
      <c r="E29" s="64">
        <f>48.6*2</f>
        <v>97.2</v>
      </c>
      <c r="F29" s="50"/>
      <c r="G29" s="50"/>
      <c r="H29" s="43">
        <f aca="true" t="shared" si="3" ref="H29:H55">IF(E29&lt;&gt;"",TRUNC(F29,2)+TRUNC(G29,2),"")</f>
        <v>0</v>
      </c>
      <c r="I29" s="51"/>
      <c r="J29" s="43">
        <f aca="true" t="shared" si="4" ref="J29:J55">IF(E29&lt;&gt;"",TRUNC(H29*(1+TRUNC(I29,4)),2),"")</f>
        <v>0</v>
      </c>
      <c r="K29" s="43">
        <f aca="true" t="shared" si="5" ref="K29:K55">IF(E29&lt;&gt;"",TRUNC(TRUNC(J29,2)*TRUNC(E29,2),2),"")</f>
        <v>0</v>
      </c>
      <c r="N29" s="65"/>
    </row>
    <row r="30" spans="2:14" ht="42.75">
      <c r="B30" s="42" t="s">
        <v>58</v>
      </c>
      <c r="C30" s="62" t="s">
        <v>102</v>
      </c>
      <c r="D30" s="63" t="s">
        <v>95</v>
      </c>
      <c r="E30" s="64">
        <f>183.69/0.6</f>
        <v>306.15000000000003</v>
      </c>
      <c r="F30" s="50"/>
      <c r="G30" s="50"/>
      <c r="H30" s="43">
        <f t="shared" si="3"/>
        <v>0</v>
      </c>
      <c r="I30" s="51"/>
      <c r="J30" s="43">
        <f t="shared" si="4"/>
        <v>0</v>
      </c>
      <c r="K30" s="43">
        <f t="shared" si="5"/>
        <v>0</v>
      </c>
      <c r="N30" s="65"/>
    </row>
    <row r="31" spans="2:14" ht="42.75">
      <c r="B31" s="42" t="s">
        <v>59</v>
      </c>
      <c r="C31" s="62" t="s">
        <v>745</v>
      </c>
      <c r="D31" s="63" t="s">
        <v>95</v>
      </c>
      <c r="E31" s="64">
        <f>189.14/0.8</f>
        <v>236.42499999999998</v>
      </c>
      <c r="F31" s="50"/>
      <c r="G31" s="50"/>
      <c r="H31" s="43">
        <f t="shared" si="3"/>
        <v>0</v>
      </c>
      <c r="I31" s="51"/>
      <c r="J31" s="43">
        <f t="shared" si="4"/>
        <v>0</v>
      </c>
      <c r="K31" s="43">
        <f t="shared" si="5"/>
        <v>0</v>
      </c>
      <c r="N31" s="65"/>
    </row>
    <row r="32" spans="2:14" ht="28.5">
      <c r="B32" s="42" t="s">
        <v>60</v>
      </c>
      <c r="C32" s="62" t="s">
        <v>746</v>
      </c>
      <c r="D32" s="63" t="s">
        <v>96</v>
      </c>
      <c r="E32" s="64">
        <v>56.19</v>
      </c>
      <c r="F32" s="50"/>
      <c r="G32" s="50"/>
      <c r="H32" s="43">
        <f t="shared" si="3"/>
        <v>0</v>
      </c>
      <c r="I32" s="51"/>
      <c r="J32" s="43">
        <f t="shared" si="4"/>
        <v>0</v>
      </c>
      <c r="K32" s="43">
        <f t="shared" si="5"/>
        <v>0</v>
      </c>
      <c r="N32" s="65"/>
    </row>
    <row r="33" spans="2:14" ht="28.5">
      <c r="B33" s="42" t="s">
        <v>61</v>
      </c>
      <c r="C33" s="62" t="s">
        <v>103</v>
      </c>
      <c r="D33" s="63" t="s">
        <v>95</v>
      </c>
      <c r="E33" s="64">
        <f>236.14/0.8</f>
        <v>295.17499999999995</v>
      </c>
      <c r="F33" s="50"/>
      <c r="G33" s="50"/>
      <c r="H33" s="43">
        <f t="shared" si="3"/>
        <v>0</v>
      </c>
      <c r="I33" s="51"/>
      <c r="J33" s="43">
        <f t="shared" si="4"/>
        <v>0</v>
      </c>
      <c r="K33" s="43">
        <f t="shared" si="5"/>
        <v>0</v>
      </c>
      <c r="N33" s="65"/>
    </row>
    <row r="34" spans="2:14" ht="28.5">
      <c r="B34" s="42" t="s">
        <v>62</v>
      </c>
      <c r="C34" s="62" t="s">
        <v>104</v>
      </c>
      <c r="D34" s="63" t="s">
        <v>95</v>
      </c>
      <c r="E34" s="64">
        <f>236.14/0.8</f>
        <v>295.17499999999995</v>
      </c>
      <c r="F34" s="50"/>
      <c r="G34" s="50"/>
      <c r="H34" s="43">
        <f t="shared" si="3"/>
        <v>0</v>
      </c>
      <c r="I34" s="51"/>
      <c r="J34" s="43">
        <f t="shared" si="4"/>
        <v>0</v>
      </c>
      <c r="K34" s="43">
        <f t="shared" si="5"/>
        <v>0</v>
      </c>
      <c r="N34" s="65"/>
    </row>
    <row r="35" spans="2:14" ht="14.25">
      <c r="B35" s="42" t="s">
        <v>63</v>
      </c>
      <c r="C35" s="62" t="s">
        <v>86</v>
      </c>
      <c r="D35" s="63" t="s">
        <v>96</v>
      </c>
      <c r="E35" s="64">
        <v>52.67</v>
      </c>
      <c r="F35" s="50"/>
      <c r="G35" s="50"/>
      <c r="H35" s="43">
        <f t="shared" si="3"/>
        <v>0</v>
      </c>
      <c r="I35" s="51"/>
      <c r="J35" s="43">
        <f t="shared" si="4"/>
        <v>0</v>
      </c>
      <c r="K35" s="43">
        <f t="shared" si="5"/>
        <v>0</v>
      </c>
      <c r="N35" s="65"/>
    </row>
    <row r="36" spans="2:14" ht="14.25">
      <c r="B36" s="42" t="s">
        <v>64</v>
      </c>
      <c r="C36" s="62" t="s">
        <v>87</v>
      </c>
      <c r="D36" s="63" t="s">
        <v>96</v>
      </c>
      <c r="E36" s="64">
        <v>93.87</v>
      </c>
      <c r="F36" s="50"/>
      <c r="G36" s="50"/>
      <c r="H36" s="43">
        <f t="shared" si="3"/>
        <v>0</v>
      </c>
      <c r="I36" s="51"/>
      <c r="J36" s="43">
        <f t="shared" si="4"/>
        <v>0</v>
      </c>
      <c r="K36" s="43">
        <f t="shared" si="5"/>
        <v>0</v>
      </c>
      <c r="N36" s="65"/>
    </row>
    <row r="37" spans="2:14" ht="42.75">
      <c r="B37" s="42" t="s">
        <v>65</v>
      </c>
      <c r="C37" s="62" t="s">
        <v>105</v>
      </c>
      <c r="D37" s="63" t="s">
        <v>95</v>
      </c>
      <c r="E37" s="64">
        <v>139.06</v>
      </c>
      <c r="F37" s="50"/>
      <c r="G37" s="50"/>
      <c r="H37" s="43">
        <f t="shared" si="3"/>
        <v>0</v>
      </c>
      <c r="I37" s="51"/>
      <c r="J37" s="43">
        <f t="shared" si="4"/>
        <v>0</v>
      </c>
      <c r="K37" s="43">
        <f t="shared" si="5"/>
        <v>0</v>
      </c>
      <c r="N37" s="65"/>
    </row>
    <row r="38" spans="2:14" ht="28.5">
      <c r="B38" s="42" t="s">
        <v>66</v>
      </c>
      <c r="C38" s="62" t="s">
        <v>88</v>
      </c>
      <c r="D38" s="63" t="s">
        <v>95</v>
      </c>
      <c r="E38" s="64">
        <f>35.91/0.8</f>
        <v>44.887499999999996</v>
      </c>
      <c r="F38" s="50"/>
      <c r="G38" s="50"/>
      <c r="H38" s="43">
        <f t="shared" si="3"/>
        <v>0</v>
      </c>
      <c r="I38" s="51"/>
      <c r="J38" s="43">
        <f t="shared" si="4"/>
        <v>0</v>
      </c>
      <c r="K38" s="43">
        <f t="shared" si="5"/>
        <v>0</v>
      </c>
      <c r="N38" s="65"/>
    </row>
    <row r="39" spans="2:14" ht="28.5">
      <c r="B39" s="42" t="s">
        <v>67</v>
      </c>
      <c r="C39" s="62" t="s">
        <v>106</v>
      </c>
      <c r="D39" s="63" t="s">
        <v>95</v>
      </c>
      <c r="E39" s="64">
        <f>14.91/0.8</f>
        <v>18.6375</v>
      </c>
      <c r="F39" s="50"/>
      <c r="G39" s="50"/>
      <c r="H39" s="43">
        <f t="shared" si="3"/>
        <v>0</v>
      </c>
      <c r="I39" s="51"/>
      <c r="J39" s="43">
        <f t="shared" si="4"/>
        <v>0</v>
      </c>
      <c r="K39" s="43">
        <f t="shared" si="5"/>
        <v>0</v>
      </c>
      <c r="N39" s="65"/>
    </row>
    <row r="40" spans="2:14" ht="28.5">
      <c r="B40" s="42" t="s">
        <v>68</v>
      </c>
      <c r="C40" s="62" t="s">
        <v>89</v>
      </c>
      <c r="D40" s="63" t="s">
        <v>97</v>
      </c>
      <c r="E40" s="64">
        <v>16</v>
      </c>
      <c r="F40" s="50"/>
      <c r="G40" s="50"/>
      <c r="H40" s="43">
        <f t="shared" si="3"/>
        <v>0</v>
      </c>
      <c r="I40" s="51"/>
      <c r="J40" s="43">
        <f t="shared" si="4"/>
        <v>0</v>
      </c>
      <c r="K40" s="43">
        <f t="shared" si="5"/>
        <v>0</v>
      </c>
      <c r="N40" s="65"/>
    </row>
    <row r="41" spans="2:14" ht="28.5">
      <c r="B41" s="42" t="s">
        <v>69</v>
      </c>
      <c r="C41" s="62" t="s">
        <v>90</v>
      </c>
      <c r="D41" s="63" t="s">
        <v>97</v>
      </c>
      <c r="E41" s="64">
        <v>150</v>
      </c>
      <c r="F41" s="50"/>
      <c r="G41" s="50"/>
      <c r="H41" s="43">
        <f t="shared" si="3"/>
        <v>0</v>
      </c>
      <c r="I41" s="51"/>
      <c r="J41" s="43">
        <f t="shared" si="4"/>
        <v>0</v>
      </c>
      <c r="K41" s="43">
        <f t="shared" si="5"/>
        <v>0</v>
      </c>
      <c r="N41" s="65"/>
    </row>
    <row r="42" spans="2:14" ht="28.5">
      <c r="B42" s="42" t="s">
        <v>70</v>
      </c>
      <c r="C42" s="62" t="s">
        <v>91</v>
      </c>
      <c r="D42" s="63" t="s">
        <v>96</v>
      </c>
      <c r="E42" s="64">
        <v>450.48</v>
      </c>
      <c r="F42" s="50"/>
      <c r="G42" s="50"/>
      <c r="H42" s="43">
        <f t="shared" si="3"/>
        <v>0</v>
      </c>
      <c r="I42" s="51"/>
      <c r="J42" s="43">
        <f t="shared" si="4"/>
        <v>0</v>
      </c>
      <c r="K42" s="43">
        <f t="shared" si="5"/>
        <v>0</v>
      </c>
      <c r="N42" s="65"/>
    </row>
    <row r="43" spans="2:14" ht="28.5">
      <c r="B43" s="42" t="s">
        <v>71</v>
      </c>
      <c r="C43" s="62" t="s">
        <v>107</v>
      </c>
      <c r="D43" s="63" t="s">
        <v>100</v>
      </c>
      <c r="E43" s="64">
        <v>1</v>
      </c>
      <c r="F43" s="50"/>
      <c r="G43" s="50"/>
      <c r="H43" s="43">
        <f t="shared" si="3"/>
        <v>0</v>
      </c>
      <c r="I43" s="51"/>
      <c r="J43" s="43">
        <f t="shared" si="4"/>
        <v>0</v>
      </c>
      <c r="K43" s="43">
        <f t="shared" si="5"/>
        <v>0</v>
      </c>
      <c r="N43" s="65"/>
    </row>
    <row r="44" spans="2:14" ht="28.5">
      <c r="B44" s="42" t="s">
        <v>72</v>
      </c>
      <c r="C44" s="62" t="s">
        <v>108</v>
      </c>
      <c r="D44" s="63" t="s">
        <v>96</v>
      </c>
      <c r="E44" s="64">
        <v>246.29</v>
      </c>
      <c r="F44" s="50"/>
      <c r="G44" s="50"/>
      <c r="H44" s="43">
        <f t="shared" si="3"/>
        <v>0</v>
      </c>
      <c r="I44" s="51"/>
      <c r="J44" s="43">
        <f t="shared" si="4"/>
        <v>0</v>
      </c>
      <c r="K44" s="43">
        <f t="shared" si="5"/>
        <v>0</v>
      </c>
      <c r="N44" s="65"/>
    </row>
    <row r="45" spans="2:14" ht="85.5">
      <c r="B45" s="42" t="s">
        <v>73</v>
      </c>
      <c r="C45" s="62" t="s">
        <v>109</v>
      </c>
      <c r="D45" s="63" t="s">
        <v>98</v>
      </c>
      <c r="E45" s="64">
        <v>10.67</v>
      </c>
      <c r="F45" s="50"/>
      <c r="G45" s="50"/>
      <c r="H45" s="43">
        <f t="shared" si="3"/>
        <v>0</v>
      </c>
      <c r="I45" s="51"/>
      <c r="J45" s="43">
        <f t="shared" si="4"/>
        <v>0</v>
      </c>
      <c r="K45" s="43">
        <f t="shared" si="5"/>
        <v>0</v>
      </c>
      <c r="N45" s="65"/>
    </row>
    <row r="46" spans="2:14" ht="42.75">
      <c r="B46" s="42" t="s">
        <v>74</v>
      </c>
      <c r="C46" s="62" t="s">
        <v>110</v>
      </c>
      <c r="D46" s="63" t="s">
        <v>98</v>
      </c>
      <c r="E46" s="64">
        <v>1.32</v>
      </c>
      <c r="F46" s="50"/>
      <c r="G46" s="50"/>
      <c r="H46" s="43">
        <f t="shared" si="3"/>
        <v>0</v>
      </c>
      <c r="I46" s="51"/>
      <c r="J46" s="43">
        <f t="shared" si="4"/>
        <v>0</v>
      </c>
      <c r="K46" s="43">
        <f t="shared" si="5"/>
        <v>0</v>
      </c>
      <c r="N46" s="65"/>
    </row>
    <row r="47" spans="2:14" ht="57">
      <c r="B47" s="42" t="s">
        <v>75</v>
      </c>
      <c r="C47" s="62" t="s">
        <v>111</v>
      </c>
      <c r="D47" s="63" t="s">
        <v>95</v>
      </c>
      <c r="E47" s="64">
        <v>1795.76</v>
      </c>
      <c r="F47" s="50"/>
      <c r="G47" s="50"/>
      <c r="H47" s="43">
        <f t="shared" si="3"/>
        <v>0</v>
      </c>
      <c r="I47" s="51"/>
      <c r="J47" s="43">
        <f t="shared" si="4"/>
        <v>0</v>
      </c>
      <c r="K47" s="43">
        <f t="shared" si="5"/>
        <v>0</v>
      </c>
      <c r="N47" s="65"/>
    </row>
    <row r="48" spans="2:14" ht="57">
      <c r="B48" s="42" t="s">
        <v>76</v>
      </c>
      <c r="C48" s="62" t="s">
        <v>112</v>
      </c>
      <c r="D48" s="63" t="s">
        <v>98</v>
      </c>
      <c r="E48" s="64">
        <v>29.22</v>
      </c>
      <c r="F48" s="50"/>
      <c r="G48" s="50"/>
      <c r="H48" s="43">
        <f t="shared" si="3"/>
        <v>0</v>
      </c>
      <c r="I48" s="51"/>
      <c r="J48" s="43">
        <f t="shared" si="4"/>
        <v>0</v>
      </c>
      <c r="K48" s="43">
        <f t="shared" si="5"/>
        <v>0</v>
      </c>
      <c r="N48" s="65"/>
    </row>
    <row r="49" spans="2:14" ht="28.5">
      <c r="B49" s="42" t="s">
        <v>77</v>
      </c>
      <c r="C49" s="62" t="s">
        <v>92</v>
      </c>
      <c r="D49" s="63" t="s">
        <v>98</v>
      </c>
      <c r="E49" s="64">
        <v>35.96</v>
      </c>
      <c r="F49" s="50"/>
      <c r="G49" s="50"/>
      <c r="H49" s="43">
        <f t="shared" si="3"/>
        <v>0</v>
      </c>
      <c r="I49" s="51"/>
      <c r="J49" s="43">
        <f t="shared" si="4"/>
        <v>0</v>
      </c>
      <c r="K49" s="43">
        <f t="shared" si="5"/>
        <v>0</v>
      </c>
      <c r="N49" s="65"/>
    </row>
    <row r="50" spans="2:14" ht="57">
      <c r="B50" s="42" t="s">
        <v>78</v>
      </c>
      <c r="C50" s="62" t="s">
        <v>113</v>
      </c>
      <c r="D50" s="63" t="s">
        <v>99</v>
      </c>
      <c r="E50" s="64">
        <v>1078.8</v>
      </c>
      <c r="F50" s="50"/>
      <c r="G50" s="50"/>
      <c r="H50" s="43">
        <f t="shared" si="3"/>
        <v>0</v>
      </c>
      <c r="I50" s="51"/>
      <c r="J50" s="43">
        <f t="shared" si="4"/>
        <v>0</v>
      </c>
      <c r="K50" s="43">
        <f t="shared" si="5"/>
        <v>0</v>
      </c>
      <c r="N50" s="65"/>
    </row>
    <row r="51" spans="2:14" ht="42.75">
      <c r="B51" s="42" t="s">
        <v>79</v>
      </c>
      <c r="C51" s="62" t="s">
        <v>114</v>
      </c>
      <c r="D51" s="63" t="s">
        <v>95</v>
      </c>
      <c r="E51" s="64">
        <v>5</v>
      </c>
      <c r="F51" s="50"/>
      <c r="G51" s="50"/>
      <c r="H51" s="43">
        <f t="shared" si="3"/>
        <v>0</v>
      </c>
      <c r="I51" s="51"/>
      <c r="J51" s="43">
        <f t="shared" si="4"/>
        <v>0</v>
      </c>
      <c r="K51" s="43">
        <f t="shared" si="5"/>
        <v>0</v>
      </c>
      <c r="N51" s="65"/>
    </row>
    <row r="52" spans="2:14" ht="42.75">
      <c r="B52" s="42" t="s">
        <v>80</v>
      </c>
      <c r="C52" s="62" t="s">
        <v>115</v>
      </c>
      <c r="D52" s="63" t="s">
        <v>95</v>
      </c>
      <c r="E52" s="64">
        <v>5</v>
      </c>
      <c r="F52" s="50"/>
      <c r="G52" s="50"/>
      <c r="H52" s="43">
        <f t="shared" si="3"/>
        <v>0</v>
      </c>
      <c r="I52" s="51"/>
      <c r="J52" s="43">
        <f t="shared" si="4"/>
        <v>0</v>
      </c>
      <c r="K52" s="43">
        <f t="shared" si="5"/>
        <v>0</v>
      </c>
      <c r="N52" s="65"/>
    </row>
    <row r="53" spans="2:14" ht="42.75">
      <c r="B53" s="42" t="s">
        <v>81</v>
      </c>
      <c r="C53" s="62" t="s">
        <v>116</v>
      </c>
      <c r="D53" s="63" t="s">
        <v>95</v>
      </c>
      <c r="E53" s="64">
        <v>3</v>
      </c>
      <c r="F53" s="50"/>
      <c r="G53" s="50"/>
      <c r="H53" s="43">
        <f t="shared" si="3"/>
        <v>0</v>
      </c>
      <c r="I53" s="51"/>
      <c r="J53" s="43">
        <f t="shared" si="4"/>
        <v>0</v>
      </c>
      <c r="K53" s="43">
        <f t="shared" si="5"/>
        <v>0</v>
      </c>
      <c r="N53" s="65"/>
    </row>
    <row r="54" spans="2:14" ht="42.75">
      <c r="B54" s="42" t="s">
        <v>82</v>
      </c>
      <c r="C54" s="62" t="s">
        <v>93</v>
      </c>
      <c r="D54" s="63" t="s">
        <v>97</v>
      </c>
      <c r="E54" s="64">
        <v>1</v>
      </c>
      <c r="F54" s="50"/>
      <c r="G54" s="50"/>
      <c r="H54" s="43">
        <f t="shared" si="3"/>
        <v>0</v>
      </c>
      <c r="I54" s="51"/>
      <c r="J54" s="43">
        <f t="shared" si="4"/>
        <v>0</v>
      </c>
      <c r="K54" s="43">
        <f t="shared" si="5"/>
        <v>0</v>
      </c>
      <c r="N54" s="65"/>
    </row>
    <row r="55" spans="2:14" ht="28.5">
      <c r="B55" s="42" t="s">
        <v>83</v>
      </c>
      <c r="C55" s="62" t="s">
        <v>94</v>
      </c>
      <c r="D55" s="63" t="s">
        <v>97</v>
      </c>
      <c r="E55" s="64">
        <v>1</v>
      </c>
      <c r="F55" s="50"/>
      <c r="G55" s="50"/>
      <c r="H55" s="43">
        <f t="shared" si="3"/>
        <v>0</v>
      </c>
      <c r="I55" s="51"/>
      <c r="J55" s="43">
        <f t="shared" si="4"/>
        <v>0</v>
      </c>
      <c r="K55" s="43">
        <f t="shared" si="5"/>
        <v>0</v>
      </c>
      <c r="N55" s="65"/>
    </row>
    <row r="56" spans="2:14" ht="15">
      <c r="B56" s="46">
        <v>3</v>
      </c>
      <c r="C56" s="47" t="s">
        <v>117</v>
      </c>
      <c r="D56" s="48"/>
      <c r="E56" s="48"/>
      <c r="F56" s="48"/>
      <c r="G56" s="48"/>
      <c r="H56" s="48">
        <f>IF(E56&lt;&gt;"",TRUNC(F56,2)+TRUNC(G56,2),"")</f>
      </c>
      <c r="I56" s="48"/>
      <c r="J56" s="48">
        <f>IF(E56&lt;&gt;"",TRUNC(H56*(1+TRUNC(I56,4)),2),"")</f>
      </c>
      <c r="K56" s="49">
        <f>IF(E56&lt;&gt;"",TRUNC(TRUNC(J56,2)*TRUNC(E56,2),2),"")</f>
      </c>
      <c r="N56" s="54"/>
    </row>
    <row r="57" spans="2:14" ht="15">
      <c r="B57" s="70" t="s">
        <v>34</v>
      </c>
      <c r="C57" s="92" t="s">
        <v>118</v>
      </c>
      <c r="D57" s="93"/>
      <c r="E57" s="93"/>
      <c r="F57" s="93"/>
      <c r="G57" s="93"/>
      <c r="H57" s="93"/>
      <c r="I57" s="93"/>
      <c r="J57" s="93"/>
      <c r="K57" s="94"/>
      <c r="N57" s="52">
        <v>94.28</v>
      </c>
    </row>
    <row r="58" spans="2:14" ht="28.5">
      <c r="B58" s="66" t="s">
        <v>119</v>
      </c>
      <c r="C58" s="66" t="s">
        <v>121</v>
      </c>
      <c r="D58" s="67" t="s">
        <v>98</v>
      </c>
      <c r="E58" s="67">
        <v>12.8</v>
      </c>
      <c r="F58" s="50"/>
      <c r="G58" s="50"/>
      <c r="H58" s="43">
        <f>IF(E58&lt;&gt;"",TRUNC(F58,2)+TRUNC(G58,2),"")</f>
        <v>0</v>
      </c>
      <c r="I58" s="51"/>
      <c r="J58" s="43">
        <f>IF(E58&lt;&gt;"",TRUNC(H58*(1+TRUNC(I58,4)),2),"")</f>
        <v>0</v>
      </c>
      <c r="K58" s="43">
        <f>IF(E58&lt;&gt;"",TRUNC(TRUNC(J58,2)*TRUNC(E58,2),2),"")</f>
        <v>0</v>
      </c>
      <c r="N58" s="65"/>
    </row>
    <row r="59" spans="2:14" ht="28.5">
      <c r="B59" s="66" t="s">
        <v>159</v>
      </c>
      <c r="C59" s="66" t="s">
        <v>122</v>
      </c>
      <c r="D59" s="67" t="s">
        <v>98</v>
      </c>
      <c r="E59" s="67">
        <v>6.300000000000001</v>
      </c>
      <c r="F59" s="50"/>
      <c r="G59" s="50"/>
      <c r="H59" s="43">
        <f aca="true" t="shared" si="6" ref="H59:H70">IF(E59&lt;&gt;"",TRUNC(F59,2)+TRUNC(G59,2),"")</f>
        <v>0</v>
      </c>
      <c r="I59" s="51"/>
      <c r="J59" s="43">
        <f aca="true" t="shared" si="7" ref="J59:J70">IF(E59&lt;&gt;"",TRUNC(H59*(1+TRUNC(I59,4)),2),"")</f>
        <v>0</v>
      </c>
      <c r="K59" s="43">
        <f aca="true" t="shared" si="8" ref="K59:K70">IF(E59&lt;&gt;"",TRUNC(TRUNC(J59,2)*TRUNC(E59,2),2),"")</f>
        <v>0</v>
      </c>
      <c r="N59" s="65"/>
    </row>
    <row r="60" spans="2:14" ht="42.75">
      <c r="B60" s="66" t="s">
        <v>160</v>
      </c>
      <c r="C60" s="66" t="s">
        <v>123</v>
      </c>
      <c r="D60" s="67" t="s">
        <v>95</v>
      </c>
      <c r="E60" s="67">
        <v>8.3</v>
      </c>
      <c r="F60" s="50"/>
      <c r="G60" s="50"/>
      <c r="H60" s="43">
        <f t="shared" si="6"/>
        <v>0</v>
      </c>
      <c r="I60" s="51"/>
      <c r="J60" s="43">
        <f t="shared" si="7"/>
        <v>0</v>
      </c>
      <c r="K60" s="43">
        <f t="shared" si="8"/>
        <v>0</v>
      </c>
      <c r="N60" s="65"/>
    </row>
    <row r="61" spans="2:14" ht="42.75">
      <c r="B61" s="66" t="s">
        <v>161</v>
      </c>
      <c r="C61" s="66" t="s">
        <v>124</v>
      </c>
      <c r="D61" s="67" t="s">
        <v>120</v>
      </c>
      <c r="E61" s="67">
        <v>149</v>
      </c>
      <c r="F61" s="50"/>
      <c r="G61" s="50"/>
      <c r="H61" s="43">
        <f t="shared" si="6"/>
        <v>0</v>
      </c>
      <c r="I61" s="51"/>
      <c r="J61" s="43">
        <f t="shared" si="7"/>
        <v>0</v>
      </c>
      <c r="K61" s="43">
        <f t="shared" si="8"/>
        <v>0</v>
      </c>
      <c r="N61" s="65"/>
    </row>
    <row r="62" spans="2:14" ht="42.75">
      <c r="B62" s="66" t="s">
        <v>162</v>
      </c>
      <c r="C62" s="66" t="s">
        <v>125</v>
      </c>
      <c r="D62" s="67" t="s">
        <v>98</v>
      </c>
      <c r="E62" s="67">
        <v>3</v>
      </c>
      <c r="F62" s="50"/>
      <c r="G62" s="50"/>
      <c r="H62" s="43">
        <f t="shared" si="6"/>
        <v>0</v>
      </c>
      <c r="I62" s="51"/>
      <c r="J62" s="43">
        <f t="shared" si="7"/>
        <v>0</v>
      </c>
      <c r="K62" s="43">
        <f t="shared" si="8"/>
        <v>0</v>
      </c>
      <c r="N62" s="65"/>
    </row>
    <row r="63" spans="2:14" ht="42.75">
      <c r="B63" s="66" t="s">
        <v>163</v>
      </c>
      <c r="C63" s="66" t="s">
        <v>126</v>
      </c>
      <c r="D63" s="67" t="s">
        <v>95</v>
      </c>
      <c r="E63" s="67">
        <v>51.099999999999994</v>
      </c>
      <c r="F63" s="50"/>
      <c r="G63" s="50"/>
      <c r="H63" s="43">
        <f t="shared" si="6"/>
        <v>0</v>
      </c>
      <c r="I63" s="51"/>
      <c r="J63" s="43">
        <f t="shared" si="7"/>
        <v>0</v>
      </c>
      <c r="K63" s="43">
        <f t="shared" si="8"/>
        <v>0</v>
      </c>
      <c r="N63" s="65"/>
    </row>
    <row r="64" spans="2:14" ht="42.75">
      <c r="B64" s="66" t="s">
        <v>164</v>
      </c>
      <c r="C64" s="66" t="s">
        <v>127</v>
      </c>
      <c r="D64" s="67" t="s">
        <v>120</v>
      </c>
      <c r="E64" s="67">
        <v>8</v>
      </c>
      <c r="F64" s="50"/>
      <c r="G64" s="50"/>
      <c r="H64" s="43">
        <f t="shared" si="6"/>
        <v>0</v>
      </c>
      <c r="I64" s="51"/>
      <c r="J64" s="43">
        <f t="shared" si="7"/>
        <v>0</v>
      </c>
      <c r="K64" s="43">
        <f t="shared" si="8"/>
        <v>0</v>
      </c>
      <c r="N64" s="65"/>
    </row>
    <row r="65" spans="2:14" ht="42.75">
      <c r="B65" s="66" t="s">
        <v>165</v>
      </c>
      <c r="C65" s="66" t="s">
        <v>128</v>
      </c>
      <c r="D65" s="67" t="s">
        <v>120</v>
      </c>
      <c r="E65" s="67">
        <v>6</v>
      </c>
      <c r="F65" s="50"/>
      <c r="G65" s="50"/>
      <c r="H65" s="43">
        <f t="shared" si="6"/>
        <v>0</v>
      </c>
      <c r="I65" s="51"/>
      <c r="J65" s="43">
        <f t="shared" si="7"/>
        <v>0</v>
      </c>
      <c r="K65" s="43">
        <f t="shared" si="8"/>
        <v>0</v>
      </c>
      <c r="N65" s="65"/>
    </row>
    <row r="66" spans="2:14" ht="42.75">
      <c r="B66" s="66" t="s">
        <v>166</v>
      </c>
      <c r="C66" s="66" t="s">
        <v>129</v>
      </c>
      <c r="D66" s="67" t="s">
        <v>120</v>
      </c>
      <c r="E66" s="67">
        <v>10</v>
      </c>
      <c r="F66" s="50"/>
      <c r="G66" s="50"/>
      <c r="H66" s="43">
        <f t="shared" si="6"/>
        <v>0</v>
      </c>
      <c r="I66" s="51"/>
      <c r="J66" s="43">
        <f t="shared" si="7"/>
        <v>0</v>
      </c>
      <c r="K66" s="43">
        <f t="shared" si="8"/>
        <v>0</v>
      </c>
      <c r="N66" s="65"/>
    </row>
    <row r="67" spans="2:14" ht="42.75">
      <c r="B67" s="66" t="s">
        <v>167</v>
      </c>
      <c r="C67" s="66" t="s">
        <v>130</v>
      </c>
      <c r="D67" s="67" t="s">
        <v>120</v>
      </c>
      <c r="E67" s="67">
        <v>31</v>
      </c>
      <c r="F67" s="50"/>
      <c r="G67" s="50"/>
      <c r="H67" s="43">
        <f t="shared" si="6"/>
        <v>0</v>
      </c>
      <c r="I67" s="51"/>
      <c r="J67" s="43">
        <f t="shared" si="7"/>
        <v>0</v>
      </c>
      <c r="K67" s="43">
        <f t="shared" si="8"/>
        <v>0</v>
      </c>
      <c r="N67" s="65"/>
    </row>
    <row r="68" spans="2:14" ht="42.75">
      <c r="B68" s="66" t="s">
        <v>168</v>
      </c>
      <c r="C68" s="66" t="s">
        <v>131</v>
      </c>
      <c r="D68" s="67" t="s">
        <v>120</v>
      </c>
      <c r="E68" s="67">
        <v>29</v>
      </c>
      <c r="F68" s="50"/>
      <c r="G68" s="50"/>
      <c r="H68" s="43">
        <f t="shared" si="6"/>
        <v>0</v>
      </c>
      <c r="I68" s="51"/>
      <c r="J68" s="43">
        <f t="shared" si="7"/>
        <v>0</v>
      </c>
      <c r="K68" s="43">
        <f t="shared" si="8"/>
        <v>0</v>
      </c>
      <c r="N68" s="65"/>
    </row>
    <row r="69" spans="2:14" ht="42.75">
      <c r="B69" s="66" t="s">
        <v>169</v>
      </c>
      <c r="C69" s="66" t="s">
        <v>132</v>
      </c>
      <c r="D69" s="67" t="s">
        <v>98</v>
      </c>
      <c r="E69" s="67">
        <v>3.5</v>
      </c>
      <c r="F69" s="50"/>
      <c r="G69" s="50"/>
      <c r="H69" s="43">
        <f t="shared" si="6"/>
        <v>0</v>
      </c>
      <c r="I69" s="51"/>
      <c r="J69" s="43">
        <f t="shared" si="7"/>
        <v>0</v>
      </c>
      <c r="K69" s="43">
        <f t="shared" si="8"/>
        <v>0</v>
      </c>
      <c r="N69" s="65"/>
    </row>
    <row r="70" spans="2:14" ht="57">
      <c r="B70" s="66" t="s">
        <v>170</v>
      </c>
      <c r="C70" s="66" t="s">
        <v>133</v>
      </c>
      <c r="D70" s="67" t="s">
        <v>95</v>
      </c>
      <c r="E70" s="67">
        <v>35.67</v>
      </c>
      <c r="F70" s="50"/>
      <c r="G70" s="50"/>
      <c r="H70" s="43">
        <f t="shared" si="6"/>
        <v>0</v>
      </c>
      <c r="I70" s="51"/>
      <c r="J70" s="43">
        <f t="shared" si="7"/>
        <v>0</v>
      </c>
      <c r="K70" s="43">
        <f t="shared" si="8"/>
        <v>0</v>
      </c>
      <c r="N70" s="65"/>
    </row>
    <row r="71" spans="2:14" ht="71.25">
      <c r="B71" s="66" t="s">
        <v>171</v>
      </c>
      <c r="C71" s="66" t="s">
        <v>134</v>
      </c>
      <c r="D71" s="67" t="s">
        <v>95</v>
      </c>
      <c r="E71" s="67">
        <v>40</v>
      </c>
      <c r="F71" s="50"/>
      <c r="G71" s="50"/>
      <c r="H71" s="43">
        <f aca="true" t="shared" si="9" ref="H71:H92">IF(E71&lt;&gt;"",TRUNC(F71,2)+TRUNC(G71,2),"")</f>
        <v>0</v>
      </c>
      <c r="I71" s="51"/>
      <c r="J71" s="43">
        <f aca="true" t="shared" si="10" ref="J71:J92">IF(E71&lt;&gt;"",TRUNC(H71*(1+TRUNC(I71,4)),2),"")</f>
        <v>0</v>
      </c>
      <c r="K71" s="43">
        <f aca="true" t="shared" si="11" ref="K71:K92">IF(E71&lt;&gt;"",TRUNC(TRUNC(J71,2)*TRUNC(E71,2),2),"")</f>
        <v>0</v>
      </c>
      <c r="N71" s="65"/>
    </row>
    <row r="72" spans="2:14" ht="42.75">
      <c r="B72" s="66" t="s">
        <v>172</v>
      </c>
      <c r="C72" s="66" t="s">
        <v>135</v>
      </c>
      <c r="D72" s="67" t="s">
        <v>98</v>
      </c>
      <c r="E72" s="67">
        <v>6.6</v>
      </c>
      <c r="F72" s="50"/>
      <c r="G72" s="50"/>
      <c r="H72" s="43">
        <f t="shared" si="9"/>
        <v>0</v>
      </c>
      <c r="I72" s="51"/>
      <c r="J72" s="43">
        <f t="shared" si="10"/>
        <v>0</v>
      </c>
      <c r="K72" s="43">
        <f t="shared" si="11"/>
        <v>0</v>
      </c>
      <c r="N72" s="65"/>
    </row>
    <row r="73" spans="2:14" ht="42.75">
      <c r="B73" s="66" t="s">
        <v>173</v>
      </c>
      <c r="C73" s="66" t="s">
        <v>136</v>
      </c>
      <c r="D73" s="67" t="s">
        <v>120</v>
      </c>
      <c r="E73" s="67">
        <v>39</v>
      </c>
      <c r="F73" s="50"/>
      <c r="G73" s="50"/>
      <c r="H73" s="43">
        <f t="shared" si="9"/>
        <v>0</v>
      </c>
      <c r="I73" s="51"/>
      <c r="J73" s="43">
        <f t="shared" si="10"/>
        <v>0</v>
      </c>
      <c r="K73" s="43">
        <f t="shared" si="11"/>
        <v>0</v>
      </c>
      <c r="N73" s="65"/>
    </row>
    <row r="74" spans="2:14" ht="42.75">
      <c r="B74" s="66" t="s">
        <v>174</v>
      </c>
      <c r="C74" s="66" t="s">
        <v>137</v>
      </c>
      <c r="D74" s="67" t="s">
        <v>120</v>
      </c>
      <c r="E74" s="67">
        <v>70</v>
      </c>
      <c r="F74" s="50"/>
      <c r="G74" s="50"/>
      <c r="H74" s="43">
        <f t="shared" si="9"/>
        <v>0</v>
      </c>
      <c r="I74" s="51"/>
      <c r="J74" s="43">
        <f t="shared" si="10"/>
        <v>0</v>
      </c>
      <c r="K74" s="43">
        <f t="shared" si="11"/>
        <v>0</v>
      </c>
      <c r="N74" s="65"/>
    </row>
    <row r="75" spans="2:14" ht="42.75">
      <c r="B75" s="66" t="s">
        <v>175</v>
      </c>
      <c r="C75" s="66" t="s">
        <v>138</v>
      </c>
      <c r="D75" s="67" t="s">
        <v>120</v>
      </c>
      <c r="E75" s="67">
        <v>272</v>
      </c>
      <c r="F75" s="50"/>
      <c r="G75" s="50"/>
      <c r="H75" s="43">
        <f t="shared" si="9"/>
        <v>0</v>
      </c>
      <c r="I75" s="51"/>
      <c r="J75" s="43">
        <f t="shared" si="10"/>
        <v>0</v>
      </c>
      <c r="K75" s="43">
        <f t="shared" si="11"/>
        <v>0</v>
      </c>
      <c r="N75" s="65"/>
    </row>
    <row r="76" spans="2:14" ht="42.75">
      <c r="B76" s="66" t="s">
        <v>176</v>
      </c>
      <c r="C76" s="66" t="s">
        <v>139</v>
      </c>
      <c r="D76" s="67" t="s">
        <v>95</v>
      </c>
      <c r="E76" s="67">
        <v>29.81</v>
      </c>
      <c r="F76" s="50"/>
      <c r="G76" s="50"/>
      <c r="H76" s="43">
        <f t="shared" si="9"/>
        <v>0</v>
      </c>
      <c r="I76" s="51"/>
      <c r="J76" s="43">
        <f t="shared" si="10"/>
        <v>0</v>
      </c>
      <c r="K76" s="43">
        <f t="shared" si="11"/>
        <v>0</v>
      </c>
      <c r="N76" s="65"/>
    </row>
    <row r="77" spans="2:14" ht="28.5">
      <c r="B77" s="66" t="s">
        <v>177</v>
      </c>
      <c r="C77" s="66" t="s">
        <v>140</v>
      </c>
      <c r="D77" s="67" t="s">
        <v>95</v>
      </c>
      <c r="E77" s="67">
        <v>51.949999999999996</v>
      </c>
      <c r="F77" s="50"/>
      <c r="G77" s="50"/>
      <c r="H77" s="43">
        <f t="shared" si="9"/>
        <v>0</v>
      </c>
      <c r="I77" s="51"/>
      <c r="J77" s="43">
        <f t="shared" si="10"/>
        <v>0</v>
      </c>
      <c r="K77" s="43">
        <f t="shared" si="11"/>
        <v>0</v>
      </c>
      <c r="N77" s="65"/>
    </row>
    <row r="78" spans="2:14" ht="57">
      <c r="B78" s="66" t="s">
        <v>178</v>
      </c>
      <c r="C78" s="66" t="s">
        <v>141</v>
      </c>
      <c r="D78" s="67" t="s">
        <v>95</v>
      </c>
      <c r="E78" s="67">
        <v>35.8</v>
      </c>
      <c r="F78" s="50"/>
      <c r="G78" s="50"/>
      <c r="H78" s="43">
        <f t="shared" si="9"/>
        <v>0</v>
      </c>
      <c r="I78" s="51"/>
      <c r="J78" s="43">
        <f t="shared" si="10"/>
        <v>0</v>
      </c>
      <c r="K78" s="43">
        <f t="shared" si="11"/>
        <v>0</v>
      </c>
      <c r="N78" s="65"/>
    </row>
    <row r="79" spans="2:14" ht="42.75">
      <c r="B79" s="66" t="s">
        <v>179</v>
      </c>
      <c r="C79" s="66" t="s">
        <v>142</v>
      </c>
      <c r="D79" s="67" t="s">
        <v>120</v>
      </c>
      <c r="E79" s="67">
        <v>68</v>
      </c>
      <c r="F79" s="50"/>
      <c r="G79" s="50"/>
      <c r="H79" s="43">
        <f t="shared" si="9"/>
        <v>0</v>
      </c>
      <c r="I79" s="51"/>
      <c r="J79" s="43">
        <f t="shared" si="10"/>
        <v>0</v>
      </c>
      <c r="K79" s="43">
        <f t="shared" si="11"/>
        <v>0</v>
      </c>
      <c r="N79" s="65"/>
    </row>
    <row r="80" spans="2:14" ht="42.75">
      <c r="B80" s="66" t="s">
        <v>180</v>
      </c>
      <c r="C80" s="66" t="s">
        <v>143</v>
      </c>
      <c r="D80" s="67" t="s">
        <v>120</v>
      </c>
      <c r="E80" s="67">
        <v>3</v>
      </c>
      <c r="F80" s="50"/>
      <c r="G80" s="50"/>
      <c r="H80" s="43">
        <f t="shared" si="9"/>
        <v>0</v>
      </c>
      <c r="I80" s="51"/>
      <c r="J80" s="43">
        <f t="shared" si="10"/>
        <v>0</v>
      </c>
      <c r="K80" s="43">
        <f t="shared" si="11"/>
        <v>0</v>
      </c>
      <c r="N80" s="65"/>
    </row>
    <row r="81" spans="2:14" ht="42.75">
      <c r="B81" s="66" t="s">
        <v>181</v>
      </c>
      <c r="C81" s="66" t="s">
        <v>144</v>
      </c>
      <c r="D81" s="67" t="s">
        <v>120</v>
      </c>
      <c r="E81" s="67">
        <v>220</v>
      </c>
      <c r="F81" s="50"/>
      <c r="G81" s="50"/>
      <c r="H81" s="43">
        <f t="shared" si="9"/>
        <v>0</v>
      </c>
      <c r="I81" s="51"/>
      <c r="J81" s="43">
        <f t="shared" si="10"/>
        <v>0</v>
      </c>
      <c r="K81" s="43">
        <f t="shared" si="11"/>
        <v>0</v>
      </c>
      <c r="N81" s="65"/>
    </row>
    <row r="82" spans="2:14" ht="28.5">
      <c r="B82" s="66" t="s">
        <v>182</v>
      </c>
      <c r="C82" s="66" t="s">
        <v>145</v>
      </c>
      <c r="D82" s="67" t="s">
        <v>120</v>
      </c>
      <c r="E82" s="67">
        <v>17</v>
      </c>
      <c r="F82" s="50"/>
      <c r="G82" s="50"/>
      <c r="H82" s="43">
        <f t="shared" si="9"/>
        <v>0</v>
      </c>
      <c r="I82" s="51"/>
      <c r="J82" s="43">
        <f t="shared" si="10"/>
        <v>0</v>
      </c>
      <c r="K82" s="43">
        <f t="shared" si="11"/>
        <v>0</v>
      </c>
      <c r="N82" s="65"/>
    </row>
    <row r="83" spans="2:14" ht="42.75">
      <c r="B83" s="66" t="s">
        <v>183</v>
      </c>
      <c r="C83" s="66" t="s">
        <v>146</v>
      </c>
      <c r="D83" s="67" t="s">
        <v>120</v>
      </c>
      <c r="E83" s="67">
        <v>36</v>
      </c>
      <c r="F83" s="50"/>
      <c r="G83" s="50"/>
      <c r="H83" s="43">
        <f t="shared" si="9"/>
        <v>0</v>
      </c>
      <c r="I83" s="51"/>
      <c r="J83" s="43">
        <f t="shared" si="10"/>
        <v>0</v>
      </c>
      <c r="K83" s="43">
        <f t="shared" si="11"/>
        <v>0</v>
      </c>
      <c r="N83" s="65"/>
    </row>
    <row r="84" spans="2:14" ht="28.5">
      <c r="B84" s="66" t="s">
        <v>184</v>
      </c>
      <c r="C84" s="66" t="s">
        <v>147</v>
      </c>
      <c r="D84" s="67" t="s">
        <v>120</v>
      </c>
      <c r="E84" s="67">
        <v>30</v>
      </c>
      <c r="F84" s="50"/>
      <c r="G84" s="50"/>
      <c r="H84" s="43">
        <f t="shared" si="9"/>
        <v>0</v>
      </c>
      <c r="I84" s="51"/>
      <c r="J84" s="43">
        <f t="shared" si="10"/>
        <v>0</v>
      </c>
      <c r="K84" s="43">
        <f t="shared" si="11"/>
        <v>0</v>
      </c>
      <c r="N84" s="65"/>
    </row>
    <row r="85" spans="2:14" ht="42.75">
      <c r="B85" s="66" t="s">
        <v>185</v>
      </c>
      <c r="C85" s="66" t="s">
        <v>148</v>
      </c>
      <c r="D85" s="67" t="s">
        <v>120</v>
      </c>
      <c r="E85" s="67">
        <v>240</v>
      </c>
      <c r="F85" s="50"/>
      <c r="G85" s="50"/>
      <c r="H85" s="43">
        <f t="shared" si="9"/>
        <v>0</v>
      </c>
      <c r="I85" s="51"/>
      <c r="J85" s="43">
        <f t="shared" si="10"/>
        <v>0</v>
      </c>
      <c r="K85" s="43">
        <f t="shared" si="11"/>
        <v>0</v>
      </c>
      <c r="N85" s="65"/>
    </row>
    <row r="86" spans="2:14" ht="28.5">
      <c r="B86" s="66" t="s">
        <v>186</v>
      </c>
      <c r="C86" s="66" t="s">
        <v>149</v>
      </c>
      <c r="D86" s="67" t="s">
        <v>120</v>
      </c>
      <c r="E86" s="67">
        <v>76</v>
      </c>
      <c r="F86" s="50"/>
      <c r="G86" s="50"/>
      <c r="H86" s="43">
        <f t="shared" si="9"/>
        <v>0</v>
      </c>
      <c r="I86" s="51"/>
      <c r="J86" s="43">
        <f t="shared" si="10"/>
        <v>0</v>
      </c>
      <c r="K86" s="43">
        <f t="shared" si="11"/>
        <v>0</v>
      </c>
      <c r="N86" s="65"/>
    </row>
    <row r="87" spans="2:14" ht="42.75">
      <c r="B87" s="66" t="s">
        <v>187</v>
      </c>
      <c r="C87" s="66" t="s">
        <v>150</v>
      </c>
      <c r="D87" s="67" t="s">
        <v>120</v>
      </c>
      <c r="E87" s="67">
        <v>20</v>
      </c>
      <c r="F87" s="50"/>
      <c r="G87" s="50"/>
      <c r="H87" s="43">
        <f t="shared" si="9"/>
        <v>0</v>
      </c>
      <c r="I87" s="51"/>
      <c r="J87" s="43">
        <f t="shared" si="10"/>
        <v>0</v>
      </c>
      <c r="K87" s="43">
        <f t="shared" si="11"/>
        <v>0</v>
      </c>
      <c r="N87" s="65"/>
    </row>
    <row r="88" spans="2:14" ht="28.5">
      <c r="B88" s="66" t="s">
        <v>188</v>
      </c>
      <c r="C88" s="66" t="s">
        <v>151</v>
      </c>
      <c r="D88" s="67" t="s">
        <v>120</v>
      </c>
      <c r="E88" s="67">
        <v>84</v>
      </c>
      <c r="F88" s="50"/>
      <c r="G88" s="50"/>
      <c r="H88" s="43">
        <f t="shared" si="9"/>
        <v>0</v>
      </c>
      <c r="I88" s="51"/>
      <c r="J88" s="43">
        <f t="shared" si="10"/>
        <v>0</v>
      </c>
      <c r="K88" s="43">
        <f t="shared" si="11"/>
        <v>0</v>
      </c>
      <c r="N88" s="65"/>
    </row>
    <row r="89" spans="2:14" ht="42.75">
      <c r="B89" s="66" t="s">
        <v>189</v>
      </c>
      <c r="C89" s="66" t="s">
        <v>152</v>
      </c>
      <c r="D89" s="67" t="s">
        <v>120</v>
      </c>
      <c r="E89" s="67">
        <v>33</v>
      </c>
      <c r="F89" s="50"/>
      <c r="G89" s="50"/>
      <c r="H89" s="43">
        <f t="shared" si="9"/>
        <v>0</v>
      </c>
      <c r="I89" s="51"/>
      <c r="J89" s="43">
        <f t="shared" si="10"/>
        <v>0</v>
      </c>
      <c r="K89" s="43">
        <f t="shared" si="11"/>
        <v>0</v>
      </c>
      <c r="N89" s="65"/>
    </row>
    <row r="90" spans="2:14" ht="57">
      <c r="B90" s="66" t="s">
        <v>190</v>
      </c>
      <c r="C90" s="66" t="s">
        <v>153</v>
      </c>
      <c r="D90" s="67" t="s">
        <v>98</v>
      </c>
      <c r="E90" s="67">
        <v>11.81</v>
      </c>
      <c r="F90" s="50"/>
      <c r="G90" s="50"/>
      <c r="H90" s="43">
        <f t="shared" si="9"/>
        <v>0</v>
      </c>
      <c r="I90" s="51"/>
      <c r="J90" s="43">
        <f t="shared" si="10"/>
        <v>0</v>
      </c>
      <c r="K90" s="43">
        <f t="shared" si="11"/>
        <v>0</v>
      </c>
      <c r="N90" s="65"/>
    </row>
    <row r="91" spans="2:14" ht="57">
      <c r="B91" s="66" t="s">
        <v>191</v>
      </c>
      <c r="C91" s="66" t="s">
        <v>154</v>
      </c>
      <c r="D91" s="67" t="s">
        <v>95</v>
      </c>
      <c r="E91" s="67">
        <v>35.88</v>
      </c>
      <c r="F91" s="50"/>
      <c r="G91" s="50"/>
      <c r="H91" s="43">
        <f t="shared" si="9"/>
        <v>0</v>
      </c>
      <c r="I91" s="51"/>
      <c r="J91" s="43">
        <f t="shared" si="10"/>
        <v>0</v>
      </c>
      <c r="K91" s="43">
        <f t="shared" si="11"/>
        <v>0</v>
      </c>
      <c r="N91" s="65"/>
    </row>
    <row r="92" spans="2:14" ht="42.75">
      <c r="B92" s="66" t="s">
        <v>192</v>
      </c>
      <c r="C92" s="66" t="s">
        <v>155</v>
      </c>
      <c r="D92" s="67" t="s">
        <v>96</v>
      </c>
      <c r="E92" s="67">
        <v>7.2</v>
      </c>
      <c r="F92" s="50"/>
      <c r="G92" s="50"/>
      <c r="H92" s="43">
        <f t="shared" si="9"/>
        <v>0</v>
      </c>
      <c r="I92" s="51"/>
      <c r="J92" s="43">
        <f t="shared" si="10"/>
        <v>0</v>
      </c>
      <c r="K92" s="43">
        <f t="shared" si="11"/>
        <v>0</v>
      </c>
      <c r="N92" s="65"/>
    </row>
    <row r="93" spans="2:14" ht="15">
      <c r="B93" s="70" t="s">
        <v>156</v>
      </c>
      <c r="C93" s="95" t="s">
        <v>157</v>
      </c>
      <c r="D93" s="96"/>
      <c r="E93" s="96"/>
      <c r="F93" s="96"/>
      <c r="G93" s="96"/>
      <c r="H93" s="96"/>
      <c r="I93" s="96"/>
      <c r="J93" s="96"/>
      <c r="K93" s="97"/>
      <c r="N93" s="65"/>
    </row>
    <row r="94" spans="2:14" ht="89.25">
      <c r="B94" s="66" t="s">
        <v>193</v>
      </c>
      <c r="C94" s="56" t="s">
        <v>158</v>
      </c>
      <c r="D94" s="57" t="s">
        <v>97</v>
      </c>
      <c r="E94" s="58">
        <v>1</v>
      </c>
      <c r="F94" s="50"/>
      <c r="G94" s="50"/>
      <c r="H94" s="43">
        <f aca="true" t="shared" si="12" ref="H94:H112">IF(E94&lt;&gt;"",TRUNC(F94,2)+TRUNC(G94,2),"")</f>
        <v>0</v>
      </c>
      <c r="I94" s="51"/>
      <c r="J94" s="43">
        <f aca="true" t="shared" si="13" ref="J94:J112">IF(E94&lt;&gt;"",TRUNC(H94*(1+TRUNC(I94,4)),2),"")</f>
        <v>0</v>
      </c>
      <c r="K94" s="43">
        <f aca="true" t="shared" si="14" ref="K94:K112">IF(E94&lt;&gt;"",TRUNC(TRUNC(J94,2)*TRUNC(E94,2),2),"")</f>
        <v>0</v>
      </c>
      <c r="N94" s="65"/>
    </row>
    <row r="95" spans="2:14" ht="15">
      <c r="B95" s="46">
        <v>4</v>
      </c>
      <c r="C95" s="47" t="s">
        <v>194</v>
      </c>
      <c r="D95" s="48"/>
      <c r="E95" s="48"/>
      <c r="F95" s="48"/>
      <c r="G95" s="48"/>
      <c r="H95" s="48">
        <f t="shared" si="12"/>
      </c>
      <c r="I95" s="48"/>
      <c r="J95" s="48">
        <f t="shared" si="13"/>
      </c>
      <c r="K95" s="49">
        <f t="shared" si="14"/>
      </c>
      <c r="N95" s="54"/>
    </row>
    <row r="96" spans="2:14" ht="38.25">
      <c r="B96" s="42" t="s">
        <v>35</v>
      </c>
      <c r="C96" s="56" t="s">
        <v>195</v>
      </c>
      <c r="D96" s="57" t="s">
        <v>95</v>
      </c>
      <c r="E96" s="58">
        <v>279.43</v>
      </c>
      <c r="F96" s="50"/>
      <c r="G96" s="50"/>
      <c r="H96" s="43">
        <f t="shared" si="12"/>
        <v>0</v>
      </c>
      <c r="I96" s="51"/>
      <c r="J96" s="43">
        <f t="shared" si="13"/>
        <v>0</v>
      </c>
      <c r="K96" s="43">
        <f t="shared" si="14"/>
        <v>0</v>
      </c>
      <c r="N96" s="52">
        <v>96.26</v>
      </c>
    </row>
    <row r="97" spans="2:14" ht="38.25">
      <c r="B97" s="42" t="s">
        <v>36</v>
      </c>
      <c r="C97" s="56" t="s">
        <v>196</v>
      </c>
      <c r="D97" s="57" t="s">
        <v>96</v>
      </c>
      <c r="E97" s="58">
        <v>22.53</v>
      </c>
      <c r="F97" s="50"/>
      <c r="G97" s="50"/>
      <c r="H97" s="43">
        <f t="shared" si="12"/>
        <v>0</v>
      </c>
      <c r="I97" s="51"/>
      <c r="J97" s="43">
        <f t="shared" si="13"/>
        <v>0</v>
      </c>
      <c r="K97" s="43">
        <f t="shared" si="14"/>
        <v>0</v>
      </c>
      <c r="N97" s="52">
        <v>16.28</v>
      </c>
    </row>
    <row r="98" spans="2:14" ht="38.25">
      <c r="B98" s="42" t="s">
        <v>39</v>
      </c>
      <c r="C98" s="56" t="s">
        <v>197</v>
      </c>
      <c r="D98" s="57" t="s">
        <v>95</v>
      </c>
      <c r="E98" s="58">
        <v>278.58</v>
      </c>
      <c r="F98" s="50"/>
      <c r="G98" s="50"/>
      <c r="H98" s="43">
        <f t="shared" si="12"/>
        <v>0</v>
      </c>
      <c r="I98" s="51"/>
      <c r="J98" s="43">
        <f t="shared" si="13"/>
        <v>0</v>
      </c>
      <c r="K98" s="43">
        <f t="shared" si="14"/>
        <v>0</v>
      </c>
      <c r="N98" s="52">
        <v>12.57</v>
      </c>
    </row>
    <row r="99" spans="2:14" ht="38.25">
      <c r="B99" s="42" t="s">
        <v>40</v>
      </c>
      <c r="C99" s="56" t="s">
        <v>198</v>
      </c>
      <c r="D99" s="57" t="s">
        <v>96</v>
      </c>
      <c r="E99" s="58">
        <v>67.14</v>
      </c>
      <c r="F99" s="50"/>
      <c r="G99" s="50"/>
      <c r="H99" s="43">
        <f t="shared" si="12"/>
        <v>0</v>
      </c>
      <c r="I99" s="51"/>
      <c r="J99" s="43">
        <f t="shared" si="13"/>
        <v>0</v>
      </c>
      <c r="K99" s="43">
        <f t="shared" si="14"/>
        <v>0</v>
      </c>
      <c r="N99" s="52">
        <v>86.84</v>
      </c>
    </row>
    <row r="100" spans="2:14" ht="38.25">
      <c r="B100" s="42" t="s">
        <v>41</v>
      </c>
      <c r="C100" s="56" t="s">
        <v>199</v>
      </c>
      <c r="D100" s="57" t="s">
        <v>96</v>
      </c>
      <c r="E100" s="58">
        <v>120.75</v>
      </c>
      <c r="F100" s="50"/>
      <c r="G100" s="50"/>
      <c r="H100" s="43">
        <f t="shared" si="12"/>
        <v>0</v>
      </c>
      <c r="I100" s="51"/>
      <c r="J100" s="43">
        <f t="shared" si="13"/>
        <v>0</v>
      </c>
      <c r="K100" s="43">
        <f t="shared" si="14"/>
        <v>0</v>
      </c>
      <c r="N100" s="52">
        <v>5.55</v>
      </c>
    </row>
    <row r="101" spans="2:14" ht="15">
      <c r="B101" s="46">
        <v>5</v>
      </c>
      <c r="C101" s="47" t="s">
        <v>200</v>
      </c>
      <c r="D101" s="48"/>
      <c r="E101" s="48"/>
      <c r="F101" s="48"/>
      <c r="G101" s="48"/>
      <c r="H101" s="48">
        <f t="shared" si="12"/>
      </c>
      <c r="I101" s="48"/>
      <c r="J101" s="48">
        <f t="shared" si="13"/>
      </c>
      <c r="K101" s="49">
        <f t="shared" si="14"/>
      </c>
      <c r="N101" s="54"/>
    </row>
    <row r="102" spans="2:14" ht="51">
      <c r="B102" s="42" t="s">
        <v>37</v>
      </c>
      <c r="C102" s="56" t="s">
        <v>201</v>
      </c>
      <c r="D102" s="57" t="s">
        <v>95</v>
      </c>
      <c r="E102" s="58">
        <v>606</v>
      </c>
      <c r="F102" s="50"/>
      <c r="G102" s="50"/>
      <c r="H102" s="43">
        <f t="shared" si="12"/>
        <v>0</v>
      </c>
      <c r="I102" s="51"/>
      <c r="J102" s="43">
        <f t="shared" si="13"/>
        <v>0</v>
      </c>
      <c r="K102" s="43">
        <f t="shared" si="14"/>
        <v>0</v>
      </c>
      <c r="N102" s="52">
        <v>158.48</v>
      </c>
    </row>
    <row r="103" spans="2:14" ht="38.25">
      <c r="B103" s="42" t="s">
        <v>38</v>
      </c>
      <c r="C103" s="56" t="s">
        <v>202</v>
      </c>
      <c r="D103" s="57" t="s">
        <v>95</v>
      </c>
      <c r="E103" s="58">
        <v>22</v>
      </c>
      <c r="F103" s="50"/>
      <c r="G103" s="50"/>
      <c r="H103" s="43">
        <f t="shared" si="12"/>
        <v>0</v>
      </c>
      <c r="I103" s="51"/>
      <c r="J103" s="43">
        <f t="shared" si="13"/>
        <v>0</v>
      </c>
      <c r="K103" s="43">
        <f t="shared" si="14"/>
        <v>0</v>
      </c>
      <c r="N103" s="52">
        <v>845</v>
      </c>
    </row>
    <row r="104" spans="2:14" ht="25.5">
      <c r="B104" s="42" t="s">
        <v>42</v>
      </c>
      <c r="C104" s="56" t="s">
        <v>203</v>
      </c>
      <c r="D104" s="57" t="s">
        <v>96</v>
      </c>
      <c r="E104" s="58">
        <v>10.6</v>
      </c>
      <c r="F104" s="50"/>
      <c r="G104" s="50"/>
      <c r="H104" s="43">
        <f t="shared" si="12"/>
        <v>0</v>
      </c>
      <c r="I104" s="51"/>
      <c r="J104" s="43">
        <f t="shared" si="13"/>
        <v>0</v>
      </c>
      <c r="K104" s="43">
        <f t="shared" si="14"/>
        <v>0</v>
      </c>
      <c r="N104" s="52">
        <v>21.8</v>
      </c>
    </row>
    <row r="105" spans="2:14" ht="25.5">
      <c r="B105" s="42" t="s">
        <v>43</v>
      </c>
      <c r="C105" s="56" t="s">
        <v>204</v>
      </c>
      <c r="D105" s="57" t="s">
        <v>96</v>
      </c>
      <c r="E105" s="58">
        <v>22.36</v>
      </c>
      <c r="F105" s="50"/>
      <c r="G105" s="50"/>
      <c r="H105" s="43">
        <f t="shared" si="12"/>
        <v>0</v>
      </c>
      <c r="I105" s="51"/>
      <c r="J105" s="43">
        <f t="shared" si="13"/>
        <v>0</v>
      </c>
      <c r="K105" s="43">
        <f t="shared" si="14"/>
        <v>0</v>
      </c>
      <c r="N105" s="53">
        <v>1835.4</v>
      </c>
    </row>
    <row r="106" spans="2:14" ht="25.5">
      <c r="B106" s="42" t="s">
        <v>209</v>
      </c>
      <c r="C106" s="56" t="s">
        <v>205</v>
      </c>
      <c r="D106" s="57" t="s">
        <v>96</v>
      </c>
      <c r="E106" s="58">
        <v>26.73</v>
      </c>
      <c r="F106" s="50"/>
      <c r="G106" s="50"/>
      <c r="H106" s="43">
        <f t="shared" si="12"/>
        <v>0</v>
      </c>
      <c r="I106" s="51"/>
      <c r="J106" s="43">
        <f t="shared" si="13"/>
        <v>0</v>
      </c>
      <c r="K106" s="43">
        <f t="shared" si="14"/>
        <v>0</v>
      </c>
      <c r="N106" s="71"/>
    </row>
    <row r="107" spans="2:14" ht="25.5">
      <c r="B107" s="42" t="s">
        <v>210</v>
      </c>
      <c r="C107" s="56" t="s">
        <v>206</v>
      </c>
      <c r="D107" s="57" t="s">
        <v>96</v>
      </c>
      <c r="E107" s="58">
        <v>2.975</v>
      </c>
      <c r="F107" s="50"/>
      <c r="G107" s="50"/>
      <c r="H107" s="43">
        <f t="shared" si="12"/>
        <v>0</v>
      </c>
      <c r="I107" s="51"/>
      <c r="J107" s="43">
        <f t="shared" si="13"/>
        <v>0</v>
      </c>
      <c r="K107" s="43">
        <f t="shared" si="14"/>
        <v>0</v>
      </c>
      <c r="N107" s="71"/>
    </row>
    <row r="108" spans="2:14" ht="25.5">
      <c r="B108" s="42" t="s">
        <v>211</v>
      </c>
      <c r="C108" s="56" t="s">
        <v>207</v>
      </c>
      <c r="D108" s="57" t="s">
        <v>96</v>
      </c>
      <c r="E108" s="58">
        <v>10.6</v>
      </c>
      <c r="F108" s="50"/>
      <c r="G108" s="50"/>
      <c r="H108" s="43">
        <f t="shared" si="12"/>
        <v>0</v>
      </c>
      <c r="I108" s="51"/>
      <c r="J108" s="43">
        <f t="shared" si="13"/>
        <v>0</v>
      </c>
      <c r="K108" s="43">
        <f t="shared" si="14"/>
        <v>0</v>
      </c>
      <c r="N108" s="71"/>
    </row>
    <row r="109" spans="2:14" ht="25.5">
      <c r="B109" s="42" t="s">
        <v>212</v>
      </c>
      <c r="C109" s="56" t="s">
        <v>208</v>
      </c>
      <c r="D109" s="57" t="s">
        <v>96</v>
      </c>
      <c r="E109" s="58">
        <v>22.36</v>
      </c>
      <c r="F109" s="50"/>
      <c r="G109" s="50"/>
      <c r="H109" s="43">
        <f t="shared" si="12"/>
        <v>0</v>
      </c>
      <c r="I109" s="51"/>
      <c r="J109" s="43">
        <f t="shared" si="13"/>
        <v>0</v>
      </c>
      <c r="K109" s="43">
        <f t="shared" si="14"/>
        <v>0</v>
      </c>
      <c r="N109" s="71"/>
    </row>
    <row r="110" spans="2:14" ht="15">
      <c r="B110" s="46">
        <v>6</v>
      </c>
      <c r="C110" s="47" t="s">
        <v>213</v>
      </c>
      <c r="D110" s="48"/>
      <c r="E110" s="48"/>
      <c r="F110" s="48"/>
      <c r="G110" s="48"/>
      <c r="H110" s="48">
        <f t="shared" si="12"/>
      </c>
      <c r="I110" s="48"/>
      <c r="J110" s="48">
        <f t="shared" si="13"/>
      </c>
      <c r="K110" s="49">
        <f t="shared" si="14"/>
      </c>
      <c r="N110" s="54"/>
    </row>
    <row r="111" spans="2:14" ht="38.25">
      <c r="B111" s="42" t="s">
        <v>44</v>
      </c>
      <c r="C111" s="56" t="s">
        <v>214</v>
      </c>
      <c r="D111" s="57" t="s">
        <v>96</v>
      </c>
      <c r="E111" s="58">
        <v>135.05</v>
      </c>
      <c r="F111" s="50"/>
      <c r="G111" s="50"/>
      <c r="H111" s="43">
        <f t="shared" si="12"/>
        <v>0</v>
      </c>
      <c r="I111" s="51"/>
      <c r="J111" s="43">
        <f t="shared" si="13"/>
        <v>0</v>
      </c>
      <c r="K111" s="43">
        <f t="shared" si="14"/>
        <v>0</v>
      </c>
      <c r="N111" s="52">
        <v>2.83</v>
      </c>
    </row>
    <row r="112" spans="2:14" ht="15">
      <c r="B112" s="46">
        <v>7</v>
      </c>
      <c r="C112" s="47" t="s">
        <v>216</v>
      </c>
      <c r="D112" s="48"/>
      <c r="E112" s="48"/>
      <c r="F112" s="48"/>
      <c r="G112" s="48"/>
      <c r="H112" s="48">
        <f t="shared" si="12"/>
      </c>
      <c r="I112" s="48"/>
      <c r="J112" s="48">
        <f t="shared" si="13"/>
      </c>
      <c r="K112" s="49">
        <f t="shared" si="14"/>
      </c>
      <c r="N112" s="73"/>
    </row>
    <row r="113" spans="2:14" ht="15">
      <c r="B113" s="84" t="s">
        <v>215</v>
      </c>
      <c r="C113" s="98" t="s">
        <v>217</v>
      </c>
      <c r="D113" s="99"/>
      <c r="E113" s="99"/>
      <c r="F113" s="99"/>
      <c r="G113" s="99"/>
      <c r="H113" s="99"/>
      <c r="I113" s="99"/>
      <c r="J113" s="99"/>
      <c r="K113" s="100"/>
      <c r="N113" s="73"/>
    </row>
    <row r="114" spans="2:14" ht="38.25">
      <c r="B114" s="72" t="s">
        <v>218</v>
      </c>
      <c r="C114" s="56" t="s">
        <v>219</v>
      </c>
      <c r="D114" s="57" t="s">
        <v>97</v>
      </c>
      <c r="E114" s="58">
        <v>1</v>
      </c>
      <c r="F114" s="50"/>
      <c r="G114" s="50"/>
      <c r="H114" s="43">
        <f>IF(E114&lt;&gt;"",TRUNC(F114,2)+TRUNC(G114,2),"")</f>
        <v>0</v>
      </c>
      <c r="I114" s="51"/>
      <c r="J114" s="43">
        <f>IF(E114&lt;&gt;"",TRUNC(H114*(1+TRUNC(I114,4)),2),"")</f>
        <v>0</v>
      </c>
      <c r="K114" s="43">
        <f>IF(E114&lt;&gt;"",TRUNC(TRUNC(J114,2)*TRUNC(E114,2),2),"")</f>
        <v>0</v>
      </c>
      <c r="N114" s="73"/>
    </row>
    <row r="115" spans="2:14" ht="38.25">
      <c r="B115" s="72" t="s">
        <v>234</v>
      </c>
      <c r="C115" s="56" t="s">
        <v>286</v>
      </c>
      <c r="D115" s="57" t="s">
        <v>96</v>
      </c>
      <c r="E115" s="58">
        <v>20</v>
      </c>
      <c r="F115" s="50"/>
      <c r="G115" s="50"/>
      <c r="H115" s="43">
        <f aca="true" t="shared" si="15" ref="H115:H129">IF(E115&lt;&gt;"",TRUNC(F115,2)+TRUNC(G115,2),"")</f>
        <v>0</v>
      </c>
      <c r="I115" s="51"/>
      <c r="J115" s="43">
        <f aca="true" t="shared" si="16" ref="J115:J129">IF(E115&lt;&gt;"",TRUNC(H115*(1+TRUNC(I115,4)),2),"")</f>
        <v>0</v>
      </c>
      <c r="K115" s="43">
        <f aca="true" t="shared" si="17" ref="K115:K129">IF(E115&lt;&gt;"",TRUNC(TRUNC(J115,2)*TRUNC(E115,2),2),"")</f>
        <v>0</v>
      </c>
      <c r="N115" s="73"/>
    </row>
    <row r="116" spans="2:14" ht="38.25">
      <c r="B116" s="72" t="s">
        <v>235</v>
      </c>
      <c r="C116" s="75" t="s">
        <v>220</v>
      </c>
      <c r="D116" s="76" t="s">
        <v>100</v>
      </c>
      <c r="E116" s="74">
        <v>1</v>
      </c>
      <c r="F116" s="50"/>
      <c r="G116" s="50"/>
      <c r="H116" s="43">
        <f t="shared" si="15"/>
        <v>0</v>
      </c>
      <c r="I116" s="51"/>
      <c r="J116" s="43">
        <f t="shared" si="16"/>
        <v>0</v>
      </c>
      <c r="K116" s="43">
        <f t="shared" si="17"/>
        <v>0</v>
      </c>
      <c r="N116" s="73"/>
    </row>
    <row r="117" spans="2:14" ht="25.5">
      <c r="B117" s="72" t="s">
        <v>236</v>
      </c>
      <c r="C117" s="75" t="s">
        <v>221</v>
      </c>
      <c r="D117" s="76" t="s">
        <v>96</v>
      </c>
      <c r="E117" s="74">
        <v>6</v>
      </c>
      <c r="F117" s="50"/>
      <c r="G117" s="50"/>
      <c r="H117" s="43">
        <f t="shared" si="15"/>
        <v>0</v>
      </c>
      <c r="I117" s="51"/>
      <c r="J117" s="43">
        <f t="shared" si="16"/>
        <v>0</v>
      </c>
      <c r="K117" s="43">
        <f t="shared" si="17"/>
        <v>0</v>
      </c>
      <c r="N117" s="73"/>
    </row>
    <row r="118" spans="2:14" ht="25.5">
      <c r="B118" s="72" t="s">
        <v>237</v>
      </c>
      <c r="C118" s="75" t="s">
        <v>222</v>
      </c>
      <c r="D118" s="76" t="s">
        <v>96</v>
      </c>
      <c r="E118" s="74">
        <v>3</v>
      </c>
      <c r="F118" s="50"/>
      <c r="G118" s="50"/>
      <c r="H118" s="43">
        <f t="shared" si="15"/>
        <v>0</v>
      </c>
      <c r="I118" s="51"/>
      <c r="J118" s="43">
        <f t="shared" si="16"/>
        <v>0</v>
      </c>
      <c r="K118" s="43">
        <f t="shared" si="17"/>
        <v>0</v>
      </c>
      <c r="N118" s="73"/>
    </row>
    <row r="119" spans="2:14" ht="25.5">
      <c r="B119" s="72" t="s">
        <v>238</v>
      </c>
      <c r="C119" s="56" t="s">
        <v>223</v>
      </c>
      <c r="D119" s="57" t="s">
        <v>97</v>
      </c>
      <c r="E119" s="58">
        <v>1</v>
      </c>
      <c r="F119" s="50"/>
      <c r="G119" s="50"/>
      <c r="H119" s="43">
        <f t="shared" si="15"/>
        <v>0</v>
      </c>
      <c r="I119" s="51"/>
      <c r="J119" s="43">
        <f t="shared" si="16"/>
        <v>0</v>
      </c>
      <c r="K119" s="43">
        <f t="shared" si="17"/>
        <v>0</v>
      </c>
      <c r="N119" s="73"/>
    </row>
    <row r="120" spans="2:14" ht="14.25">
      <c r="B120" s="72" t="s">
        <v>239</v>
      </c>
      <c r="C120" s="56" t="s">
        <v>224</v>
      </c>
      <c r="D120" s="57" t="s">
        <v>97</v>
      </c>
      <c r="E120" s="58">
        <v>1</v>
      </c>
      <c r="F120" s="50"/>
      <c r="G120" s="50"/>
      <c r="H120" s="43">
        <f t="shared" si="15"/>
        <v>0</v>
      </c>
      <c r="I120" s="51"/>
      <c r="J120" s="43">
        <f t="shared" si="16"/>
        <v>0</v>
      </c>
      <c r="K120" s="43">
        <f t="shared" si="17"/>
        <v>0</v>
      </c>
      <c r="N120" s="73"/>
    </row>
    <row r="121" spans="2:14" ht="14.25">
      <c r="B121" s="72" t="s">
        <v>240</v>
      </c>
      <c r="C121" s="75" t="s">
        <v>225</v>
      </c>
      <c r="D121" s="76" t="s">
        <v>56</v>
      </c>
      <c r="E121" s="74">
        <v>20</v>
      </c>
      <c r="F121" s="50"/>
      <c r="G121" s="50"/>
      <c r="H121" s="43">
        <f t="shared" si="15"/>
        <v>0</v>
      </c>
      <c r="I121" s="51"/>
      <c r="J121" s="43">
        <f t="shared" si="16"/>
        <v>0</v>
      </c>
      <c r="K121" s="43">
        <f t="shared" si="17"/>
        <v>0</v>
      </c>
      <c r="N121" s="73"/>
    </row>
    <row r="122" spans="2:14" ht="14.25">
      <c r="B122" s="72" t="s">
        <v>241</v>
      </c>
      <c r="C122" s="75" t="s">
        <v>226</v>
      </c>
      <c r="D122" s="76" t="s">
        <v>56</v>
      </c>
      <c r="E122" s="74">
        <v>10</v>
      </c>
      <c r="F122" s="50"/>
      <c r="G122" s="50"/>
      <c r="H122" s="43">
        <f t="shared" si="15"/>
        <v>0</v>
      </c>
      <c r="I122" s="51"/>
      <c r="J122" s="43">
        <f t="shared" si="16"/>
        <v>0</v>
      </c>
      <c r="K122" s="43">
        <f t="shared" si="17"/>
        <v>0</v>
      </c>
      <c r="N122" s="73"/>
    </row>
    <row r="123" spans="2:14" ht="14.25">
      <c r="B123" s="72" t="s">
        <v>242</v>
      </c>
      <c r="C123" s="75" t="s">
        <v>227</v>
      </c>
      <c r="D123" s="76" t="s">
        <v>56</v>
      </c>
      <c r="E123" s="74">
        <v>10</v>
      </c>
      <c r="F123" s="50"/>
      <c r="G123" s="50"/>
      <c r="H123" s="43">
        <f t="shared" si="15"/>
        <v>0</v>
      </c>
      <c r="I123" s="51"/>
      <c r="J123" s="43">
        <f t="shared" si="16"/>
        <v>0</v>
      </c>
      <c r="K123" s="43">
        <f t="shared" si="17"/>
        <v>0</v>
      </c>
      <c r="N123" s="73"/>
    </row>
    <row r="124" spans="2:14" ht="25.5">
      <c r="B124" s="72" t="s">
        <v>243</v>
      </c>
      <c r="C124" s="56" t="s">
        <v>228</v>
      </c>
      <c r="D124" s="57" t="s">
        <v>97</v>
      </c>
      <c r="E124" s="58">
        <v>1</v>
      </c>
      <c r="F124" s="50"/>
      <c r="G124" s="50"/>
      <c r="H124" s="43">
        <f t="shared" si="15"/>
        <v>0</v>
      </c>
      <c r="I124" s="51"/>
      <c r="J124" s="43">
        <f t="shared" si="16"/>
        <v>0</v>
      </c>
      <c r="K124" s="43">
        <f t="shared" si="17"/>
        <v>0</v>
      </c>
      <c r="N124" s="73"/>
    </row>
    <row r="125" spans="2:14" ht="25.5">
      <c r="B125" s="72" t="s">
        <v>244</v>
      </c>
      <c r="C125" s="56" t="s">
        <v>229</v>
      </c>
      <c r="D125" s="57" t="s">
        <v>97</v>
      </c>
      <c r="E125" s="58">
        <v>4</v>
      </c>
      <c r="F125" s="50"/>
      <c r="G125" s="50"/>
      <c r="H125" s="43">
        <f t="shared" si="15"/>
        <v>0</v>
      </c>
      <c r="I125" s="51"/>
      <c r="J125" s="43">
        <f t="shared" si="16"/>
        <v>0</v>
      </c>
      <c r="K125" s="43">
        <f t="shared" si="17"/>
        <v>0</v>
      </c>
      <c r="N125" s="73"/>
    </row>
    <row r="126" spans="2:14" ht="14.25">
      <c r="B126" s="72" t="s">
        <v>245</v>
      </c>
      <c r="C126" s="56" t="s">
        <v>230</v>
      </c>
      <c r="D126" s="57" t="s">
        <v>96</v>
      </c>
      <c r="E126" s="58">
        <v>5</v>
      </c>
      <c r="F126" s="50"/>
      <c r="G126" s="50"/>
      <c r="H126" s="43">
        <f t="shared" si="15"/>
        <v>0</v>
      </c>
      <c r="I126" s="51"/>
      <c r="J126" s="43">
        <f t="shared" si="16"/>
        <v>0</v>
      </c>
      <c r="K126" s="43">
        <f t="shared" si="17"/>
        <v>0</v>
      </c>
      <c r="N126" s="73"/>
    </row>
    <row r="127" spans="2:14" ht="38.25">
      <c r="B127" s="72" t="s">
        <v>246</v>
      </c>
      <c r="C127" s="56" t="s">
        <v>231</v>
      </c>
      <c r="D127" s="57" t="s">
        <v>97</v>
      </c>
      <c r="E127" s="58">
        <v>1</v>
      </c>
      <c r="F127" s="50"/>
      <c r="G127" s="50"/>
      <c r="H127" s="43">
        <f t="shared" si="15"/>
        <v>0</v>
      </c>
      <c r="I127" s="51"/>
      <c r="J127" s="43">
        <f t="shared" si="16"/>
        <v>0</v>
      </c>
      <c r="K127" s="43">
        <f t="shared" si="17"/>
        <v>0</v>
      </c>
      <c r="N127" s="73"/>
    </row>
    <row r="128" spans="2:14" ht="25.5">
      <c r="B128" s="72" t="s">
        <v>247</v>
      </c>
      <c r="C128" s="56" t="s">
        <v>232</v>
      </c>
      <c r="D128" s="57" t="s">
        <v>97</v>
      </c>
      <c r="E128" s="58">
        <v>1</v>
      </c>
      <c r="F128" s="50"/>
      <c r="G128" s="50"/>
      <c r="H128" s="43">
        <f t="shared" si="15"/>
        <v>0</v>
      </c>
      <c r="I128" s="51"/>
      <c r="J128" s="43">
        <f t="shared" si="16"/>
        <v>0</v>
      </c>
      <c r="K128" s="43">
        <f t="shared" si="17"/>
        <v>0</v>
      </c>
      <c r="N128" s="73"/>
    </row>
    <row r="129" spans="2:14" ht="25.5">
      <c r="B129" s="72" t="s">
        <v>248</v>
      </c>
      <c r="C129" s="78" t="s">
        <v>233</v>
      </c>
      <c r="D129" s="79" t="s">
        <v>97</v>
      </c>
      <c r="E129" s="80">
        <v>1</v>
      </c>
      <c r="F129" s="81"/>
      <c r="G129" s="81"/>
      <c r="H129" s="82">
        <f t="shared" si="15"/>
        <v>0</v>
      </c>
      <c r="I129" s="83"/>
      <c r="J129" s="82">
        <f t="shared" si="16"/>
        <v>0</v>
      </c>
      <c r="K129" s="82">
        <f t="shared" si="17"/>
        <v>0</v>
      </c>
      <c r="N129" s="73"/>
    </row>
    <row r="130" spans="2:14" ht="15">
      <c r="B130" s="77" t="s">
        <v>249</v>
      </c>
      <c r="C130" s="101" t="s">
        <v>250</v>
      </c>
      <c r="D130" s="101"/>
      <c r="E130" s="101"/>
      <c r="F130" s="101"/>
      <c r="G130" s="101"/>
      <c r="H130" s="101"/>
      <c r="I130" s="101"/>
      <c r="J130" s="101"/>
      <c r="K130" s="101"/>
      <c r="N130" s="73"/>
    </row>
    <row r="131" spans="2:14" ht="25.5">
      <c r="B131" s="66" t="s">
        <v>290</v>
      </c>
      <c r="C131" s="56" t="s">
        <v>251</v>
      </c>
      <c r="D131" s="57" t="s">
        <v>96</v>
      </c>
      <c r="E131" s="58">
        <v>85.6</v>
      </c>
      <c r="F131" s="68"/>
      <c r="G131" s="68"/>
      <c r="H131" s="67">
        <f>IF(E131&lt;&gt;"",TRUNC(F131,2)+TRUNC(G131,2),"")</f>
        <v>0</v>
      </c>
      <c r="I131" s="69"/>
      <c r="J131" s="67">
        <f>IF(E131&lt;&gt;"",TRUNC(H131*(1+TRUNC(I131,4)),2),"")</f>
        <v>0</v>
      </c>
      <c r="K131" s="67">
        <f>IF(E131&lt;&gt;"",TRUNC(TRUNC(J131,2)*TRUNC(E131,2),2),"")</f>
        <v>0</v>
      </c>
      <c r="N131" s="73"/>
    </row>
    <row r="132" spans="2:14" ht="25.5">
      <c r="B132" s="66" t="s">
        <v>291</v>
      </c>
      <c r="C132" s="56" t="s">
        <v>252</v>
      </c>
      <c r="D132" s="57" t="s">
        <v>97</v>
      </c>
      <c r="E132" s="58">
        <v>17</v>
      </c>
      <c r="F132" s="68"/>
      <c r="G132" s="68"/>
      <c r="H132" s="67">
        <f>IF(E132&lt;&gt;"",TRUNC(F132,2)+TRUNC(G132,2),"")</f>
        <v>0</v>
      </c>
      <c r="I132" s="69"/>
      <c r="J132" s="67">
        <f>IF(E132&lt;&gt;"",TRUNC(H132*(1+TRUNC(I132,4)),2),"")</f>
        <v>0</v>
      </c>
      <c r="K132" s="67">
        <f>IF(E132&lt;&gt;"",TRUNC(TRUNC(J132,2)*TRUNC(E132,2),2),"")</f>
        <v>0</v>
      </c>
      <c r="N132" s="73"/>
    </row>
    <row r="133" spans="2:14" ht="25.5">
      <c r="B133" s="66" t="s">
        <v>292</v>
      </c>
      <c r="C133" s="56" t="s">
        <v>253</v>
      </c>
      <c r="D133" s="57" t="s">
        <v>97</v>
      </c>
      <c r="E133" s="58">
        <v>99</v>
      </c>
      <c r="F133" s="68"/>
      <c r="G133" s="68"/>
      <c r="H133" s="67">
        <f>IF(E133&lt;&gt;"",TRUNC(F133,2)+TRUNC(G133,2),"")</f>
        <v>0</v>
      </c>
      <c r="I133" s="69"/>
      <c r="J133" s="67">
        <f>IF(E133&lt;&gt;"",TRUNC(H133*(1+TRUNC(I133,4)),2),"")</f>
        <v>0</v>
      </c>
      <c r="K133" s="67">
        <f>IF(E133&lt;&gt;"",TRUNC(TRUNC(J133,2)*TRUNC(E133,2),2),"")</f>
        <v>0</v>
      </c>
      <c r="N133" s="73"/>
    </row>
    <row r="134" spans="2:14" ht="25.5">
      <c r="B134" s="66" t="s">
        <v>293</v>
      </c>
      <c r="C134" s="56" t="s">
        <v>254</v>
      </c>
      <c r="D134" s="57" t="s">
        <v>97</v>
      </c>
      <c r="E134" s="58">
        <v>18</v>
      </c>
      <c r="F134" s="68"/>
      <c r="G134" s="68"/>
      <c r="H134" s="67">
        <f aca="true" t="shared" si="18" ref="H134:H149">IF(E134&lt;&gt;"",TRUNC(F134,2)+TRUNC(G134,2),"")</f>
        <v>0</v>
      </c>
      <c r="I134" s="69"/>
      <c r="J134" s="67">
        <f aca="true" t="shared" si="19" ref="J134:J149">IF(E134&lt;&gt;"",TRUNC(H134*(1+TRUNC(I134,4)),2),"")</f>
        <v>0</v>
      </c>
      <c r="K134" s="67">
        <f aca="true" t="shared" si="20" ref="K134:K149">IF(E134&lt;&gt;"",TRUNC(TRUNC(J134,2)*TRUNC(E134,2),2),"")</f>
        <v>0</v>
      </c>
      <c r="N134" s="73"/>
    </row>
    <row r="135" spans="2:14" ht="25.5">
      <c r="B135" s="66" t="s">
        <v>294</v>
      </c>
      <c r="C135" s="56" t="s">
        <v>255</v>
      </c>
      <c r="D135" s="57" t="s">
        <v>97</v>
      </c>
      <c r="E135" s="58">
        <v>47</v>
      </c>
      <c r="F135" s="68"/>
      <c r="G135" s="68"/>
      <c r="H135" s="67">
        <f t="shared" si="18"/>
        <v>0</v>
      </c>
      <c r="I135" s="69"/>
      <c r="J135" s="67">
        <f t="shared" si="19"/>
        <v>0</v>
      </c>
      <c r="K135" s="67">
        <f t="shared" si="20"/>
        <v>0</v>
      </c>
      <c r="N135" s="73"/>
    </row>
    <row r="136" spans="2:14" ht="38.25">
      <c r="B136" s="66" t="s">
        <v>295</v>
      </c>
      <c r="C136" s="56" t="s">
        <v>256</v>
      </c>
      <c r="D136" s="57" t="s">
        <v>96</v>
      </c>
      <c r="E136" s="58">
        <v>150</v>
      </c>
      <c r="F136" s="68"/>
      <c r="G136" s="68"/>
      <c r="H136" s="67">
        <f t="shared" si="18"/>
        <v>0</v>
      </c>
      <c r="I136" s="69"/>
      <c r="J136" s="67">
        <f t="shared" si="19"/>
        <v>0</v>
      </c>
      <c r="K136" s="67">
        <f t="shared" si="20"/>
        <v>0</v>
      </c>
      <c r="N136" s="73"/>
    </row>
    <row r="137" spans="2:14" ht="38.25">
      <c r="B137" s="66" t="s">
        <v>296</v>
      </c>
      <c r="C137" s="56" t="s">
        <v>287</v>
      </c>
      <c r="D137" s="57" t="s">
        <v>96</v>
      </c>
      <c r="E137" s="58">
        <v>350.55</v>
      </c>
      <c r="F137" s="68"/>
      <c r="G137" s="68"/>
      <c r="H137" s="67">
        <f t="shared" si="18"/>
        <v>0</v>
      </c>
      <c r="I137" s="69"/>
      <c r="J137" s="67">
        <f t="shared" si="19"/>
        <v>0</v>
      </c>
      <c r="K137" s="67">
        <f t="shared" si="20"/>
        <v>0</v>
      </c>
      <c r="N137" s="73"/>
    </row>
    <row r="138" spans="2:14" ht="38.25">
      <c r="B138" s="66" t="s">
        <v>297</v>
      </c>
      <c r="C138" s="56" t="s">
        <v>288</v>
      </c>
      <c r="D138" s="57" t="s">
        <v>96</v>
      </c>
      <c r="E138" s="58">
        <v>630.66</v>
      </c>
      <c r="F138" s="68"/>
      <c r="G138" s="68"/>
      <c r="H138" s="67">
        <f t="shared" si="18"/>
        <v>0</v>
      </c>
      <c r="I138" s="69"/>
      <c r="J138" s="67">
        <f t="shared" si="19"/>
        <v>0</v>
      </c>
      <c r="K138" s="67">
        <f t="shared" si="20"/>
        <v>0</v>
      </c>
      <c r="N138" s="73"/>
    </row>
    <row r="139" spans="2:14" ht="25.5">
      <c r="B139" s="66" t="s">
        <v>298</v>
      </c>
      <c r="C139" s="56" t="s">
        <v>257</v>
      </c>
      <c r="D139" s="57" t="s">
        <v>97</v>
      </c>
      <c r="E139" s="58">
        <v>25</v>
      </c>
      <c r="F139" s="68"/>
      <c r="G139" s="68"/>
      <c r="H139" s="67">
        <f t="shared" si="18"/>
        <v>0</v>
      </c>
      <c r="I139" s="69"/>
      <c r="J139" s="67">
        <f t="shared" si="19"/>
        <v>0</v>
      </c>
      <c r="K139" s="67">
        <f t="shared" si="20"/>
        <v>0</v>
      </c>
      <c r="N139" s="73"/>
    </row>
    <row r="140" spans="2:14" ht="25.5">
      <c r="B140" s="66" t="s">
        <v>299</v>
      </c>
      <c r="C140" s="56" t="s">
        <v>258</v>
      </c>
      <c r="D140" s="57" t="s">
        <v>96</v>
      </c>
      <c r="E140" s="58">
        <v>55</v>
      </c>
      <c r="F140" s="68"/>
      <c r="G140" s="68"/>
      <c r="H140" s="67">
        <f t="shared" si="18"/>
        <v>0</v>
      </c>
      <c r="I140" s="69"/>
      <c r="J140" s="67">
        <f t="shared" si="19"/>
        <v>0</v>
      </c>
      <c r="K140" s="67">
        <f t="shared" si="20"/>
        <v>0</v>
      </c>
      <c r="N140" s="73"/>
    </row>
    <row r="141" spans="2:14" ht="25.5">
      <c r="B141" s="66" t="s">
        <v>300</v>
      </c>
      <c r="C141" s="56" t="s">
        <v>259</v>
      </c>
      <c r="D141" s="57" t="s">
        <v>97</v>
      </c>
      <c r="E141" s="58">
        <v>226</v>
      </c>
      <c r="F141" s="68"/>
      <c r="G141" s="68"/>
      <c r="H141" s="67">
        <f t="shared" si="18"/>
        <v>0</v>
      </c>
      <c r="I141" s="69"/>
      <c r="J141" s="67">
        <f t="shared" si="19"/>
        <v>0</v>
      </c>
      <c r="K141" s="67">
        <f t="shared" si="20"/>
        <v>0</v>
      </c>
      <c r="N141" s="73"/>
    </row>
    <row r="142" spans="2:14" ht="14.25">
      <c r="B142" s="66" t="s">
        <v>301</v>
      </c>
      <c r="C142" s="56" t="s">
        <v>260</v>
      </c>
      <c r="D142" s="57" t="s">
        <v>97</v>
      </c>
      <c r="E142" s="58">
        <v>3</v>
      </c>
      <c r="F142" s="68"/>
      <c r="G142" s="68"/>
      <c r="H142" s="67">
        <f t="shared" si="18"/>
        <v>0</v>
      </c>
      <c r="I142" s="69"/>
      <c r="J142" s="67">
        <f t="shared" si="19"/>
        <v>0</v>
      </c>
      <c r="K142" s="67">
        <f t="shared" si="20"/>
        <v>0</v>
      </c>
      <c r="N142" s="73"/>
    </row>
    <row r="143" spans="2:14" ht="25.5">
      <c r="B143" s="66" t="s">
        <v>302</v>
      </c>
      <c r="C143" s="56" t="s">
        <v>261</v>
      </c>
      <c r="D143" s="57" t="s">
        <v>96</v>
      </c>
      <c r="E143" s="58">
        <v>1551.7777777777776</v>
      </c>
      <c r="F143" s="68"/>
      <c r="G143" s="68"/>
      <c r="H143" s="67">
        <f t="shared" si="18"/>
        <v>0</v>
      </c>
      <c r="I143" s="69"/>
      <c r="J143" s="67">
        <f t="shared" si="19"/>
        <v>0</v>
      </c>
      <c r="K143" s="67">
        <f t="shared" si="20"/>
        <v>0</v>
      </c>
      <c r="N143" s="73"/>
    </row>
    <row r="144" spans="2:14" ht="25.5">
      <c r="B144" s="66" t="s">
        <v>303</v>
      </c>
      <c r="C144" s="56" t="s">
        <v>262</v>
      </c>
      <c r="D144" s="57" t="s">
        <v>96</v>
      </c>
      <c r="E144" s="58">
        <v>4084.3666666666663</v>
      </c>
      <c r="F144" s="68"/>
      <c r="G144" s="68"/>
      <c r="H144" s="67">
        <f t="shared" si="18"/>
        <v>0</v>
      </c>
      <c r="I144" s="69"/>
      <c r="J144" s="67">
        <f t="shared" si="19"/>
        <v>0</v>
      </c>
      <c r="K144" s="67">
        <f t="shared" si="20"/>
        <v>0</v>
      </c>
      <c r="N144" s="73"/>
    </row>
    <row r="145" spans="2:14" ht="25.5">
      <c r="B145" s="66" t="s">
        <v>304</v>
      </c>
      <c r="C145" s="56" t="s">
        <v>263</v>
      </c>
      <c r="D145" s="57" t="s">
        <v>96</v>
      </c>
      <c r="E145" s="58">
        <v>120</v>
      </c>
      <c r="F145" s="68"/>
      <c r="G145" s="68"/>
      <c r="H145" s="67">
        <f t="shared" si="18"/>
        <v>0</v>
      </c>
      <c r="I145" s="69"/>
      <c r="J145" s="67">
        <f t="shared" si="19"/>
        <v>0</v>
      </c>
      <c r="K145" s="67">
        <f t="shared" si="20"/>
        <v>0</v>
      </c>
      <c r="N145" s="73"/>
    </row>
    <row r="146" spans="2:14" ht="25.5">
      <c r="B146" s="66" t="s">
        <v>305</v>
      </c>
      <c r="C146" s="56" t="s">
        <v>264</v>
      </c>
      <c r="D146" s="57" t="s">
        <v>96</v>
      </c>
      <c r="E146" s="58">
        <v>318.3333333333333</v>
      </c>
      <c r="F146" s="68"/>
      <c r="G146" s="68"/>
      <c r="H146" s="67">
        <f t="shared" si="18"/>
        <v>0</v>
      </c>
      <c r="I146" s="69"/>
      <c r="J146" s="67">
        <f t="shared" si="19"/>
        <v>0</v>
      </c>
      <c r="K146" s="67">
        <f t="shared" si="20"/>
        <v>0</v>
      </c>
      <c r="N146" s="73"/>
    </row>
    <row r="147" spans="2:14" ht="25.5">
      <c r="B147" s="66" t="s">
        <v>306</v>
      </c>
      <c r="C147" s="56" t="s">
        <v>265</v>
      </c>
      <c r="D147" s="57" t="s">
        <v>97</v>
      </c>
      <c r="E147" s="58">
        <v>7</v>
      </c>
      <c r="F147" s="68"/>
      <c r="G147" s="68"/>
      <c r="H147" s="67">
        <f t="shared" si="18"/>
        <v>0</v>
      </c>
      <c r="I147" s="69"/>
      <c r="J147" s="67">
        <f t="shared" si="19"/>
        <v>0</v>
      </c>
      <c r="K147" s="67">
        <f t="shared" si="20"/>
        <v>0</v>
      </c>
      <c r="N147" s="73"/>
    </row>
    <row r="148" spans="2:14" ht="25.5">
      <c r="B148" s="66" t="s">
        <v>307</v>
      </c>
      <c r="C148" s="56" t="s">
        <v>266</v>
      </c>
      <c r="D148" s="57" t="s">
        <v>97</v>
      </c>
      <c r="E148" s="58">
        <v>18</v>
      </c>
      <c r="F148" s="68"/>
      <c r="G148" s="68"/>
      <c r="H148" s="67">
        <f t="shared" si="18"/>
        <v>0</v>
      </c>
      <c r="I148" s="69"/>
      <c r="J148" s="67">
        <f t="shared" si="19"/>
        <v>0</v>
      </c>
      <c r="K148" s="67">
        <f t="shared" si="20"/>
        <v>0</v>
      </c>
      <c r="N148" s="73"/>
    </row>
    <row r="149" spans="2:14" ht="25.5">
      <c r="B149" s="66" t="s">
        <v>308</v>
      </c>
      <c r="C149" s="56" t="s">
        <v>267</v>
      </c>
      <c r="D149" s="57" t="s">
        <v>97</v>
      </c>
      <c r="E149" s="58">
        <v>2</v>
      </c>
      <c r="F149" s="68"/>
      <c r="G149" s="68"/>
      <c r="H149" s="67">
        <f t="shared" si="18"/>
        <v>0</v>
      </c>
      <c r="I149" s="69"/>
      <c r="J149" s="67">
        <f t="shared" si="19"/>
        <v>0</v>
      </c>
      <c r="K149" s="67">
        <f t="shared" si="20"/>
        <v>0</v>
      </c>
      <c r="N149" s="73"/>
    </row>
    <row r="150" spans="2:14" ht="25.5">
      <c r="B150" s="66" t="s">
        <v>309</v>
      </c>
      <c r="C150" s="56" t="s">
        <v>268</v>
      </c>
      <c r="D150" s="57" t="s">
        <v>97</v>
      </c>
      <c r="E150" s="58">
        <v>2</v>
      </c>
      <c r="F150" s="68"/>
      <c r="G150" s="68"/>
      <c r="H150" s="67">
        <f aca="true" t="shared" si="21" ref="H150:H169">IF(E150&lt;&gt;"",TRUNC(F150,2)+TRUNC(G150,2),"")</f>
        <v>0</v>
      </c>
      <c r="I150" s="69"/>
      <c r="J150" s="67">
        <f aca="true" t="shared" si="22" ref="J150:J169">IF(E150&lt;&gt;"",TRUNC(H150*(1+TRUNC(I150,4)),2),"")</f>
        <v>0</v>
      </c>
      <c r="K150" s="67">
        <f aca="true" t="shared" si="23" ref="K150:K169">IF(E150&lt;&gt;"",TRUNC(TRUNC(J150,2)*TRUNC(E150,2),2),"")</f>
        <v>0</v>
      </c>
      <c r="N150" s="73"/>
    </row>
    <row r="151" spans="2:14" ht="38.25">
      <c r="B151" s="66" t="s">
        <v>310</v>
      </c>
      <c r="C151" s="56" t="s">
        <v>269</v>
      </c>
      <c r="D151" s="57" t="s">
        <v>97</v>
      </c>
      <c r="E151" s="58">
        <v>2</v>
      </c>
      <c r="F151" s="68"/>
      <c r="G151" s="68"/>
      <c r="H151" s="67">
        <f t="shared" si="21"/>
        <v>0</v>
      </c>
      <c r="I151" s="69"/>
      <c r="J151" s="67">
        <f t="shared" si="22"/>
        <v>0</v>
      </c>
      <c r="K151" s="67">
        <f t="shared" si="23"/>
        <v>0</v>
      </c>
      <c r="N151" s="73"/>
    </row>
    <row r="152" spans="2:14" ht="38.25">
      <c r="B152" s="66" t="s">
        <v>311</v>
      </c>
      <c r="C152" s="56" t="s">
        <v>270</v>
      </c>
      <c r="D152" s="57" t="s">
        <v>97</v>
      </c>
      <c r="E152" s="58">
        <v>98</v>
      </c>
      <c r="F152" s="68"/>
      <c r="G152" s="68"/>
      <c r="H152" s="67">
        <f t="shared" si="21"/>
        <v>0</v>
      </c>
      <c r="I152" s="69"/>
      <c r="J152" s="67">
        <f t="shared" si="22"/>
        <v>0</v>
      </c>
      <c r="K152" s="67">
        <f t="shared" si="23"/>
        <v>0</v>
      </c>
      <c r="N152" s="73"/>
    </row>
    <row r="153" spans="2:14" ht="25.5">
      <c r="B153" s="66" t="s">
        <v>312</v>
      </c>
      <c r="C153" s="56" t="s">
        <v>271</v>
      </c>
      <c r="D153" s="57" t="s">
        <v>97</v>
      </c>
      <c r="E153" s="58">
        <v>3</v>
      </c>
      <c r="F153" s="68"/>
      <c r="G153" s="68"/>
      <c r="H153" s="67">
        <f t="shared" si="21"/>
        <v>0</v>
      </c>
      <c r="I153" s="69"/>
      <c r="J153" s="67">
        <f t="shared" si="22"/>
        <v>0</v>
      </c>
      <c r="K153" s="67">
        <f t="shared" si="23"/>
        <v>0</v>
      </c>
      <c r="N153" s="73"/>
    </row>
    <row r="154" spans="2:14" ht="25.5">
      <c r="B154" s="66" t="s">
        <v>313</v>
      </c>
      <c r="C154" s="56" t="s">
        <v>272</v>
      </c>
      <c r="D154" s="57" t="s">
        <v>97</v>
      </c>
      <c r="E154" s="58">
        <v>17</v>
      </c>
      <c r="F154" s="68"/>
      <c r="G154" s="68"/>
      <c r="H154" s="67">
        <f t="shared" si="21"/>
        <v>0</v>
      </c>
      <c r="I154" s="69"/>
      <c r="J154" s="67">
        <f t="shared" si="22"/>
        <v>0</v>
      </c>
      <c r="K154" s="67">
        <f t="shared" si="23"/>
        <v>0</v>
      </c>
      <c r="N154" s="73"/>
    </row>
    <row r="155" spans="2:14" ht="25.5">
      <c r="B155" s="66" t="s">
        <v>314</v>
      </c>
      <c r="C155" s="56" t="s">
        <v>273</v>
      </c>
      <c r="D155" s="57" t="s">
        <v>97</v>
      </c>
      <c r="E155" s="58">
        <v>1</v>
      </c>
      <c r="F155" s="68"/>
      <c r="G155" s="68"/>
      <c r="H155" s="67">
        <f t="shared" si="21"/>
        <v>0</v>
      </c>
      <c r="I155" s="69"/>
      <c r="J155" s="67">
        <f t="shared" si="22"/>
        <v>0</v>
      </c>
      <c r="K155" s="67">
        <f t="shared" si="23"/>
        <v>0</v>
      </c>
      <c r="N155" s="73"/>
    </row>
    <row r="156" spans="2:14" ht="25.5">
      <c r="B156" s="66" t="s">
        <v>315</v>
      </c>
      <c r="C156" s="56" t="s">
        <v>274</v>
      </c>
      <c r="D156" s="57" t="s">
        <v>97</v>
      </c>
      <c r="E156" s="58">
        <v>7</v>
      </c>
      <c r="F156" s="68"/>
      <c r="G156" s="68"/>
      <c r="H156" s="67">
        <f t="shared" si="21"/>
        <v>0</v>
      </c>
      <c r="I156" s="69"/>
      <c r="J156" s="67">
        <f t="shared" si="22"/>
        <v>0</v>
      </c>
      <c r="K156" s="67">
        <f t="shared" si="23"/>
        <v>0</v>
      </c>
      <c r="N156" s="73"/>
    </row>
    <row r="157" spans="2:14" ht="25.5">
      <c r="B157" s="66" t="s">
        <v>316</v>
      </c>
      <c r="C157" s="56" t="s">
        <v>275</v>
      </c>
      <c r="D157" s="57" t="s">
        <v>97</v>
      </c>
      <c r="E157" s="58">
        <v>4</v>
      </c>
      <c r="F157" s="68"/>
      <c r="G157" s="68"/>
      <c r="H157" s="67">
        <f t="shared" si="21"/>
        <v>0</v>
      </c>
      <c r="I157" s="69"/>
      <c r="J157" s="67">
        <f t="shared" si="22"/>
        <v>0</v>
      </c>
      <c r="K157" s="67">
        <f t="shared" si="23"/>
        <v>0</v>
      </c>
      <c r="N157" s="73"/>
    </row>
    <row r="158" spans="2:14" ht="25.5">
      <c r="B158" s="66" t="s">
        <v>317</v>
      </c>
      <c r="C158" s="56" t="s">
        <v>276</v>
      </c>
      <c r="D158" s="57" t="s">
        <v>97</v>
      </c>
      <c r="E158" s="58">
        <v>2</v>
      </c>
      <c r="F158" s="68"/>
      <c r="G158" s="68"/>
      <c r="H158" s="67">
        <f t="shared" si="21"/>
        <v>0</v>
      </c>
      <c r="I158" s="69"/>
      <c r="J158" s="67">
        <f t="shared" si="22"/>
        <v>0</v>
      </c>
      <c r="K158" s="67">
        <f t="shared" si="23"/>
        <v>0</v>
      </c>
      <c r="N158" s="73"/>
    </row>
    <row r="159" spans="2:14" ht="25.5">
      <c r="B159" s="66" t="s">
        <v>318</v>
      </c>
      <c r="C159" s="56" t="s">
        <v>277</v>
      </c>
      <c r="D159" s="57" t="s">
        <v>97</v>
      </c>
      <c r="E159" s="58">
        <v>1</v>
      </c>
      <c r="F159" s="68"/>
      <c r="G159" s="68"/>
      <c r="H159" s="67">
        <f t="shared" si="21"/>
        <v>0</v>
      </c>
      <c r="I159" s="69"/>
      <c r="J159" s="67">
        <f t="shared" si="22"/>
        <v>0</v>
      </c>
      <c r="K159" s="67">
        <f t="shared" si="23"/>
        <v>0</v>
      </c>
      <c r="N159" s="73"/>
    </row>
    <row r="160" spans="2:14" ht="38.25">
      <c r="B160" s="66" t="s">
        <v>319</v>
      </c>
      <c r="C160" s="56" t="s">
        <v>278</v>
      </c>
      <c r="D160" s="57" t="s">
        <v>97</v>
      </c>
      <c r="E160" s="58">
        <v>14</v>
      </c>
      <c r="F160" s="68"/>
      <c r="G160" s="68"/>
      <c r="H160" s="67">
        <f t="shared" si="21"/>
        <v>0</v>
      </c>
      <c r="I160" s="69"/>
      <c r="J160" s="67">
        <f t="shared" si="22"/>
        <v>0</v>
      </c>
      <c r="K160" s="67">
        <f t="shared" si="23"/>
        <v>0</v>
      </c>
      <c r="N160" s="73"/>
    </row>
    <row r="161" spans="2:14" ht="25.5">
      <c r="B161" s="66" t="s">
        <v>320</v>
      </c>
      <c r="C161" s="56" t="s">
        <v>279</v>
      </c>
      <c r="D161" s="57" t="s">
        <v>97</v>
      </c>
      <c r="E161" s="58">
        <v>86</v>
      </c>
      <c r="F161" s="68"/>
      <c r="G161" s="68"/>
      <c r="H161" s="67">
        <f t="shared" si="21"/>
        <v>0</v>
      </c>
      <c r="I161" s="69"/>
      <c r="J161" s="67">
        <f t="shared" si="22"/>
        <v>0</v>
      </c>
      <c r="K161" s="67">
        <f t="shared" si="23"/>
        <v>0</v>
      </c>
      <c r="N161" s="73"/>
    </row>
    <row r="162" spans="2:14" ht="25.5">
      <c r="B162" s="66" t="s">
        <v>321</v>
      </c>
      <c r="C162" s="56" t="s">
        <v>280</v>
      </c>
      <c r="D162" s="57" t="s">
        <v>97</v>
      </c>
      <c r="E162" s="58">
        <v>48</v>
      </c>
      <c r="F162" s="68"/>
      <c r="G162" s="68"/>
      <c r="H162" s="67">
        <f t="shared" si="21"/>
        <v>0</v>
      </c>
      <c r="I162" s="69"/>
      <c r="J162" s="67">
        <f t="shared" si="22"/>
        <v>0</v>
      </c>
      <c r="K162" s="67">
        <f t="shared" si="23"/>
        <v>0</v>
      </c>
      <c r="N162" s="73"/>
    </row>
    <row r="163" spans="2:14" ht="25.5">
      <c r="B163" s="66" t="s">
        <v>322</v>
      </c>
      <c r="C163" s="56" t="s">
        <v>281</v>
      </c>
      <c r="D163" s="57" t="s">
        <v>97</v>
      </c>
      <c r="E163" s="58">
        <v>8</v>
      </c>
      <c r="F163" s="68"/>
      <c r="G163" s="68"/>
      <c r="H163" s="67">
        <f t="shared" si="21"/>
        <v>0</v>
      </c>
      <c r="I163" s="69"/>
      <c r="J163" s="67">
        <f t="shared" si="22"/>
        <v>0</v>
      </c>
      <c r="K163" s="67">
        <f t="shared" si="23"/>
        <v>0</v>
      </c>
      <c r="N163" s="73"/>
    </row>
    <row r="164" spans="2:14" ht="38.25">
      <c r="B164" s="66" t="s">
        <v>323</v>
      </c>
      <c r="C164" s="56" t="s">
        <v>289</v>
      </c>
      <c r="D164" s="57" t="s">
        <v>97</v>
      </c>
      <c r="E164" s="58">
        <v>2</v>
      </c>
      <c r="F164" s="68"/>
      <c r="G164" s="68"/>
      <c r="H164" s="67">
        <f t="shared" si="21"/>
        <v>0</v>
      </c>
      <c r="I164" s="69"/>
      <c r="J164" s="67">
        <f t="shared" si="22"/>
        <v>0</v>
      </c>
      <c r="K164" s="67">
        <f t="shared" si="23"/>
        <v>0</v>
      </c>
      <c r="N164" s="73"/>
    </row>
    <row r="165" spans="2:14" ht="25.5">
      <c r="B165" s="66" t="s">
        <v>324</v>
      </c>
      <c r="C165" s="56" t="s">
        <v>282</v>
      </c>
      <c r="D165" s="57" t="s">
        <v>97</v>
      </c>
      <c r="E165" s="58">
        <v>2</v>
      </c>
      <c r="F165" s="68"/>
      <c r="G165" s="68"/>
      <c r="H165" s="67">
        <f t="shared" si="21"/>
        <v>0</v>
      </c>
      <c r="I165" s="69"/>
      <c r="J165" s="67">
        <f t="shared" si="22"/>
        <v>0</v>
      </c>
      <c r="K165" s="67">
        <f t="shared" si="23"/>
        <v>0</v>
      </c>
      <c r="N165" s="73"/>
    </row>
    <row r="166" spans="2:14" ht="14.25">
      <c r="B166" s="66" t="s">
        <v>325</v>
      </c>
      <c r="C166" s="56" t="s">
        <v>283</v>
      </c>
      <c r="D166" s="57" t="s">
        <v>97</v>
      </c>
      <c r="E166" s="58">
        <v>3</v>
      </c>
      <c r="F166" s="68"/>
      <c r="G166" s="68"/>
      <c r="H166" s="67">
        <f t="shared" si="21"/>
        <v>0</v>
      </c>
      <c r="I166" s="69"/>
      <c r="J166" s="67">
        <f t="shared" si="22"/>
        <v>0</v>
      </c>
      <c r="K166" s="67">
        <f t="shared" si="23"/>
        <v>0</v>
      </c>
      <c r="N166" s="73"/>
    </row>
    <row r="167" spans="2:14" ht="25.5">
      <c r="B167" s="66" t="s">
        <v>326</v>
      </c>
      <c r="C167" s="56" t="s">
        <v>284</v>
      </c>
      <c r="D167" s="57" t="s">
        <v>97</v>
      </c>
      <c r="E167" s="58">
        <v>2</v>
      </c>
      <c r="F167" s="68"/>
      <c r="G167" s="68"/>
      <c r="H167" s="67">
        <f t="shared" si="21"/>
        <v>0</v>
      </c>
      <c r="I167" s="69"/>
      <c r="J167" s="67">
        <f t="shared" si="22"/>
        <v>0</v>
      </c>
      <c r="K167" s="67">
        <f t="shared" si="23"/>
        <v>0</v>
      </c>
      <c r="N167" s="73"/>
    </row>
    <row r="168" spans="2:14" ht="25.5">
      <c r="B168" s="66" t="s">
        <v>327</v>
      </c>
      <c r="C168" s="56" t="s">
        <v>285</v>
      </c>
      <c r="D168" s="57" t="s">
        <v>97</v>
      </c>
      <c r="E168" s="58">
        <v>5</v>
      </c>
      <c r="F168" s="68"/>
      <c r="G168" s="68"/>
      <c r="H168" s="67">
        <f t="shared" si="21"/>
        <v>0</v>
      </c>
      <c r="I168" s="69"/>
      <c r="J168" s="67">
        <f t="shared" si="22"/>
        <v>0</v>
      </c>
      <c r="K168" s="67">
        <f t="shared" si="23"/>
        <v>0</v>
      </c>
      <c r="N168" s="73"/>
    </row>
    <row r="169" spans="2:14" ht="30">
      <c r="B169" s="46">
        <v>8</v>
      </c>
      <c r="C169" s="47" t="s">
        <v>328</v>
      </c>
      <c r="D169" s="48"/>
      <c r="E169" s="48"/>
      <c r="F169" s="48"/>
      <c r="G169" s="48"/>
      <c r="H169" s="48">
        <f t="shared" si="21"/>
      </c>
      <c r="I169" s="48"/>
      <c r="J169" s="48">
        <f t="shared" si="22"/>
      </c>
      <c r="K169" s="49">
        <f t="shared" si="23"/>
      </c>
      <c r="N169" s="73"/>
    </row>
    <row r="170" spans="2:14" ht="25.5">
      <c r="B170" s="66" t="s">
        <v>345</v>
      </c>
      <c r="C170" s="56" t="s">
        <v>251</v>
      </c>
      <c r="D170" s="57" t="s">
        <v>96</v>
      </c>
      <c r="E170" s="58">
        <v>125</v>
      </c>
      <c r="F170" s="68"/>
      <c r="G170" s="68"/>
      <c r="H170" s="67">
        <f>IF(E170&lt;&gt;"",TRUNC(F170,2)+TRUNC(G170,2),"")</f>
        <v>0</v>
      </c>
      <c r="I170" s="69"/>
      <c r="J170" s="67">
        <f>IF(E170&lt;&gt;"",TRUNC(H170*(1+TRUNC(I170,4)),2),"")</f>
        <v>0</v>
      </c>
      <c r="K170" s="67">
        <f>IF(E170&lt;&gt;"",TRUNC(TRUNC(J170,2)*TRUNC(E170,2),2),"")</f>
        <v>0</v>
      </c>
      <c r="N170" s="73"/>
    </row>
    <row r="171" spans="2:14" ht="25.5">
      <c r="B171" s="66" t="s">
        <v>346</v>
      </c>
      <c r="C171" s="56" t="s">
        <v>252</v>
      </c>
      <c r="D171" s="57" t="s">
        <v>97</v>
      </c>
      <c r="E171" s="58">
        <v>23</v>
      </c>
      <c r="F171" s="68"/>
      <c r="G171" s="68"/>
      <c r="H171" s="67">
        <f aca="true" t="shared" si="24" ref="H171:H182">IF(E171&lt;&gt;"",TRUNC(F171,2)+TRUNC(G171,2),"")</f>
        <v>0</v>
      </c>
      <c r="I171" s="69"/>
      <c r="J171" s="67">
        <f aca="true" t="shared" si="25" ref="J171:J182">IF(E171&lt;&gt;"",TRUNC(H171*(1+TRUNC(I171,4)),2),"")</f>
        <v>0</v>
      </c>
      <c r="K171" s="67">
        <f aca="true" t="shared" si="26" ref="K171:K182">IF(E171&lt;&gt;"",TRUNC(TRUNC(J171,2)*TRUNC(E171,2),2),"")</f>
        <v>0</v>
      </c>
      <c r="N171" s="73"/>
    </row>
    <row r="172" spans="2:14" ht="25.5">
      <c r="B172" s="66" t="s">
        <v>348</v>
      </c>
      <c r="C172" s="56" t="s">
        <v>253</v>
      </c>
      <c r="D172" s="57" t="s">
        <v>97</v>
      </c>
      <c r="E172" s="58">
        <v>147</v>
      </c>
      <c r="F172" s="68"/>
      <c r="G172" s="68"/>
      <c r="H172" s="67">
        <f t="shared" si="24"/>
        <v>0</v>
      </c>
      <c r="I172" s="69"/>
      <c r="J172" s="67">
        <f t="shared" si="25"/>
        <v>0</v>
      </c>
      <c r="K172" s="67">
        <f t="shared" si="26"/>
        <v>0</v>
      </c>
      <c r="N172" s="73"/>
    </row>
    <row r="173" spans="2:14" ht="25.5">
      <c r="B173" s="66" t="s">
        <v>347</v>
      </c>
      <c r="C173" s="56" t="s">
        <v>329</v>
      </c>
      <c r="D173" s="57" t="s">
        <v>97</v>
      </c>
      <c r="E173" s="58">
        <v>16</v>
      </c>
      <c r="F173" s="68"/>
      <c r="G173" s="68"/>
      <c r="H173" s="67">
        <f t="shared" si="24"/>
        <v>0</v>
      </c>
      <c r="I173" s="69"/>
      <c r="J173" s="67">
        <f t="shared" si="25"/>
        <v>0</v>
      </c>
      <c r="K173" s="67">
        <f t="shared" si="26"/>
        <v>0</v>
      </c>
      <c r="N173" s="73"/>
    </row>
    <row r="174" spans="2:14" ht="25.5">
      <c r="B174" s="66" t="s">
        <v>349</v>
      </c>
      <c r="C174" s="56" t="s">
        <v>255</v>
      </c>
      <c r="D174" s="57" t="s">
        <v>97</v>
      </c>
      <c r="E174" s="58">
        <v>42</v>
      </c>
      <c r="F174" s="68"/>
      <c r="G174" s="68"/>
      <c r="H174" s="67">
        <f t="shared" si="24"/>
        <v>0</v>
      </c>
      <c r="I174" s="69"/>
      <c r="J174" s="67">
        <f t="shared" si="25"/>
        <v>0</v>
      </c>
      <c r="K174" s="67">
        <f t="shared" si="26"/>
        <v>0</v>
      </c>
      <c r="N174" s="73"/>
    </row>
    <row r="175" spans="2:14" ht="38.25">
      <c r="B175" s="66" t="s">
        <v>350</v>
      </c>
      <c r="C175" s="56" t="s">
        <v>256</v>
      </c>
      <c r="D175" s="57" t="s">
        <v>96</v>
      </c>
      <c r="E175" s="58">
        <v>189</v>
      </c>
      <c r="F175" s="68"/>
      <c r="G175" s="68"/>
      <c r="H175" s="67">
        <f t="shared" si="24"/>
        <v>0</v>
      </c>
      <c r="I175" s="69"/>
      <c r="J175" s="67">
        <f t="shared" si="25"/>
        <v>0</v>
      </c>
      <c r="K175" s="67">
        <f t="shared" si="26"/>
        <v>0</v>
      </c>
      <c r="N175" s="73"/>
    </row>
    <row r="176" spans="2:14" ht="38.25">
      <c r="B176" s="66" t="s">
        <v>351</v>
      </c>
      <c r="C176" s="56" t="s">
        <v>287</v>
      </c>
      <c r="D176" s="57" t="s">
        <v>96</v>
      </c>
      <c r="E176" s="58">
        <v>15</v>
      </c>
      <c r="F176" s="68"/>
      <c r="G176" s="68"/>
      <c r="H176" s="67">
        <f t="shared" si="24"/>
        <v>0</v>
      </c>
      <c r="I176" s="69"/>
      <c r="J176" s="67">
        <f t="shared" si="25"/>
        <v>0</v>
      </c>
      <c r="K176" s="67">
        <f t="shared" si="26"/>
        <v>0</v>
      </c>
      <c r="N176" s="73"/>
    </row>
    <row r="177" spans="2:14" ht="38.25">
      <c r="B177" s="66" t="s">
        <v>352</v>
      </c>
      <c r="C177" s="56" t="s">
        <v>288</v>
      </c>
      <c r="D177" s="57" t="s">
        <v>96</v>
      </c>
      <c r="E177" s="58">
        <v>20</v>
      </c>
      <c r="F177" s="68"/>
      <c r="G177" s="68"/>
      <c r="H177" s="67">
        <f t="shared" si="24"/>
        <v>0</v>
      </c>
      <c r="I177" s="69"/>
      <c r="J177" s="67">
        <f t="shared" si="25"/>
        <v>0</v>
      </c>
      <c r="K177" s="67">
        <f t="shared" si="26"/>
        <v>0</v>
      </c>
      <c r="N177" s="73"/>
    </row>
    <row r="178" spans="2:14" ht="25.5">
      <c r="B178" s="66" t="s">
        <v>353</v>
      </c>
      <c r="C178" s="56" t="s">
        <v>257</v>
      </c>
      <c r="D178" s="57" t="s">
        <v>97</v>
      </c>
      <c r="E178" s="58">
        <v>30</v>
      </c>
      <c r="F178" s="68"/>
      <c r="G178" s="68"/>
      <c r="H178" s="67">
        <f t="shared" si="24"/>
        <v>0</v>
      </c>
      <c r="I178" s="69"/>
      <c r="J178" s="67">
        <f t="shared" si="25"/>
        <v>0</v>
      </c>
      <c r="K178" s="67">
        <f t="shared" si="26"/>
        <v>0</v>
      </c>
      <c r="N178" s="73"/>
    </row>
    <row r="179" spans="2:14" ht="25.5">
      <c r="B179" s="66" t="s">
        <v>354</v>
      </c>
      <c r="C179" s="56" t="s">
        <v>258</v>
      </c>
      <c r="D179" s="57" t="s">
        <v>96</v>
      </c>
      <c r="E179" s="58">
        <v>5</v>
      </c>
      <c r="F179" s="68"/>
      <c r="G179" s="68"/>
      <c r="H179" s="67">
        <f t="shared" si="24"/>
        <v>0</v>
      </c>
      <c r="I179" s="69"/>
      <c r="J179" s="67">
        <f t="shared" si="25"/>
        <v>0</v>
      </c>
      <c r="K179" s="67">
        <f t="shared" si="26"/>
        <v>0</v>
      </c>
      <c r="N179" s="73"/>
    </row>
    <row r="180" spans="2:14" ht="25.5">
      <c r="B180" s="66" t="s">
        <v>355</v>
      </c>
      <c r="C180" s="56" t="s">
        <v>259</v>
      </c>
      <c r="D180" s="57" t="s">
        <v>97</v>
      </c>
      <c r="E180" s="58">
        <v>49</v>
      </c>
      <c r="F180" s="68"/>
      <c r="G180" s="68"/>
      <c r="H180" s="67">
        <f t="shared" si="24"/>
        <v>0</v>
      </c>
      <c r="I180" s="69"/>
      <c r="J180" s="67">
        <f t="shared" si="25"/>
        <v>0</v>
      </c>
      <c r="K180" s="67">
        <f t="shared" si="26"/>
        <v>0</v>
      </c>
      <c r="N180" s="73"/>
    </row>
    <row r="181" spans="2:14" ht="25.5">
      <c r="B181" s="66" t="s">
        <v>356</v>
      </c>
      <c r="C181" s="56" t="s">
        <v>282</v>
      </c>
      <c r="D181" s="57" t="s">
        <v>97</v>
      </c>
      <c r="E181" s="58">
        <v>2</v>
      </c>
      <c r="F181" s="68"/>
      <c r="G181" s="68"/>
      <c r="H181" s="67">
        <f t="shared" si="24"/>
        <v>0</v>
      </c>
      <c r="I181" s="69"/>
      <c r="J181" s="67">
        <f t="shared" si="25"/>
        <v>0</v>
      </c>
      <c r="K181" s="67">
        <f t="shared" si="26"/>
        <v>0</v>
      </c>
      <c r="N181" s="73"/>
    </row>
    <row r="182" spans="2:14" ht="38.25">
      <c r="B182" s="66" t="s">
        <v>357</v>
      </c>
      <c r="C182" s="56" t="s">
        <v>330</v>
      </c>
      <c r="D182" s="57" t="s">
        <v>97</v>
      </c>
      <c r="E182" s="58">
        <v>2</v>
      </c>
      <c r="F182" s="68"/>
      <c r="G182" s="68"/>
      <c r="H182" s="67">
        <f t="shared" si="24"/>
        <v>0</v>
      </c>
      <c r="I182" s="69"/>
      <c r="J182" s="67">
        <f t="shared" si="25"/>
        <v>0</v>
      </c>
      <c r="K182" s="67">
        <f t="shared" si="26"/>
        <v>0</v>
      </c>
      <c r="N182" s="73"/>
    </row>
    <row r="183" spans="2:14" ht="14.25">
      <c r="B183" s="66" t="s">
        <v>358</v>
      </c>
      <c r="C183" s="56" t="s">
        <v>227</v>
      </c>
      <c r="D183" s="57" t="s">
        <v>56</v>
      </c>
      <c r="E183" s="58">
        <v>15</v>
      </c>
      <c r="F183" s="68"/>
      <c r="G183" s="68"/>
      <c r="H183" s="67">
        <f aca="true" t="shared" si="27" ref="H183:H198">IF(E183&lt;&gt;"",TRUNC(F183,2)+TRUNC(G183,2),"")</f>
        <v>0</v>
      </c>
      <c r="I183" s="69"/>
      <c r="J183" s="67">
        <f aca="true" t="shared" si="28" ref="J183:J198">IF(E183&lt;&gt;"",TRUNC(H183*(1+TRUNC(I183,4)),2),"")</f>
        <v>0</v>
      </c>
      <c r="K183" s="67">
        <f aca="true" t="shared" si="29" ref="K183:K198">IF(E183&lt;&gt;"",TRUNC(TRUNC(J183,2)*TRUNC(E183,2),2),"")</f>
        <v>0</v>
      </c>
      <c r="N183" s="73"/>
    </row>
    <row r="184" spans="2:14" ht="14.25">
      <c r="B184" s="66" t="s">
        <v>359</v>
      </c>
      <c r="C184" s="56" t="s">
        <v>283</v>
      </c>
      <c r="D184" s="57" t="s">
        <v>97</v>
      </c>
      <c r="E184" s="58">
        <v>1</v>
      </c>
      <c r="F184" s="68"/>
      <c r="G184" s="68"/>
      <c r="H184" s="67">
        <f t="shared" si="27"/>
        <v>0</v>
      </c>
      <c r="I184" s="69"/>
      <c r="J184" s="67">
        <f t="shared" si="28"/>
        <v>0</v>
      </c>
      <c r="K184" s="67">
        <f t="shared" si="29"/>
        <v>0</v>
      </c>
      <c r="N184" s="73"/>
    </row>
    <row r="185" spans="2:14" ht="14.25">
      <c r="B185" s="66" t="s">
        <v>360</v>
      </c>
      <c r="C185" s="56" t="s">
        <v>331</v>
      </c>
      <c r="D185" s="57" t="s">
        <v>96</v>
      </c>
      <c r="E185" s="58">
        <v>1594.1</v>
      </c>
      <c r="F185" s="68"/>
      <c r="G185" s="68"/>
      <c r="H185" s="67">
        <f t="shared" si="27"/>
        <v>0</v>
      </c>
      <c r="I185" s="69"/>
      <c r="J185" s="67">
        <f t="shared" si="28"/>
        <v>0</v>
      </c>
      <c r="K185" s="67">
        <f t="shared" si="29"/>
        <v>0</v>
      </c>
      <c r="N185" s="73"/>
    </row>
    <row r="186" spans="2:14" ht="25.5">
      <c r="B186" s="66" t="s">
        <v>361</v>
      </c>
      <c r="C186" s="56" t="s">
        <v>332</v>
      </c>
      <c r="D186" s="57" t="s">
        <v>97</v>
      </c>
      <c r="E186" s="58">
        <v>2</v>
      </c>
      <c r="F186" s="68"/>
      <c r="G186" s="68"/>
      <c r="H186" s="67">
        <f t="shared" si="27"/>
        <v>0</v>
      </c>
      <c r="I186" s="69"/>
      <c r="J186" s="67">
        <f t="shared" si="28"/>
        <v>0</v>
      </c>
      <c r="K186" s="67">
        <f t="shared" si="29"/>
        <v>0</v>
      </c>
      <c r="N186" s="73"/>
    </row>
    <row r="187" spans="2:14" ht="25.5">
      <c r="B187" s="66" t="s">
        <v>362</v>
      </c>
      <c r="C187" s="56" t="s">
        <v>333</v>
      </c>
      <c r="D187" s="57" t="s">
        <v>97</v>
      </c>
      <c r="E187" s="58">
        <v>42</v>
      </c>
      <c r="F187" s="68"/>
      <c r="G187" s="68"/>
      <c r="H187" s="67">
        <f t="shared" si="27"/>
        <v>0</v>
      </c>
      <c r="I187" s="69"/>
      <c r="J187" s="67">
        <f t="shared" si="28"/>
        <v>0</v>
      </c>
      <c r="K187" s="67">
        <f t="shared" si="29"/>
        <v>0</v>
      </c>
      <c r="N187" s="73"/>
    </row>
    <row r="188" spans="2:14" ht="38.25">
      <c r="B188" s="66" t="s">
        <v>363</v>
      </c>
      <c r="C188" s="56" t="s">
        <v>334</v>
      </c>
      <c r="D188" s="57" t="s">
        <v>97</v>
      </c>
      <c r="E188" s="58">
        <v>1</v>
      </c>
      <c r="F188" s="68"/>
      <c r="G188" s="68"/>
      <c r="H188" s="67">
        <f t="shared" si="27"/>
        <v>0</v>
      </c>
      <c r="I188" s="69"/>
      <c r="J188" s="67">
        <f t="shared" si="28"/>
        <v>0</v>
      </c>
      <c r="K188" s="67">
        <f t="shared" si="29"/>
        <v>0</v>
      </c>
      <c r="N188" s="73"/>
    </row>
    <row r="189" spans="2:14" ht="25.5">
      <c r="B189" s="66" t="s">
        <v>364</v>
      </c>
      <c r="C189" s="56" t="s">
        <v>335</v>
      </c>
      <c r="D189" s="57" t="s">
        <v>97</v>
      </c>
      <c r="E189" s="58">
        <v>55</v>
      </c>
      <c r="F189" s="68"/>
      <c r="G189" s="68"/>
      <c r="H189" s="67">
        <f t="shared" si="27"/>
        <v>0</v>
      </c>
      <c r="I189" s="69"/>
      <c r="J189" s="67">
        <f t="shared" si="28"/>
        <v>0</v>
      </c>
      <c r="K189" s="67">
        <f t="shared" si="29"/>
        <v>0</v>
      </c>
      <c r="N189" s="73"/>
    </row>
    <row r="190" spans="2:14" ht="25.5">
      <c r="B190" s="66" t="s">
        <v>365</v>
      </c>
      <c r="C190" s="56" t="s">
        <v>336</v>
      </c>
      <c r="D190" s="57" t="s">
        <v>97</v>
      </c>
      <c r="E190" s="58">
        <v>1</v>
      </c>
      <c r="F190" s="68"/>
      <c r="G190" s="68"/>
      <c r="H190" s="67">
        <f t="shared" si="27"/>
        <v>0</v>
      </c>
      <c r="I190" s="69"/>
      <c r="J190" s="67">
        <f t="shared" si="28"/>
        <v>0</v>
      </c>
      <c r="K190" s="67">
        <f t="shared" si="29"/>
        <v>0</v>
      </c>
      <c r="N190" s="73"/>
    </row>
    <row r="191" spans="2:14" ht="14.25">
      <c r="B191" s="66" t="s">
        <v>366</v>
      </c>
      <c r="C191" s="56" t="s">
        <v>337</v>
      </c>
      <c r="D191" s="57" t="s">
        <v>97</v>
      </c>
      <c r="E191" s="58">
        <v>1</v>
      </c>
      <c r="F191" s="68"/>
      <c r="G191" s="68"/>
      <c r="H191" s="67">
        <f t="shared" si="27"/>
        <v>0</v>
      </c>
      <c r="I191" s="69"/>
      <c r="J191" s="67">
        <f t="shared" si="28"/>
        <v>0</v>
      </c>
      <c r="K191" s="67">
        <f t="shared" si="29"/>
        <v>0</v>
      </c>
      <c r="N191" s="73"/>
    </row>
    <row r="192" spans="2:14" ht="25.5">
      <c r="B192" s="66" t="s">
        <v>367</v>
      </c>
      <c r="C192" s="56" t="s">
        <v>338</v>
      </c>
      <c r="D192" s="57" t="s">
        <v>97</v>
      </c>
      <c r="E192" s="58">
        <v>1</v>
      </c>
      <c r="F192" s="68"/>
      <c r="G192" s="68"/>
      <c r="H192" s="67">
        <f t="shared" si="27"/>
        <v>0</v>
      </c>
      <c r="I192" s="69"/>
      <c r="J192" s="67">
        <f t="shared" si="28"/>
        <v>0</v>
      </c>
      <c r="K192" s="67">
        <f t="shared" si="29"/>
        <v>0</v>
      </c>
      <c r="N192" s="73"/>
    </row>
    <row r="193" spans="2:14" ht="14.25">
      <c r="B193" s="66" t="s">
        <v>368</v>
      </c>
      <c r="C193" s="56" t="s">
        <v>339</v>
      </c>
      <c r="D193" s="57" t="s">
        <v>97</v>
      </c>
      <c r="E193" s="58">
        <v>1</v>
      </c>
      <c r="F193" s="68"/>
      <c r="G193" s="68"/>
      <c r="H193" s="67">
        <f t="shared" si="27"/>
        <v>0</v>
      </c>
      <c r="I193" s="69"/>
      <c r="J193" s="67">
        <f t="shared" si="28"/>
        <v>0</v>
      </c>
      <c r="K193" s="67">
        <f t="shared" si="29"/>
        <v>0</v>
      </c>
      <c r="N193" s="73"/>
    </row>
    <row r="194" spans="2:14" ht="25.5">
      <c r="B194" s="66" t="s">
        <v>369</v>
      </c>
      <c r="C194" s="56" t="s">
        <v>340</v>
      </c>
      <c r="D194" s="57" t="s">
        <v>97</v>
      </c>
      <c r="E194" s="58">
        <v>1</v>
      </c>
      <c r="F194" s="68"/>
      <c r="G194" s="68"/>
      <c r="H194" s="67">
        <f t="shared" si="27"/>
        <v>0</v>
      </c>
      <c r="I194" s="69"/>
      <c r="J194" s="67">
        <f t="shared" si="28"/>
        <v>0</v>
      </c>
      <c r="K194" s="67">
        <f t="shared" si="29"/>
        <v>0</v>
      </c>
      <c r="N194" s="73"/>
    </row>
    <row r="195" spans="2:14" ht="14.25">
      <c r="B195" s="66" t="s">
        <v>370</v>
      </c>
      <c r="C195" s="56" t="s">
        <v>341</v>
      </c>
      <c r="D195" s="57" t="s">
        <v>97</v>
      </c>
      <c r="E195" s="58">
        <v>7</v>
      </c>
      <c r="F195" s="68"/>
      <c r="G195" s="68"/>
      <c r="H195" s="67">
        <f t="shared" si="27"/>
        <v>0</v>
      </c>
      <c r="I195" s="69"/>
      <c r="J195" s="67">
        <f t="shared" si="28"/>
        <v>0</v>
      </c>
      <c r="K195" s="67">
        <f t="shared" si="29"/>
        <v>0</v>
      </c>
      <c r="N195" s="73"/>
    </row>
    <row r="196" spans="2:14" ht="25.5">
      <c r="B196" s="66" t="s">
        <v>371</v>
      </c>
      <c r="C196" s="56" t="s">
        <v>342</v>
      </c>
      <c r="D196" s="57" t="s">
        <v>96</v>
      </c>
      <c r="E196" s="58">
        <v>35</v>
      </c>
      <c r="F196" s="68"/>
      <c r="G196" s="68"/>
      <c r="H196" s="67">
        <f t="shared" si="27"/>
        <v>0</v>
      </c>
      <c r="I196" s="69"/>
      <c r="J196" s="67">
        <f t="shared" si="28"/>
        <v>0</v>
      </c>
      <c r="K196" s="67">
        <f t="shared" si="29"/>
        <v>0</v>
      </c>
      <c r="N196" s="73"/>
    </row>
    <row r="197" spans="2:14" ht="38.25">
      <c r="B197" s="66" t="s">
        <v>372</v>
      </c>
      <c r="C197" s="56" t="s">
        <v>343</v>
      </c>
      <c r="D197" s="57" t="s">
        <v>97</v>
      </c>
      <c r="E197" s="58">
        <v>1</v>
      </c>
      <c r="F197" s="68"/>
      <c r="G197" s="68"/>
      <c r="H197" s="67">
        <f t="shared" si="27"/>
        <v>0</v>
      </c>
      <c r="I197" s="69"/>
      <c r="J197" s="67">
        <f t="shared" si="28"/>
        <v>0</v>
      </c>
      <c r="K197" s="67">
        <f t="shared" si="29"/>
        <v>0</v>
      </c>
      <c r="N197" s="73"/>
    </row>
    <row r="198" spans="2:14" ht="25.5">
      <c r="B198" s="66" t="s">
        <v>373</v>
      </c>
      <c r="C198" s="56" t="s">
        <v>344</v>
      </c>
      <c r="D198" s="57" t="s">
        <v>97</v>
      </c>
      <c r="E198" s="58">
        <v>1</v>
      </c>
      <c r="F198" s="68"/>
      <c r="G198" s="68"/>
      <c r="H198" s="67">
        <f t="shared" si="27"/>
        <v>0</v>
      </c>
      <c r="I198" s="69"/>
      <c r="J198" s="67">
        <f t="shared" si="28"/>
        <v>0</v>
      </c>
      <c r="K198" s="67">
        <f t="shared" si="29"/>
        <v>0</v>
      </c>
      <c r="N198" s="73"/>
    </row>
    <row r="199" spans="2:14" ht="15">
      <c r="B199" s="46">
        <v>9</v>
      </c>
      <c r="C199" s="85" t="s">
        <v>374</v>
      </c>
      <c r="D199" s="48"/>
      <c r="E199" s="48"/>
      <c r="F199" s="48"/>
      <c r="G199" s="48"/>
      <c r="H199" s="48"/>
      <c r="I199" s="48"/>
      <c r="J199" s="48"/>
      <c r="K199" s="49"/>
      <c r="N199" s="73"/>
    </row>
    <row r="200" spans="2:14" ht="25.5">
      <c r="B200" s="66" t="s">
        <v>379</v>
      </c>
      <c r="C200" s="56" t="s">
        <v>375</v>
      </c>
      <c r="D200" s="57" t="s">
        <v>97</v>
      </c>
      <c r="E200" s="58">
        <v>5</v>
      </c>
      <c r="F200" s="68"/>
      <c r="G200" s="68"/>
      <c r="H200" s="67">
        <f>IF(E200&lt;&gt;"",TRUNC(F200,2)+TRUNC(G200,2),"")</f>
        <v>0</v>
      </c>
      <c r="I200" s="69"/>
      <c r="J200" s="67">
        <f>IF(E200&lt;&gt;"",TRUNC(H200*(1+TRUNC(I200,4)),2),"")</f>
        <v>0</v>
      </c>
      <c r="K200" s="67">
        <f>IF(E200&lt;&gt;"",TRUNC(TRUNC(J200,2)*TRUNC(E200,2),2),"")</f>
        <v>0</v>
      </c>
      <c r="N200" s="73"/>
    </row>
    <row r="201" spans="2:14" ht="25.5">
      <c r="B201" s="66" t="s">
        <v>380</v>
      </c>
      <c r="C201" s="56" t="s">
        <v>376</v>
      </c>
      <c r="D201" s="57" t="s">
        <v>97</v>
      </c>
      <c r="E201" s="58">
        <v>26</v>
      </c>
      <c r="F201" s="68"/>
      <c r="G201" s="68"/>
      <c r="H201" s="67">
        <f>IF(E201&lt;&gt;"",TRUNC(F201,2)+TRUNC(G201,2),"")</f>
        <v>0</v>
      </c>
      <c r="I201" s="69"/>
      <c r="J201" s="67">
        <f>IF(E201&lt;&gt;"",TRUNC(H201*(1+TRUNC(I201,4)),2),"")</f>
        <v>0</v>
      </c>
      <c r="K201" s="67">
        <f>IF(E201&lt;&gt;"",TRUNC(TRUNC(J201,2)*TRUNC(E201,2),2),"")</f>
        <v>0</v>
      </c>
      <c r="N201" s="73"/>
    </row>
    <row r="202" spans="2:14" ht="25.5">
      <c r="B202" s="66" t="s">
        <v>381</v>
      </c>
      <c r="C202" s="56" t="s">
        <v>377</v>
      </c>
      <c r="D202" s="57" t="s">
        <v>97</v>
      </c>
      <c r="E202" s="58">
        <v>11</v>
      </c>
      <c r="F202" s="68"/>
      <c r="G202" s="68"/>
      <c r="H202" s="67">
        <f>IF(E202&lt;&gt;"",TRUNC(F202,2)+TRUNC(G202,2),"")</f>
        <v>0</v>
      </c>
      <c r="I202" s="69"/>
      <c r="J202" s="67">
        <f>IF(E202&lt;&gt;"",TRUNC(H202*(1+TRUNC(I202,4)),2),"")</f>
        <v>0</v>
      </c>
      <c r="K202" s="67">
        <f>IF(E202&lt;&gt;"",TRUNC(TRUNC(J202,2)*TRUNC(E202,2),2),"")</f>
        <v>0</v>
      </c>
      <c r="N202" s="73"/>
    </row>
    <row r="203" spans="2:14" ht="38.25">
      <c r="B203" s="66" t="s">
        <v>382</v>
      </c>
      <c r="C203" s="56" t="s">
        <v>378</v>
      </c>
      <c r="D203" s="57" t="s">
        <v>96</v>
      </c>
      <c r="E203" s="58">
        <v>49.35</v>
      </c>
      <c r="F203" s="68"/>
      <c r="G203" s="68"/>
      <c r="H203" s="67">
        <f>IF(E203&lt;&gt;"",TRUNC(F203,2)+TRUNC(G203,2),"")</f>
        <v>0</v>
      </c>
      <c r="I203" s="69"/>
      <c r="J203" s="67">
        <f>IF(E203&lt;&gt;"",TRUNC(H203*(1+TRUNC(I203,4)),2),"")</f>
        <v>0</v>
      </c>
      <c r="K203" s="67">
        <f>IF(E203&lt;&gt;"",TRUNC(TRUNC(J203,2)*TRUNC(E203,2),2),"")</f>
        <v>0</v>
      </c>
      <c r="N203" s="73"/>
    </row>
    <row r="204" spans="2:14" ht="15">
      <c r="B204" s="46">
        <v>10</v>
      </c>
      <c r="C204" s="85" t="s">
        <v>383</v>
      </c>
      <c r="D204" s="48"/>
      <c r="E204" s="48"/>
      <c r="F204" s="48"/>
      <c r="G204" s="48"/>
      <c r="H204" s="48"/>
      <c r="I204" s="48"/>
      <c r="J204" s="48"/>
      <c r="K204" s="49"/>
      <c r="N204" s="73"/>
    </row>
    <row r="205" spans="2:14" ht="30">
      <c r="B205" s="46" t="s">
        <v>384</v>
      </c>
      <c r="C205" s="85" t="s">
        <v>385</v>
      </c>
      <c r="D205" s="48"/>
      <c r="E205" s="48"/>
      <c r="F205" s="48"/>
      <c r="G205" s="48"/>
      <c r="H205" s="48"/>
      <c r="I205" s="48"/>
      <c r="J205" s="48"/>
      <c r="K205" s="49"/>
      <c r="N205" s="73"/>
    </row>
    <row r="206" spans="2:14" ht="25.5">
      <c r="B206" s="66" t="s">
        <v>422</v>
      </c>
      <c r="C206" s="56" t="s">
        <v>386</v>
      </c>
      <c r="D206" s="57" t="s">
        <v>97</v>
      </c>
      <c r="E206" s="58">
        <v>3</v>
      </c>
      <c r="F206" s="68"/>
      <c r="G206" s="68"/>
      <c r="H206" s="67">
        <f>IF(E206&lt;&gt;"",TRUNC(F206,2)+TRUNC(G206,2),"")</f>
        <v>0</v>
      </c>
      <c r="I206" s="69"/>
      <c r="J206" s="67">
        <f>IF(E206&lt;&gt;"",TRUNC(H206*(1+TRUNC(I206,4)),2),"")</f>
        <v>0</v>
      </c>
      <c r="K206" s="67">
        <f>IF(E206&lt;&gt;"",TRUNC(TRUNC(J206,2)*TRUNC(E206,2),2),"")</f>
        <v>0</v>
      </c>
      <c r="N206" s="73"/>
    </row>
    <row r="207" spans="2:14" ht="25.5">
      <c r="B207" s="66" t="s">
        <v>423</v>
      </c>
      <c r="C207" s="56" t="s">
        <v>387</v>
      </c>
      <c r="D207" s="57" t="s">
        <v>97</v>
      </c>
      <c r="E207" s="58">
        <v>2</v>
      </c>
      <c r="F207" s="68"/>
      <c r="G207" s="68"/>
      <c r="H207" s="67">
        <f aca="true" t="shared" si="30" ref="H207:H220">IF(E207&lt;&gt;"",TRUNC(F207,2)+TRUNC(G207,2),"")</f>
        <v>0</v>
      </c>
      <c r="I207" s="69"/>
      <c r="J207" s="67">
        <f aca="true" t="shared" si="31" ref="J207:J220">IF(E207&lt;&gt;"",TRUNC(H207*(1+TRUNC(I207,4)),2),"")</f>
        <v>0</v>
      </c>
      <c r="K207" s="67">
        <f aca="true" t="shared" si="32" ref="K207:K220">IF(E207&lt;&gt;"",TRUNC(TRUNC(J207,2)*TRUNC(E207,2),2),"")</f>
        <v>0</v>
      </c>
      <c r="N207" s="73"/>
    </row>
    <row r="208" spans="2:14" ht="25.5">
      <c r="B208" s="66" t="s">
        <v>424</v>
      </c>
      <c r="C208" s="56" t="s">
        <v>388</v>
      </c>
      <c r="D208" s="57" t="s">
        <v>97</v>
      </c>
      <c r="E208" s="58">
        <v>1</v>
      </c>
      <c r="F208" s="68"/>
      <c r="G208" s="68"/>
      <c r="H208" s="67">
        <f t="shared" si="30"/>
        <v>0</v>
      </c>
      <c r="I208" s="69"/>
      <c r="J208" s="67">
        <f t="shared" si="31"/>
        <v>0</v>
      </c>
      <c r="K208" s="67">
        <f t="shared" si="32"/>
        <v>0</v>
      </c>
      <c r="N208" s="73"/>
    </row>
    <row r="209" spans="2:14" ht="25.5">
      <c r="B209" s="66" t="s">
        <v>425</v>
      </c>
      <c r="C209" s="56" t="s">
        <v>389</v>
      </c>
      <c r="D209" s="57" t="s">
        <v>97</v>
      </c>
      <c r="E209" s="58">
        <v>1</v>
      </c>
      <c r="F209" s="68"/>
      <c r="G209" s="68"/>
      <c r="H209" s="67">
        <f t="shared" si="30"/>
        <v>0</v>
      </c>
      <c r="I209" s="69"/>
      <c r="J209" s="67">
        <f t="shared" si="31"/>
        <v>0</v>
      </c>
      <c r="K209" s="67">
        <f t="shared" si="32"/>
        <v>0</v>
      </c>
      <c r="N209" s="73"/>
    </row>
    <row r="210" spans="2:14" ht="25.5">
      <c r="B210" s="66" t="s">
        <v>426</v>
      </c>
      <c r="C210" s="56" t="s">
        <v>390</v>
      </c>
      <c r="D210" s="57" t="s">
        <v>97</v>
      </c>
      <c r="E210" s="58">
        <v>5</v>
      </c>
      <c r="F210" s="68"/>
      <c r="G210" s="68"/>
      <c r="H210" s="67">
        <f t="shared" si="30"/>
        <v>0</v>
      </c>
      <c r="I210" s="69"/>
      <c r="J210" s="67">
        <f t="shared" si="31"/>
        <v>0</v>
      </c>
      <c r="K210" s="67">
        <f t="shared" si="32"/>
        <v>0</v>
      </c>
      <c r="N210" s="73"/>
    </row>
    <row r="211" spans="2:14" ht="25.5">
      <c r="B211" s="66" t="s">
        <v>427</v>
      </c>
      <c r="C211" s="56" t="s">
        <v>391</v>
      </c>
      <c r="D211" s="57" t="s">
        <v>97</v>
      </c>
      <c r="E211" s="58">
        <v>1</v>
      </c>
      <c r="F211" s="68"/>
      <c r="G211" s="68"/>
      <c r="H211" s="67">
        <f t="shared" si="30"/>
        <v>0</v>
      </c>
      <c r="I211" s="69"/>
      <c r="J211" s="67">
        <f t="shared" si="31"/>
        <v>0</v>
      </c>
      <c r="K211" s="67">
        <f t="shared" si="32"/>
        <v>0</v>
      </c>
      <c r="N211" s="73"/>
    </row>
    <row r="212" spans="2:14" ht="38.25">
      <c r="B212" s="66" t="s">
        <v>428</v>
      </c>
      <c r="C212" s="56" t="s">
        <v>392</v>
      </c>
      <c r="D212" s="57" t="s">
        <v>97</v>
      </c>
      <c r="E212" s="58">
        <v>1</v>
      </c>
      <c r="F212" s="68"/>
      <c r="G212" s="68"/>
      <c r="H212" s="67">
        <f t="shared" si="30"/>
        <v>0</v>
      </c>
      <c r="I212" s="69"/>
      <c r="J212" s="67">
        <f t="shared" si="31"/>
        <v>0</v>
      </c>
      <c r="K212" s="67">
        <f t="shared" si="32"/>
        <v>0</v>
      </c>
      <c r="N212" s="73"/>
    </row>
    <row r="213" spans="2:14" ht="25.5">
      <c r="B213" s="66" t="s">
        <v>429</v>
      </c>
      <c r="C213" s="56" t="s">
        <v>393</v>
      </c>
      <c r="D213" s="57" t="s">
        <v>97</v>
      </c>
      <c r="E213" s="58">
        <v>1</v>
      </c>
      <c r="F213" s="68"/>
      <c r="G213" s="68"/>
      <c r="H213" s="67">
        <f t="shared" si="30"/>
        <v>0</v>
      </c>
      <c r="I213" s="69"/>
      <c r="J213" s="67">
        <f t="shared" si="31"/>
        <v>0</v>
      </c>
      <c r="K213" s="67">
        <f t="shared" si="32"/>
        <v>0</v>
      </c>
      <c r="N213" s="73"/>
    </row>
    <row r="214" spans="2:14" ht="25.5">
      <c r="B214" s="66" t="s">
        <v>430</v>
      </c>
      <c r="C214" s="56" t="s">
        <v>394</v>
      </c>
      <c r="D214" s="57" t="s">
        <v>97</v>
      </c>
      <c r="E214" s="58">
        <v>9</v>
      </c>
      <c r="F214" s="68"/>
      <c r="G214" s="68"/>
      <c r="H214" s="67">
        <f t="shared" si="30"/>
        <v>0</v>
      </c>
      <c r="I214" s="69"/>
      <c r="J214" s="67">
        <f t="shared" si="31"/>
        <v>0</v>
      </c>
      <c r="K214" s="67">
        <f t="shared" si="32"/>
        <v>0</v>
      </c>
      <c r="N214" s="73"/>
    </row>
    <row r="215" spans="2:14" ht="25.5">
      <c r="B215" s="66" t="s">
        <v>431</v>
      </c>
      <c r="C215" s="56" t="s">
        <v>395</v>
      </c>
      <c r="D215" s="57" t="s">
        <v>96</v>
      </c>
      <c r="E215" s="58">
        <v>38.22</v>
      </c>
      <c r="F215" s="68"/>
      <c r="G215" s="68"/>
      <c r="H215" s="67">
        <f t="shared" si="30"/>
        <v>0</v>
      </c>
      <c r="I215" s="69"/>
      <c r="J215" s="67">
        <f t="shared" si="31"/>
        <v>0</v>
      </c>
      <c r="K215" s="67">
        <f t="shared" si="32"/>
        <v>0</v>
      </c>
      <c r="N215" s="73"/>
    </row>
    <row r="216" spans="2:14" ht="25.5">
      <c r="B216" s="66" t="s">
        <v>432</v>
      </c>
      <c r="C216" s="56" t="s">
        <v>396</v>
      </c>
      <c r="D216" s="57" t="s">
        <v>96</v>
      </c>
      <c r="E216" s="58">
        <v>71.58888888888887</v>
      </c>
      <c r="F216" s="68"/>
      <c r="G216" s="68"/>
      <c r="H216" s="67">
        <f t="shared" si="30"/>
        <v>0</v>
      </c>
      <c r="I216" s="69"/>
      <c r="J216" s="67">
        <f t="shared" si="31"/>
        <v>0</v>
      </c>
      <c r="K216" s="67">
        <f t="shared" si="32"/>
        <v>0</v>
      </c>
      <c r="N216" s="73"/>
    </row>
    <row r="217" spans="2:14" ht="25.5">
      <c r="B217" s="66" t="s">
        <v>433</v>
      </c>
      <c r="C217" s="56" t="s">
        <v>397</v>
      </c>
      <c r="D217" s="57" t="s">
        <v>96</v>
      </c>
      <c r="E217" s="58">
        <v>118.41111111111111</v>
      </c>
      <c r="F217" s="68"/>
      <c r="G217" s="68"/>
      <c r="H217" s="67">
        <f t="shared" si="30"/>
        <v>0</v>
      </c>
      <c r="I217" s="69"/>
      <c r="J217" s="67">
        <f t="shared" si="31"/>
        <v>0</v>
      </c>
      <c r="K217" s="67">
        <f t="shared" si="32"/>
        <v>0</v>
      </c>
      <c r="N217" s="73"/>
    </row>
    <row r="218" spans="2:14" ht="25.5">
      <c r="B218" s="66" t="s">
        <v>434</v>
      </c>
      <c r="C218" s="56" t="s">
        <v>398</v>
      </c>
      <c r="D218" s="57" t="s">
        <v>96</v>
      </c>
      <c r="E218" s="58">
        <v>80.57777777777777</v>
      </c>
      <c r="F218" s="68"/>
      <c r="G218" s="68"/>
      <c r="H218" s="67">
        <f t="shared" si="30"/>
        <v>0</v>
      </c>
      <c r="I218" s="69"/>
      <c r="J218" s="67">
        <f t="shared" si="31"/>
        <v>0</v>
      </c>
      <c r="K218" s="67">
        <f t="shared" si="32"/>
        <v>0</v>
      </c>
      <c r="N218" s="73"/>
    </row>
    <row r="219" spans="2:14" ht="25.5">
      <c r="B219" s="66" t="s">
        <v>435</v>
      </c>
      <c r="C219" s="56" t="s">
        <v>399</v>
      </c>
      <c r="D219" s="57" t="s">
        <v>96</v>
      </c>
      <c r="E219" s="58">
        <v>32.388888888888886</v>
      </c>
      <c r="F219" s="68"/>
      <c r="G219" s="68"/>
      <c r="H219" s="67">
        <f t="shared" si="30"/>
        <v>0</v>
      </c>
      <c r="I219" s="69"/>
      <c r="J219" s="67">
        <f t="shared" si="31"/>
        <v>0</v>
      </c>
      <c r="K219" s="67">
        <f t="shared" si="32"/>
        <v>0</v>
      </c>
      <c r="N219" s="73"/>
    </row>
    <row r="220" spans="2:14" ht="25.5">
      <c r="B220" s="66" t="s">
        <v>436</v>
      </c>
      <c r="C220" s="56" t="s">
        <v>400</v>
      </c>
      <c r="D220" s="57" t="s">
        <v>97</v>
      </c>
      <c r="E220" s="58">
        <v>32</v>
      </c>
      <c r="F220" s="68"/>
      <c r="G220" s="68"/>
      <c r="H220" s="67">
        <f t="shared" si="30"/>
        <v>0</v>
      </c>
      <c r="I220" s="69"/>
      <c r="J220" s="67">
        <f t="shared" si="31"/>
        <v>0</v>
      </c>
      <c r="K220" s="67">
        <f t="shared" si="32"/>
        <v>0</v>
      </c>
      <c r="N220" s="73"/>
    </row>
    <row r="221" spans="2:14" ht="25.5">
      <c r="B221" s="66" t="s">
        <v>437</v>
      </c>
      <c r="C221" s="56" t="s">
        <v>401</v>
      </c>
      <c r="D221" s="57" t="s">
        <v>97</v>
      </c>
      <c r="E221" s="58">
        <v>18</v>
      </c>
      <c r="F221" s="68"/>
      <c r="G221" s="68"/>
      <c r="H221" s="67">
        <f aca="true" t="shared" si="33" ref="H221:H241">IF(E221&lt;&gt;"",TRUNC(F221,2)+TRUNC(G221,2),"")</f>
        <v>0</v>
      </c>
      <c r="I221" s="69"/>
      <c r="J221" s="67">
        <f aca="true" t="shared" si="34" ref="J221:J241">IF(E221&lt;&gt;"",TRUNC(H221*(1+TRUNC(I221,4)),2),"")</f>
        <v>0</v>
      </c>
      <c r="K221" s="67">
        <f aca="true" t="shared" si="35" ref="K221:K241">IF(E221&lt;&gt;"",TRUNC(TRUNC(J221,2)*TRUNC(E221,2),2),"")</f>
        <v>0</v>
      </c>
      <c r="N221" s="73"/>
    </row>
    <row r="222" spans="2:14" ht="25.5">
      <c r="B222" s="66" t="s">
        <v>438</v>
      </c>
      <c r="C222" s="56" t="s">
        <v>402</v>
      </c>
      <c r="D222" s="57" t="s">
        <v>97</v>
      </c>
      <c r="E222" s="58">
        <v>19</v>
      </c>
      <c r="F222" s="68"/>
      <c r="G222" s="68"/>
      <c r="H222" s="67">
        <f t="shared" si="33"/>
        <v>0</v>
      </c>
      <c r="I222" s="69"/>
      <c r="J222" s="67">
        <f t="shared" si="34"/>
        <v>0</v>
      </c>
      <c r="K222" s="67">
        <f t="shared" si="35"/>
        <v>0</v>
      </c>
      <c r="N222" s="73"/>
    </row>
    <row r="223" spans="2:14" ht="25.5">
      <c r="B223" s="66" t="s">
        <v>439</v>
      </c>
      <c r="C223" s="56" t="s">
        <v>403</v>
      </c>
      <c r="D223" s="57" t="s">
        <v>97</v>
      </c>
      <c r="E223" s="58">
        <v>14</v>
      </c>
      <c r="F223" s="68"/>
      <c r="G223" s="68"/>
      <c r="H223" s="67">
        <f t="shared" si="33"/>
        <v>0</v>
      </c>
      <c r="I223" s="69"/>
      <c r="J223" s="67">
        <f t="shared" si="34"/>
        <v>0</v>
      </c>
      <c r="K223" s="67">
        <f t="shared" si="35"/>
        <v>0</v>
      </c>
      <c r="N223" s="73"/>
    </row>
    <row r="224" spans="2:14" ht="25.5">
      <c r="B224" s="66" t="s">
        <v>440</v>
      </c>
      <c r="C224" s="56" t="s">
        <v>404</v>
      </c>
      <c r="D224" s="57" t="s">
        <v>97</v>
      </c>
      <c r="E224" s="58">
        <v>20</v>
      </c>
      <c r="F224" s="68"/>
      <c r="G224" s="68"/>
      <c r="H224" s="67">
        <f t="shared" si="33"/>
        <v>0</v>
      </c>
      <c r="I224" s="69"/>
      <c r="J224" s="67">
        <f t="shared" si="34"/>
        <v>0</v>
      </c>
      <c r="K224" s="67">
        <f t="shared" si="35"/>
        <v>0</v>
      </c>
      <c r="N224" s="73"/>
    </row>
    <row r="225" spans="2:14" ht="25.5">
      <c r="B225" s="66" t="s">
        <v>441</v>
      </c>
      <c r="C225" s="56" t="s">
        <v>405</v>
      </c>
      <c r="D225" s="57" t="s">
        <v>97</v>
      </c>
      <c r="E225" s="58">
        <v>18</v>
      </c>
      <c r="F225" s="68"/>
      <c r="G225" s="68"/>
      <c r="H225" s="67">
        <f t="shared" si="33"/>
        <v>0</v>
      </c>
      <c r="I225" s="69"/>
      <c r="J225" s="67">
        <f t="shared" si="34"/>
        <v>0</v>
      </c>
      <c r="K225" s="67">
        <f t="shared" si="35"/>
        <v>0</v>
      </c>
      <c r="N225" s="73"/>
    </row>
    <row r="226" spans="2:14" ht="25.5">
      <c r="B226" s="66" t="s">
        <v>442</v>
      </c>
      <c r="C226" s="56" t="s">
        <v>406</v>
      </c>
      <c r="D226" s="57" t="s">
        <v>97</v>
      </c>
      <c r="E226" s="58">
        <v>5</v>
      </c>
      <c r="F226" s="68"/>
      <c r="G226" s="68"/>
      <c r="H226" s="67">
        <f t="shared" si="33"/>
        <v>0</v>
      </c>
      <c r="I226" s="69"/>
      <c r="J226" s="67">
        <f t="shared" si="34"/>
        <v>0</v>
      </c>
      <c r="K226" s="67">
        <f t="shared" si="35"/>
        <v>0</v>
      </c>
      <c r="N226" s="73"/>
    </row>
    <row r="227" spans="2:14" ht="25.5">
      <c r="B227" s="66" t="s">
        <v>443</v>
      </c>
      <c r="C227" s="56" t="s">
        <v>407</v>
      </c>
      <c r="D227" s="57" t="s">
        <v>97</v>
      </c>
      <c r="E227" s="58">
        <v>18</v>
      </c>
      <c r="F227" s="68"/>
      <c r="G227" s="68"/>
      <c r="H227" s="67">
        <f t="shared" si="33"/>
        <v>0</v>
      </c>
      <c r="I227" s="69"/>
      <c r="J227" s="67">
        <f t="shared" si="34"/>
        <v>0</v>
      </c>
      <c r="K227" s="67">
        <f t="shared" si="35"/>
        <v>0</v>
      </c>
      <c r="N227" s="73"/>
    </row>
    <row r="228" spans="2:14" ht="25.5">
      <c r="B228" s="66" t="s">
        <v>444</v>
      </c>
      <c r="C228" s="56" t="s">
        <v>408</v>
      </c>
      <c r="D228" s="57" t="s">
        <v>97</v>
      </c>
      <c r="E228" s="58">
        <v>7</v>
      </c>
      <c r="F228" s="68"/>
      <c r="G228" s="68"/>
      <c r="H228" s="67">
        <f t="shared" si="33"/>
        <v>0</v>
      </c>
      <c r="I228" s="69"/>
      <c r="J228" s="67">
        <f t="shared" si="34"/>
        <v>0</v>
      </c>
      <c r="K228" s="67">
        <f t="shared" si="35"/>
        <v>0</v>
      </c>
      <c r="N228" s="73"/>
    </row>
    <row r="229" spans="2:14" ht="25.5">
      <c r="B229" s="66" t="s">
        <v>445</v>
      </c>
      <c r="C229" s="56" t="s">
        <v>409</v>
      </c>
      <c r="D229" s="57" t="s">
        <v>97</v>
      </c>
      <c r="E229" s="58">
        <v>2</v>
      </c>
      <c r="F229" s="68"/>
      <c r="G229" s="68"/>
      <c r="H229" s="67">
        <f t="shared" si="33"/>
        <v>0</v>
      </c>
      <c r="I229" s="69"/>
      <c r="J229" s="67">
        <f t="shared" si="34"/>
        <v>0</v>
      </c>
      <c r="K229" s="67">
        <f t="shared" si="35"/>
        <v>0</v>
      </c>
      <c r="N229" s="73"/>
    </row>
    <row r="230" spans="2:14" ht="25.5">
      <c r="B230" s="66" t="s">
        <v>446</v>
      </c>
      <c r="C230" s="56" t="s">
        <v>410</v>
      </c>
      <c r="D230" s="57" t="s">
        <v>97</v>
      </c>
      <c r="E230" s="58">
        <v>4</v>
      </c>
      <c r="F230" s="68"/>
      <c r="G230" s="68"/>
      <c r="H230" s="67">
        <f t="shared" si="33"/>
        <v>0</v>
      </c>
      <c r="I230" s="69"/>
      <c r="J230" s="67">
        <f t="shared" si="34"/>
        <v>0</v>
      </c>
      <c r="K230" s="67">
        <f t="shared" si="35"/>
        <v>0</v>
      </c>
      <c r="N230" s="73"/>
    </row>
    <row r="231" spans="2:14" ht="25.5">
      <c r="B231" s="66" t="s">
        <v>447</v>
      </c>
      <c r="C231" s="56" t="s">
        <v>411</v>
      </c>
      <c r="D231" s="57" t="s">
        <v>97</v>
      </c>
      <c r="E231" s="58">
        <v>9</v>
      </c>
      <c r="F231" s="68"/>
      <c r="G231" s="68"/>
      <c r="H231" s="67">
        <f t="shared" si="33"/>
        <v>0</v>
      </c>
      <c r="I231" s="69"/>
      <c r="J231" s="67">
        <f t="shared" si="34"/>
        <v>0</v>
      </c>
      <c r="K231" s="67">
        <f t="shared" si="35"/>
        <v>0</v>
      </c>
      <c r="N231" s="73"/>
    </row>
    <row r="232" spans="2:14" ht="25.5">
      <c r="B232" s="66" t="s">
        <v>448</v>
      </c>
      <c r="C232" s="56" t="s">
        <v>412</v>
      </c>
      <c r="D232" s="57" t="s">
        <v>97</v>
      </c>
      <c r="E232" s="58">
        <v>4</v>
      </c>
      <c r="F232" s="68"/>
      <c r="G232" s="68"/>
      <c r="H232" s="67">
        <f t="shared" si="33"/>
        <v>0</v>
      </c>
      <c r="I232" s="69"/>
      <c r="J232" s="67">
        <f t="shared" si="34"/>
        <v>0</v>
      </c>
      <c r="K232" s="67">
        <f t="shared" si="35"/>
        <v>0</v>
      </c>
      <c r="N232" s="73"/>
    </row>
    <row r="233" spans="2:14" ht="25.5">
      <c r="B233" s="66" t="s">
        <v>449</v>
      </c>
      <c r="C233" s="56" t="s">
        <v>413</v>
      </c>
      <c r="D233" s="57" t="s">
        <v>97</v>
      </c>
      <c r="E233" s="58">
        <v>2</v>
      </c>
      <c r="F233" s="68"/>
      <c r="G233" s="68"/>
      <c r="H233" s="67">
        <f t="shared" si="33"/>
        <v>0</v>
      </c>
      <c r="I233" s="69"/>
      <c r="J233" s="67">
        <f t="shared" si="34"/>
        <v>0</v>
      </c>
      <c r="K233" s="67">
        <f t="shared" si="35"/>
        <v>0</v>
      </c>
      <c r="N233" s="73"/>
    </row>
    <row r="234" spans="2:14" ht="25.5">
      <c r="B234" s="66" t="s">
        <v>450</v>
      </c>
      <c r="C234" s="56" t="s">
        <v>414</v>
      </c>
      <c r="D234" s="57" t="s">
        <v>97</v>
      </c>
      <c r="E234" s="58">
        <v>3</v>
      </c>
      <c r="F234" s="68"/>
      <c r="G234" s="68"/>
      <c r="H234" s="67">
        <f t="shared" si="33"/>
        <v>0</v>
      </c>
      <c r="I234" s="69"/>
      <c r="J234" s="67">
        <f t="shared" si="34"/>
        <v>0</v>
      </c>
      <c r="K234" s="67">
        <f t="shared" si="35"/>
        <v>0</v>
      </c>
      <c r="N234" s="73"/>
    </row>
    <row r="235" spans="2:14" ht="25.5">
      <c r="B235" s="66" t="s">
        <v>451</v>
      </c>
      <c r="C235" s="56" t="s">
        <v>415</v>
      </c>
      <c r="D235" s="57" t="s">
        <v>97</v>
      </c>
      <c r="E235" s="58">
        <v>3</v>
      </c>
      <c r="F235" s="68"/>
      <c r="G235" s="68"/>
      <c r="H235" s="67">
        <f t="shared" si="33"/>
        <v>0</v>
      </c>
      <c r="I235" s="69"/>
      <c r="J235" s="67">
        <f t="shared" si="34"/>
        <v>0</v>
      </c>
      <c r="K235" s="67">
        <f t="shared" si="35"/>
        <v>0</v>
      </c>
      <c r="N235" s="73"/>
    </row>
    <row r="236" spans="2:14" ht="25.5">
      <c r="B236" s="66" t="s">
        <v>452</v>
      </c>
      <c r="C236" s="56" t="s">
        <v>416</v>
      </c>
      <c r="D236" s="57" t="s">
        <v>97</v>
      </c>
      <c r="E236" s="58">
        <v>2</v>
      </c>
      <c r="F236" s="68"/>
      <c r="G236" s="68"/>
      <c r="H236" s="67">
        <f t="shared" si="33"/>
        <v>0</v>
      </c>
      <c r="I236" s="69"/>
      <c r="J236" s="67">
        <f t="shared" si="34"/>
        <v>0</v>
      </c>
      <c r="K236" s="67">
        <f t="shared" si="35"/>
        <v>0</v>
      </c>
      <c r="N236" s="73"/>
    </row>
    <row r="237" spans="2:14" ht="25.5">
      <c r="B237" s="66" t="s">
        <v>453</v>
      </c>
      <c r="C237" s="56" t="s">
        <v>417</v>
      </c>
      <c r="D237" s="57" t="s">
        <v>97</v>
      </c>
      <c r="E237" s="58">
        <v>1</v>
      </c>
      <c r="F237" s="68"/>
      <c r="G237" s="68"/>
      <c r="H237" s="67">
        <f t="shared" si="33"/>
        <v>0</v>
      </c>
      <c r="I237" s="69"/>
      <c r="J237" s="67">
        <f t="shared" si="34"/>
        <v>0</v>
      </c>
      <c r="K237" s="67">
        <f t="shared" si="35"/>
        <v>0</v>
      </c>
      <c r="N237" s="73"/>
    </row>
    <row r="238" spans="2:14" ht="25.5">
      <c r="B238" s="66" t="s">
        <v>454</v>
      </c>
      <c r="C238" s="56" t="s">
        <v>418</v>
      </c>
      <c r="D238" s="57" t="s">
        <v>97</v>
      </c>
      <c r="E238" s="58">
        <v>4</v>
      </c>
      <c r="F238" s="68"/>
      <c r="G238" s="68"/>
      <c r="H238" s="67">
        <f t="shared" si="33"/>
        <v>0</v>
      </c>
      <c r="I238" s="69"/>
      <c r="J238" s="67">
        <f t="shared" si="34"/>
        <v>0</v>
      </c>
      <c r="K238" s="67">
        <f t="shared" si="35"/>
        <v>0</v>
      </c>
      <c r="N238" s="73"/>
    </row>
    <row r="239" spans="2:14" ht="25.5">
      <c r="B239" s="66" t="s">
        <v>455</v>
      </c>
      <c r="C239" s="56" t="s">
        <v>419</v>
      </c>
      <c r="D239" s="57" t="s">
        <v>97</v>
      </c>
      <c r="E239" s="58">
        <v>3</v>
      </c>
      <c r="F239" s="68"/>
      <c r="G239" s="68"/>
      <c r="H239" s="67">
        <f t="shared" si="33"/>
        <v>0</v>
      </c>
      <c r="I239" s="69"/>
      <c r="J239" s="67">
        <f t="shared" si="34"/>
        <v>0</v>
      </c>
      <c r="K239" s="67">
        <f t="shared" si="35"/>
        <v>0</v>
      </c>
      <c r="N239" s="73"/>
    </row>
    <row r="240" spans="2:14" ht="25.5">
      <c r="B240" s="66" t="s">
        <v>456</v>
      </c>
      <c r="C240" s="56" t="s">
        <v>420</v>
      </c>
      <c r="D240" s="57" t="s">
        <v>97</v>
      </c>
      <c r="E240" s="58">
        <v>2</v>
      </c>
      <c r="F240" s="68"/>
      <c r="G240" s="68"/>
      <c r="H240" s="67">
        <f t="shared" si="33"/>
        <v>0</v>
      </c>
      <c r="I240" s="69"/>
      <c r="J240" s="67">
        <f t="shared" si="34"/>
        <v>0</v>
      </c>
      <c r="K240" s="67">
        <f t="shared" si="35"/>
        <v>0</v>
      </c>
      <c r="N240" s="73"/>
    </row>
    <row r="241" spans="2:14" ht="25.5">
      <c r="B241" s="66" t="s">
        <v>457</v>
      </c>
      <c r="C241" s="56" t="s">
        <v>421</v>
      </c>
      <c r="D241" s="57" t="s">
        <v>97</v>
      </c>
      <c r="E241" s="58">
        <v>9</v>
      </c>
      <c r="F241" s="68"/>
      <c r="G241" s="68"/>
      <c r="H241" s="67">
        <f t="shared" si="33"/>
        <v>0</v>
      </c>
      <c r="I241" s="69"/>
      <c r="J241" s="67">
        <f t="shared" si="34"/>
        <v>0</v>
      </c>
      <c r="K241" s="67">
        <f t="shared" si="35"/>
        <v>0</v>
      </c>
      <c r="N241" s="73"/>
    </row>
    <row r="242" spans="2:14" ht="15">
      <c r="B242" s="46" t="s">
        <v>458</v>
      </c>
      <c r="C242" s="85" t="s">
        <v>460</v>
      </c>
      <c r="D242" s="48"/>
      <c r="E242" s="48"/>
      <c r="F242" s="48"/>
      <c r="G242" s="48"/>
      <c r="H242" s="48"/>
      <c r="I242" s="48"/>
      <c r="J242" s="48"/>
      <c r="K242" s="48"/>
      <c r="N242" s="73"/>
    </row>
    <row r="243" spans="2:14" ht="38.25">
      <c r="B243" s="66" t="s">
        <v>459</v>
      </c>
      <c r="C243" s="56" t="s">
        <v>461</v>
      </c>
      <c r="D243" s="57" t="s">
        <v>97</v>
      </c>
      <c r="E243" s="58">
        <v>1</v>
      </c>
      <c r="F243" s="68"/>
      <c r="G243" s="68"/>
      <c r="H243" s="67">
        <f>IF(E243&lt;&gt;"",TRUNC(F243,2)+TRUNC(G243,2),"")</f>
        <v>0</v>
      </c>
      <c r="I243" s="69"/>
      <c r="J243" s="67">
        <f>IF(E243&lt;&gt;"",TRUNC(H243*(1+TRUNC(I243,4)),2),"")</f>
        <v>0</v>
      </c>
      <c r="K243" s="67">
        <f>IF(E243&lt;&gt;"",TRUNC(TRUNC(J243,2)*TRUNC(E243,2),2),"")</f>
        <v>0</v>
      </c>
      <c r="N243" s="73"/>
    </row>
    <row r="244" spans="2:14" ht="25.5">
      <c r="B244" s="66" t="s">
        <v>487</v>
      </c>
      <c r="C244" s="56" t="s">
        <v>462</v>
      </c>
      <c r="D244" s="57" t="s">
        <v>97</v>
      </c>
      <c r="E244" s="58">
        <v>2</v>
      </c>
      <c r="F244" s="68"/>
      <c r="G244" s="68"/>
      <c r="H244" s="67">
        <f aca="true" t="shared" si="36" ref="H244:H252">IF(E244&lt;&gt;"",TRUNC(F244,2)+TRUNC(G244,2),"")</f>
        <v>0</v>
      </c>
      <c r="I244" s="69"/>
      <c r="J244" s="67">
        <f aca="true" t="shared" si="37" ref="J244:J252">IF(E244&lt;&gt;"",TRUNC(H244*(1+TRUNC(I244,4)),2),"")</f>
        <v>0</v>
      </c>
      <c r="K244" s="67">
        <f aca="true" t="shared" si="38" ref="K244:K252">IF(E244&lt;&gt;"",TRUNC(TRUNC(J244,2)*TRUNC(E244,2),2),"")</f>
        <v>0</v>
      </c>
      <c r="N244" s="73"/>
    </row>
    <row r="245" spans="2:14" ht="25.5">
      <c r="B245" s="66" t="s">
        <v>488</v>
      </c>
      <c r="C245" s="56" t="s">
        <v>463</v>
      </c>
      <c r="D245" s="57" t="s">
        <v>97</v>
      </c>
      <c r="E245" s="58">
        <v>15</v>
      </c>
      <c r="F245" s="68"/>
      <c r="G245" s="68"/>
      <c r="H245" s="67">
        <f t="shared" si="36"/>
        <v>0</v>
      </c>
      <c r="I245" s="69"/>
      <c r="J245" s="67">
        <f t="shared" si="37"/>
        <v>0</v>
      </c>
      <c r="K245" s="67">
        <f t="shared" si="38"/>
        <v>0</v>
      </c>
      <c r="N245" s="73"/>
    </row>
    <row r="246" spans="2:14" ht="25.5">
      <c r="B246" s="66" t="s">
        <v>489</v>
      </c>
      <c r="C246" s="56" t="s">
        <v>464</v>
      </c>
      <c r="D246" s="57" t="s">
        <v>97</v>
      </c>
      <c r="E246" s="58">
        <v>2</v>
      </c>
      <c r="F246" s="68"/>
      <c r="G246" s="68"/>
      <c r="H246" s="67">
        <f t="shared" si="36"/>
        <v>0</v>
      </c>
      <c r="I246" s="69"/>
      <c r="J246" s="67">
        <f t="shared" si="37"/>
        <v>0</v>
      </c>
      <c r="K246" s="67">
        <f t="shared" si="38"/>
        <v>0</v>
      </c>
      <c r="N246" s="73"/>
    </row>
    <row r="247" spans="2:14" ht="25.5">
      <c r="B247" s="66" t="s">
        <v>490</v>
      </c>
      <c r="C247" s="56" t="s">
        <v>465</v>
      </c>
      <c r="D247" s="57" t="s">
        <v>97</v>
      </c>
      <c r="E247" s="58">
        <v>4</v>
      </c>
      <c r="F247" s="68"/>
      <c r="G247" s="68"/>
      <c r="H247" s="67">
        <f t="shared" si="36"/>
        <v>0</v>
      </c>
      <c r="I247" s="69"/>
      <c r="J247" s="67">
        <f t="shared" si="37"/>
        <v>0</v>
      </c>
      <c r="K247" s="67">
        <f t="shared" si="38"/>
        <v>0</v>
      </c>
      <c r="N247" s="73"/>
    </row>
    <row r="248" spans="2:14" ht="25.5">
      <c r="B248" s="66" t="s">
        <v>491</v>
      </c>
      <c r="C248" s="56" t="s">
        <v>466</v>
      </c>
      <c r="D248" s="57" t="s">
        <v>97</v>
      </c>
      <c r="E248" s="58">
        <v>1</v>
      </c>
      <c r="F248" s="68"/>
      <c r="G248" s="68"/>
      <c r="H248" s="67">
        <f t="shared" si="36"/>
        <v>0</v>
      </c>
      <c r="I248" s="69"/>
      <c r="J248" s="67">
        <f t="shared" si="37"/>
        <v>0</v>
      </c>
      <c r="K248" s="67">
        <f t="shared" si="38"/>
        <v>0</v>
      </c>
      <c r="N248" s="73"/>
    </row>
    <row r="249" spans="2:14" ht="25.5">
      <c r="B249" s="66" t="s">
        <v>492</v>
      </c>
      <c r="C249" s="56" t="s">
        <v>467</v>
      </c>
      <c r="D249" s="57" t="s">
        <v>97</v>
      </c>
      <c r="E249" s="58">
        <v>2</v>
      </c>
      <c r="F249" s="68"/>
      <c r="G249" s="68"/>
      <c r="H249" s="67">
        <f t="shared" si="36"/>
        <v>0</v>
      </c>
      <c r="I249" s="69"/>
      <c r="J249" s="67">
        <f t="shared" si="37"/>
        <v>0</v>
      </c>
      <c r="K249" s="67">
        <f t="shared" si="38"/>
        <v>0</v>
      </c>
      <c r="N249" s="73"/>
    </row>
    <row r="250" spans="2:14" ht="25.5">
      <c r="B250" s="66" t="s">
        <v>493</v>
      </c>
      <c r="C250" s="56" t="s">
        <v>468</v>
      </c>
      <c r="D250" s="57" t="s">
        <v>97</v>
      </c>
      <c r="E250" s="58">
        <v>7</v>
      </c>
      <c r="F250" s="68"/>
      <c r="G250" s="68"/>
      <c r="H250" s="67">
        <f t="shared" si="36"/>
        <v>0</v>
      </c>
      <c r="I250" s="69"/>
      <c r="J250" s="67">
        <f t="shared" si="37"/>
        <v>0</v>
      </c>
      <c r="K250" s="67">
        <f t="shared" si="38"/>
        <v>0</v>
      </c>
      <c r="N250" s="73"/>
    </row>
    <row r="251" spans="2:14" ht="25.5">
      <c r="B251" s="66" t="s">
        <v>494</v>
      </c>
      <c r="C251" s="56" t="s">
        <v>469</v>
      </c>
      <c r="D251" s="57" t="s">
        <v>97</v>
      </c>
      <c r="E251" s="58">
        <v>4</v>
      </c>
      <c r="F251" s="68"/>
      <c r="G251" s="68"/>
      <c r="H251" s="67">
        <f t="shared" si="36"/>
        <v>0</v>
      </c>
      <c r="I251" s="69"/>
      <c r="J251" s="67">
        <f t="shared" si="37"/>
        <v>0</v>
      </c>
      <c r="K251" s="67">
        <f t="shared" si="38"/>
        <v>0</v>
      </c>
      <c r="N251" s="73"/>
    </row>
    <row r="252" spans="2:14" ht="25.5">
      <c r="B252" s="66" t="s">
        <v>495</v>
      </c>
      <c r="C252" s="56" t="s">
        <v>470</v>
      </c>
      <c r="D252" s="57" t="s">
        <v>97</v>
      </c>
      <c r="E252" s="58">
        <v>3</v>
      </c>
      <c r="F252" s="68"/>
      <c r="G252" s="68"/>
      <c r="H252" s="67">
        <f t="shared" si="36"/>
        <v>0</v>
      </c>
      <c r="I252" s="69"/>
      <c r="J252" s="67">
        <f t="shared" si="37"/>
        <v>0</v>
      </c>
      <c r="K252" s="67">
        <f t="shared" si="38"/>
        <v>0</v>
      </c>
      <c r="N252" s="73"/>
    </row>
    <row r="253" spans="2:14" ht="25.5">
      <c r="B253" s="66" t="s">
        <v>496</v>
      </c>
      <c r="C253" s="56" t="s">
        <v>471</v>
      </c>
      <c r="D253" s="57" t="s">
        <v>97</v>
      </c>
      <c r="E253" s="58">
        <v>9</v>
      </c>
      <c r="F253" s="68"/>
      <c r="G253" s="68"/>
      <c r="H253" s="67">
        <f aca="true" t="shared" si="39" ref="H253:H268">IF(E253&lt;&gt;"",TRUNC(F253,2)+TRUNC(G253,2),"")</f>
        <v>0</v>
      </c>
      <c r="I253" s="69"/>
      <c r="J253" s="67">
        <f aca="true" t="shared" si="40" ref="J253:J268">IF(E253&lt;&gt;"",TRUNC(H253*(1+TRUNC(I253,4)),2),"")</f>
        <v>0</v>
      </c>
      <c r="K253" s="67">
        <f aca="true" t="shared" si="41" ref="K253:K268">IF(E253&lt;&gt;"",TRUNC(TRUNC(J253,2)*TRUNC(E253,2),2),"")</f>
        <v>0</v>
      </c>
      <c r="N253" s="73"/>
    </row>
    <row r="254" spans="2:14" ht="25.5">
      <c r="B254" s="66" t="s">
        <v>497</v>
      </c>
      <c r="C254" s="56" t="s">
        <v>472</v>
      </c>
      <c r="D254" s="57" t="s">
        <v>97</v>
      </c>
      <c r="E254" s="58">
        <v>1</v>
      </c>
      <c r="F254" s="68"/>
      <c r="G254" s="68"/>
      <c r="H254" s="67">
        <f t="shared" si="39"/>
        <v>0</v>
      </c>
      <c r="I254" s="69"/>
      <c r="J254" s="67">
        <f t="shared" si="40"/>
        <v>0</v>
      </c>
      <c r="K254" s="67">
        <f t="shared" si="41"/>
        <v>0</v>
      </c>
      <c r="N254" s="73"/>
    </row>
    <row r="255" spans="2:14" ht="25.5">
      <c r="B255" s="66" t="s">
        <v>498</v>
      </c>
      <c r="C255" s="56" t="s">
        <v>473</v>
      </c>
      <c r="D255" s="57" t="s">
        <v>97</v>
      </c>
      <c r="E255" s="58">
        <v>38</v>
      </c>
      <c r="F255" s="68"/>
      <c r="G255" s="68"/>
      <c r="H255" s="67">
        <f t="shared" si="39"/>
        <v>0</v>
      </c>
      <c r="I255" s="69"/>
      <c r="J255" s="67">
        <f t="shared" si="40"/>
        <v>0</v>
      </c>
      <c r="K255" s="67">
        <f t="shared" si="41"/>
        <v>0</v>
      </c>
      <c r="N255" s="73"/>
    </row>
    <row r="256" spans="2:14" ht="25.5">
      <c r="B256" s="66" t="s">
        <v>499</v>
      </c>
      <c r="C256" s="56" t="s">
        <v>474</v>
      </c>
      <c r="D256" s="57" t="s">
        <v>97</v>
      </c>
      <c r="E256" s="58">
        <v>2</v>
      </c>
      <c r="F256" s="68"/>
      <c r="G256" s="68"/>
      <c r="H256" s="67">
        <f t="shared" si="39"/>
        <v>0</v>
      </c>
      <c r="I256" s="69"/>
      <c r="J256" s="67">
        <f t="shared" si="40"/>
        <v>0</v>
      </c>
      <c r="K256" s="67">
        <f t="shared" si="41"/>
        <v>0</v>
      </c>
      <c r="N256" s="73"/>
    </row>
    <row r="257" spans="2:14" ht="25.5">
      <c r="B257" s="66" t="s">
        <v>500</v>
      </c>
      <c r="C257" s="56" t="s">
        <v>475</v>
      </c>
      <c r="D257" s="57" t="s">
        <v>97</v>
      </c>
      <c r="E257" s="58">
        <v>5</v>
      </c>
      <c r="F257" s="68"/>
      <c r="G257" s="68"/>
      <c r="H257" s="67">
        <f t="shared" si="39"/>
        <v>0</v>
      </c>
      <c r="I257" s="69"/>
      <c r="J257" s="67">
        <f t="shared" si="40"/>
        <v>0</v>
      </c>
      <c r="K257" s="67">
        <f t="shared" si="41"/>
        <v>0</v>
      </c>
      <c r="N257" s="73"/>
    </row>
    <row r="258" spans="2:14" ht="25.5">
      <c r="B258" s="66" t="s">
        <v>501</v>
      </c>
      <c r="C258" s="56" t="s">
        <v>476</v>
      </c>
      <c r="D258" s="57" t="s">
        <v>97</v>
      </c>
      <c r="E258" s="58">
        <v>64</v>
      </c>
      <c r="F258" s="68"/>
      <c r="G258" s="68"/>
      <c r="H258" s="67">
        <f t="shared" si="39"/>
        <v>0</v>
      </c>
      <c r="I258" s="69"/>
      <c r="J258" s="67">
        <f t="shared" si="40"/>
        <v>0</v>
      </c>
      <c r="K258" s="67">
        <f t="shared" si="41"/>
        <v>0</v>
      </c>
      <c r="N258" s="73"/>
    </row>
    <row r="259" spans="2:14" ht="25.5">
      <c r="B259" s="66" t="s">
        <v>502</v>
      </c>
      <c r="C259" s="56" t="s">
        <v>477</v>
      </c>
      <c r="D259" s="57" t="s">
        <v>97</v>
      </c>
      <c r="E259" s="58">
        <v>16</v>
      </c>
      <c r="F259" s="68"/>
      <c r="G259" s="68"/>
      <c r="H259" s="67">
        <f t="shared" si="39"/>
        <v>0</v>
      </c>
      <c r="I259" s="69"/>
      <c r="J259" s="67">
        <f t="shared" si="40"/>
        <v>0</v>
      </c>
      <c r="K259" s="67">
        <f t="shared" si="41"/>
        <v>0</v>
      </c>
      <c r="N259" s="73"/>
    </row>
    <row r="260" spans="2:14" ht="25.5">
      <c r="B260" s="66" t="s">
        <v>503</v>
      </c>
      <c r="C260" s="56" t="s">
        <v>478</v>
      </c>
      <c r="D260" s="57" t="s">
        <v>97</v>
      </c>
      <c r="E260" s="58">
        <v>2</v>
      </c>
      <c r="F260" s="68"/>
      <c r="G260" s="68"/>
      <c r="H260" s="67">
        <f t="shared" si="39"/>
        <v>0</v>
      </c>
      <c r="I260" s="69"/>
      <c r="J260" s="67">
        <f t="shared" si="40"/>
        <v>0</v>
      </c>
      <c r="K260" s="67">
        <f t="shared" si="41"/>
        <v>0</v>
      </c>
      <c r="N260" s="73"/>
    </row>
    <row r="261" spans="2:14" ht="25.5">
      <c r="B261" s="66" t="s">
        <v>504</v>
      </c>
      <c r="C261" s="56" t="s">
        <v>479</v>
      </c>
      <c r="D261" s="57" t="s">
        <v>97</v>
      </c>
      <c r="E261" s="58">
        <v>29</v>
      </c>
      <c r="F261" s="68"/>
      <c r="G261" s="68"/>
      <c r="H261" s="67">
        <f t="shared" si="39"/>
        <v>0</v>
      </c>
      <c r="I261" s="69"/>
      <c r="J261" s="67">
        <f t="shared" si="40"/>
        <v>0</v>
      </c>
      <c r="K261" s="67">
        <f t="shared" si="41"/>
        <v>0</v>
      </c>
      <c r="N261" s="73"/>
    </row>
    <row r="262" spans="2:14" ht="25.5">
      <c r="B262" s="66" t="s">
        <v>505</v>
      </c>
      <c r="C262" s="56" t="s">
        <v>480</v>
      </c>
      <c r="D262" s="57" t="s">
        <v>97</v>
      </c>
      <c r="E262" s="58">
        <v>5</v>
      </c>
      <c r="F262" s="68"/>
      <c r="G262" s="68"/>
      <c r="H262" s="67">
        <f t="shared" si="39"/>
        <v>0</v>
      </c>
      <c r="I262" s="69"/>
      <c r="J262" s="67">
        <f t="shared" si="40"/>
        <v>0</v>
      </c>
      <c r="K262" s="67">
        <f t="shared" si="41"/>
        <v>0</v>
      </c>
      <c r="N262" s="73"/>
    </row>
    <row r="263" spans="2:14" ht="25.5">
      <c r="B263" s="66" t="s">
        <v>506</v>
      </c>
      <c r="C263" s="56" t="s">
        <v>481</v>
      </c>
      <c r="D263" s="57" t="s">
        <v>97</v>
      </c>
      <c r="E263" s="58">
        <v>2</v>
      </c>
      <c r="F263" s="68"/>
      <c r="G263" s="68"/>
      <c r="H263" s="67">
        <f t="shared" si="39"/>
        <v>0</v>
      </c>
      <c r="I263" s="69"/>
      <c r="J263" s="67">
        <f t="shared" si="40"/>
        <v>0</v>
      </c>
      <c r="K263" s="67">
        <f t="shared" si="41"/>
        <v>0</v>
      </c>
      <c r="N263" s="73"/>
    </row>
    <row r="264" spans="2:14" ht="25.5">
      <c r="B264" s="66" t="s">
        <v>507</v>
      </c>
      <c r="C264" s="56" t="s">
        <v>482</v>
      </c>
      <c r="D264" s="57" t="s">
        <v>97</v>
      </c>
      <c r="E264" s="58">
        <v>1</v>
      </c>
      <c r="F264" s="68"/>
      <c r="G264" s="68"/>
      <c r="H264" s="67">
        <f t="shared" si="39"/>
        <v>0</v>
      </c>
      <c r="I264" s="69"/>
      <c r="J264" s="67">
        <f t="shared" si="40"/>
        <v>0</v>
      </c>
      <c r="K264" s="67">
        <f t="shared" si="41"/>
        <v>0</v>
      </c>
      <c r="N264" s="73"/>
    </row>
    <row r="265" spans="2:14" ht="25.5">
      <c r="B265" s="66" t="s">
        <v>508</v>
      </c>
      <c r="C265" s="56" t="s">
        <v>483</v>
      </c>
      <c r="D265" s="57" t="s">
        <v>97</v>
      </c>
      <c r="E265" s="58">
        <v>3</v>
      </c>
      <c r="F265" s="68"/>
      <c r="G265" s="68"/>
      <c r="H265" s="67">
        <f t="shared" si="39"/>
        <v>0</v>
      </c>
      <c r="I265" s="69"/>
      <c r="J265" s="67">
        <f t="shared" si="40"/>
        <v>0</v>
      </c>
      <c r="K265" s="67">
        <f t="shared" si="41"/>
        <v>0</v>
      </c>
      <c r="N265" s="73"/>
    </row>
    <row r="266" spans="2:14" ht="14.25">
      <c r="B266" s="66" t="s">
        <v>509</v>
      </c>
      <c r="C266" s="56" t="s">
        <v>484</v>
      </c>
      <c r="D266" s="57" t="s">
        <v>97</v>
      </c>
      <c r="E266" s="58">
        <v>2</v>
      </c>
      <c r="F266" s="68"/>
      <c r="G266" s="68"/>
      <c r="H266" s="67">
        <f t="shared" si="39"/>
        <v>0</v>
      </c>
      <c r="I266" s="69"/>
      <c r="J266" s="67">
        <f t="shared" si="40"/>
        <v>0</v>
      </c>
      <c r="K266" s="67">
        <f t="shared" si="41"/>
        <v>0</v>
      </c>
      <c r="N266" s="73"/>
    </row>
    <row r="267" spans="2:14" ht="14.25">
      <c r="B267" s="66" t="s">
        <v>510</v>
      </c>
      <c r="C267" s="56" t="s">
        <v>485</v>
      </c>
      <c r="D267" s="57" t="s">
        <v>96</v>
      </c>
      <c r="E267" s="58">
        <v>282.34444444444443</v>
      </c>
      <c r="F267" s="68"/>
      <c r="G267" s="68"/>
      <c r="H267" s="67">
        <f t="shared" si="39"/>
        <v>0</v>
      </c>
      <c r="I267" s="69"/>
      <c r="J267" s="67">
        <f t="shared" si="40"/>
        <v>0</v>
      </c>
      <c r="K267" s="67">
        <f t="shared" si="41"/>
        <v>0</v>
      </c>
      <c r="N267" s="73"/>
    </row>
    <row r="268" spans="2:14" ht="14.25">
      <c r="B268" s="66" t="s">
        <v>511</v>
      </c>
      <c r="C268" s="56" t="s">
        <v>486</v>
      </c>
      <c r="D268" s="57" t="s">
        <v>96</v>
      </c>
      <c r="E268" s="58">
        <v>13.166666666666666</v>
      </c>
      <c r="F268" s="68"/>
      <c r="G268" s="68"/>
      <c r="H268" s="67">
        <f t="shared" si="39"/>
        <v>0</v>
      </c>
      <c r="I268" s="69"/>
      <c r="J268" s="67">
        <f t="shared" si="40"/>
        <v>0</v>
      </c>
      <c r="K268" s="67">
        <f t="shared" si="41"/>
        <v>0</v>
      </c>
      <c r="N268" s="73"/>
    </row>
    <row r="269" spans="2:14" ht="15">
      <c r="B269" s="46" t="s">
        <v>512</v>
      </c>
      <c r="C269" s="85" t="s">
        <v>460</v>
      </c>
      <c r="D269" s="48"/>
      <c r="E269" s="48"/>
      <c r="F269" s="48"/>
      <c r="G269" s="48"/>
      <c r="H269" s="48"/>
      <c r="I269" s="48"/>
      <c r="J269" s="48"/>
      <c r="K269" s="48"/>
      <c r="N269" s="73"/>
    </row>
    <row r="270" spans="2:14" ht="25.5">
      <c r="B270" s="66" t="s">
        <v>513</v>
      </c>
      <c r="C270" s="56" t="s">
        <v>514</v>
      </c>
      <c r="D270" s="57" t="s">
        <v>96</v>
      </c>
      <c r="E270" s="58">
        <v>100.38</v>
      </c>
      <c r="F270" s="68"/>
      <c r="G270" s="68"/>
      <c r="H270" s="67">
        <f aca="true" t="shared" si="42" ref="H270:H275">IF(E270&lt;&gt;"",TRUNC(F270,2)+TRUNC(G270,2),"")</f>
        <v>0</v>
      </c>
      <c r="I270" s="69"/>
      <c r="J270" s="67">
        <f aca="true" t="shared" si="43" ref="J270:J275">IF(E270&lt;&gt;"",TRUNC(H270*(1+TRUNC(I270,4)),2),"")</f>
        <v>0</v>
      </c>
      <c r="K270" s="67">
        <f aca="true" t="shared" si="44" ref="K270:K275">IF(E270&lt;&gt;"",TRUNC(TRUNC(J270,2)*TRUNC(E270,2),2),"")</f>
        <v>0</v>
      </c>
      <c r="N270" s="73"/>
    </row>
    <row r="271" spans="2:14" ht="25.5">
      <c r="B271" s="66" t="s">
        <v>520</v>
      </c>
      <c r="C271" s="56" t="s">
        <v>515</v>
      </c>
      <c r="D271" s="57" t="s">
        <v>96</v>
      </c>
      <c r="E271" s="58">
        <v>22</v>
      </c>
      <c r="F271" s="68"/>
      <c r="G271" s="68"/>
      <c r="H271" s="67">
        <f t="shared" si="42"/>
        <v>0</v>
      </c>
      <c r="I271" s="69"/>
      <c r="J271" s="67">
        <f t="shared" si="43"/>
        <v>0</v>
      </c>
      <c r="K271" s="67">
        <f t="shared" si="44"/>
        <v>0</v>
      </c>
      <c r="N271" s="73"/>
    </row>
    <row r="272" spans="2:14" ht="25.5">
      <c r="B272" s="66" t="s">
        <v>521</v>
      </c>
      <c r="C272" s="56" t="s">
        <v>516</v>
      </c>
      <c r="D272" s="57" t="s">
        <v>96</v>
      </c>
      <c r="E272" s="58">
        <v>8</v>
      </c>
      <c r="F272" s="68"/>
      <c r="G272" s="68"/>
      <c r="H272" s="67">
        <f t="shared" si="42"/>
        <v>0</v>
      </c>
      <c r="I272" s="69"/>
      <c r="J272" s="67">
        <f t="shared" si="43"/>
        <v>0</v>
      </c>
      <c r="K272" s="67">
        <f t="shared" si="44"/>
        <v>0</v>
      </c>
      <c r="N272" s="73"/>
    </row>
    <row r="273" spans="2:14" ht="25.5">
      <c r="B273" s="66" t="s">
        <v>522</v>
      </c>
      <c r="C273" s="56" t="s">
        <v>517</v>
      </c>
      <c r="D273" s="57" t="s">
        <v>97</v>
      </c>
      <c r="E273" s="58">
        <v>28</v>
      </c>
      <c r="F273" s="68"/>
      <c r="G273" s="68"/>
      <c r="H273" s="67">
        <f t="shared" si="42"/>
        <v>0</v>
      </c>
      <c r="I273" s="69"/>
      <c r="J273" s="67">
        <f t="shared" si="43"/>
        <v>0</v>
      </c>
      <c r="K273" s="67">
        <f t="shared" si="44"/>
        <v>0</v>
      </c>
      <c r="N273" s="73"/>
    </row>
    <row r="274" spans="2:14" ht="25.5">
      <c r="B274" s="66" t="s">
        <v>523</v>
      </c>
      <c r="C274" s="56" t="s">
        <v>518</v>
      </c>
      <c r="D274" s="57" t="s">
        <v>97</v>
      </c>
      <c r="E274" s="58">
        <v>7</v>
      </c>
      <c r="F274" s="68"/>
      <c r="G274" s="68"/>
      <c r="H274" s="67">
        <f t="shared" si="42"/>
        <v>0</v>
      </c>
      <c r="I274" s="69"/>
      <c r="J274" s="67">
        <f t="shared" si="43"/>
        <v>0</v>
      </c>
      <c r="K274" s="67">
        <f t="shared" si="44"/>
        <v>0</v>
      </c>
      <c r="N274" s="73"/>
    </row>
    <row r="275" spans="2:14" ht="25.5">
      <c r="B275" s="66" t="s">
        <v>524</v>
      </c>
      <c r="C275" s="56" t="s">
        <v>519</v>
      </c>
      <c r="D275" s="57" t="s">
        <v>97</v>
      </c>
      <c r="E275" s="58">
        <v>10</v>
      </c>
      <c r="F275" s="68"/>
      <c r="G275" s="68"/>
      <c r="H275" s="67">
        <f t="shared" si="42"/>
        <v>0</v>
      </c>
      <c r="I275" s="69"/>
      <c r="J275" s="67">
        <f t="shared" si="43"/>
        <v>0</v>
      </c>
      <c r="K275" s="67">
        <f t="shared" si="44"/>
        <v>0</v>
      </c>
      <c r="N275" s="73"/>
    </row>
    <row r="276" spans="2:14" ht="15">
      <c r="B276" s="46">
        <v>11</v>
      </c>
      <c r="C276" s="85" t="s">
        <v>526</v>
      </c>
      <c r="D276" s="48"/>
      <c r="E276" s="48"/>
      <c r="F276" s="48"/>
      <c r="G276" s="48"/>
      <c r="H276" s="48"/>
      <c r="I276" s="48"/>
      <c r="J276" s="48"/>
      <c r="K276" s="49"/>
      <c r="N276" s="73"/>
    </row>
    <row r="277" spans="2:14" ht="15">
      <c r="B277" s="46" t="s">
        <v>525</v>
      </c>
      <c r="C277" s="85" t="s">
        <v>527</v>
      </c>
      <c r="D277" s="48"/>
      <c r="E277" s="48"/>
      <c r="F277" s="48"/>
      <c r="G277" s="48"/>
      <c r="H277" s="48"/>
      <c r="I277" s="48"/>
      <c r="J277" s="48"/>
      <c r="K277" s="49"/>
      <c r="N277" s="73"/>
    </row>
    <row r="278" spans="2:14" ht="38.25">
      <c r="B278" s="72" t="s">
        <v>529</v>
      </c>
      <c r="C278" s="56" t="s">
        <v>546</v>
      </c>
      <c r="D278" s="57" t="s">
        <v>95</v>
      </c>
      <c r="E278" s="58">
        <v>561.59</v>
      </c>
      <c r="F278" s="68"/>
      <c r="G278" s="68"/>
      <c r="H278" s="67">
        <f>IF(E278&lt;&gt;"",TRUNC(F278,2)+TRUNC(G278,2),"")</f>
        <v>0</v>
      </c>
      <c r="I278" s="69"/>
      <c r="J278" s="67">
        <f>IF(E278&lt;&gt;"",TRUNC(H278*(1+TRUNC(I278,4)),2),"")</f>
        <v>0</v>
      </c>
      <c r="K278" s="67">
        <f>IF(E278&lt;&gt;"",TRUNC(TRUNC(J278,2)*TRUNC(E278,2),2),"")</f>
        <v>0</v>
      </c>
      <c r="N278" s="73"/>
    </row>
    <row r="279" spans="2:14" ht="25.5">
      <c r="B279" s="72" t="s">
        <v>530</v>
      </c>
      <c r="C279" s="56" t="s">
        <v>547</v>
      </c>
      <c r="D279" s="57" t="s">
        <v>96</v>
      </c>
      <c r="E279" s="58">
        <v>412.55555555555554</v>
      </c>
      <c r="F279" s="68"/>
      <c r="G279" s="68"/>
      <c r="H279" s="67">
        <f aca="true" t="shared" si="45" ref="H279:H284">IF(E279&lt;&gt;"",TRUNC(F279,2)+TRUNC(G279,2),"")</f>
        <v>0</v>
      </c>
      <c r="I279" s="69"/>
      <c r="J279" s="67">
        <f aca="true" t="shared" si="46" ref="J279:J284">IF(E279&lt;&gt;"",TRUNC(H279*(1+TRUNC(I279,4)),2),"")</f>
        <v>0</v>
      </c>
      <c r="K279" s="67">
        <f aca="true" t="shared" si="47" ref="K279:K284">IF(E279&lt;&gt;"",TRUNC(TRUNC(J279,2)*TRUNC(E279,2),2),"")</f>
        <v>0</v>
      </c>
      <c r="N279" s="73"/>
    </row>
    <row r="280" spans="2:14" ht="25.5">
      <c r="B280" s="72" t="s">
        <v>531</v>
      </c>
      <c r="C280" s="56" t="s">
        <v>528</v>
      </c>
      <c r="D280" s="57" t="s">
        <v>96</v>
      </c>
      <c r="E280" s="58">
        <v>70.88</v>
      </c>
      <c r="F280" s="68"/>
      <c r="G280" s="68"/>
      <c r="H280" s="67">
        <f t="shared" si="45"/>
        <v>0</v>
      </c>
      <c r="I280" s="69"/>
      <c r="J280" s="67">
        <f t="shared" si="46"/>
        <v>0</v>
      </c>
      <c r="K280" s="67">
        <f t="shared" si="47"/>
        <v>0</v>
      </c>
      <c r="N280" s="73"/>
    </row>
    <row r="281" spans="2:14" ht="51">
      <c r="B281" s="72" t="s">
        <v>532</v>
      </c>
      <c r="C281" s="56" t="s">
        <v>548</v>
      </c>
      <c r="D281" s="57" t="s">
        <v>95</v>
      </c>
      <c r="E281" s="58">
        <v>220.06</v>
      </c>
      <c r="F281" s="68"/>
      <c r="G281" s="68"/>
      <c r="H281" s="67">
        <f t="shared" si="45"/>
        <v>0</v>
      </c>
      <c r="I281" s="69"/>
      <c r="J281" s="67">
        <f t="shared" si="46"/>
        <v>0</v>
      </c>
      <c r="K281" s="67">
        <f t="shared" si="47"/>
        <v>0</v>
      </c>
      <c r="N281" s="73"/>
    </row>
    <row r="282" spans="2:14" ht="51">
      <c r="B282" s="72" t="s">
        <v>533</v>
      </c>
      <c r="C282" s="56" t="s">
        <v>549</v>
      </c>
      <c r="D282" s="57" t="s">
        <v>95</v>
      </c>
      <c r="E282" s="58">
        <v>29.58</v>
      </c>
      <c r="F282" s="68"/>
      <c r="G282" s="68"/>
      <c r="H282" s="67">
        <f t="shared" si="45"/>
        <v>0</v>
      </c>
      <c r="I282" s="69"/>
      <c r="J282" s="67">
        <f t="shared" si="46"/>
        <v>0</v>
      </c>
      <c r="K282" s="67">
        <f t="shared" si="47"/>
        <v>0</v>
      </c>
      <c r="N282" s="73"/>
    </row>
    <row r="283" spans="2:14" ht="38.25">
      <c r="B283" s="72" t="s">
        <v>534</v>
      </c>
      <c r="C283" s="56" t="s">
        <v>550</v>
      </c>
      <c r="D283" s="57" t="s">
        <v>98</v>
      </c>
      <c r="E283" s="58">
        <v>2.479</v>
      </c>
      <c r="F283" s="68"/>
      <c r="G283" s="68"/>
      <c r="H283" s="67">
        <f t="shared" si="45"/>
        <v>0</v>
      </c>
      <c r="I283" s="69"/>
      <c r="J283" s="67">
        <f t="shared" si="46"/>
        <v>0</v>
      </c>
      <c r="K283" s="67">
        <f t="shared" si="47"/>
        <v>0</v>
      </c>
      <c r="N283" s="73"/>
    </row>
    <row r="284" spans="2:14" ht="38.25">
      <c r="B284" s="72" t="s">
        <v>535</v>
      </c>
      <c r="C284" s="56" t="s">
        <v>551</v>
      </c>
      <c r="D284" s="57" t="s">
        <v>95</v>
      </c>
      <c r="E284" s="58">
        <v>29.58</v>
      </c>
      <c r="F284" s="68"/>
      <c r="G284" s="68"/>
      <c r="H284" s="67">
        <f t="shared" si="45"/>
        <v>0</v>
      </c>
      <c r="I284" s="69"/>
      <c r="J284" s="67">
        <f t="shared" si="46"/>
        <v>0</v>
      </c>
      <c r="K284" s="67">
        <f t="shared" si="47"/>
        <v>0</v>
      </c>
      <c r="N284" s="73"/>
    </row>
    <row r="285" spans="2:14" ht="15">
      <c r="B285" s="46" t="s">
        <v>536</v>
      </c>
      <c r="C285" s="85" t="s">
        <v>537</v>
      </c>
      <c r="D285" s="48"/>
      <c r="E285" s="48"/>
      <c r="F285" s="48"/>
      <c r="G285" s="48"/>
      <c r="H285" s="48"/>
      <c r="I285" s="48"/>
      <c r="J285" s="48"/>
      <c r="K285" s="49"/>
      <c r="N285" s="73"/>
    </row>
    <row r="286" spans="2:14" ht="38.25">
      <c r="B286" s="72" t="s">
        <v>552</v>
      </c>
      <c r="C286" s="56" t="s">
        <v>538</v>
      </c>
      <c r="D286" s="57" t="s">
        <v>98</v>
      </c>
      <c r="E286" s="58">
        <v>19.330000000000002</v>
      </c>
      <c r="F286" s="68"/>
      <c r="G286" s="68"/>
      <c r="H286" s="67">
        <f>IF(E286&lt;&gt;"",TRUNC(F286,2)+TRUNC(G286,2),"")</f>
        <v>0</v>
      </c>
      <c r="I286" s="69"/>
      <c r="J286" s="67">
        <f>IF(E286&lt;&gt;"",TRUNC(H286*(1+TRUNC(I286,4)),2),"")</f>
        <v>0</v>
      </c>
      <c r="K286" s="67">
        <f>IF(E286&lt;&gt;"",TRUNC(TRUNC(J286,2)*TRUNC(E286,2),2),"")</f>
        <v>0</v>
      </c>
      <c r="N286" s="73"/>
    </row>
    <row r="287" spans="2:14" ht="51">
      <c r="B287" s="72" t="s">
        <v>555</v>
      </c>
      <c r="C287" s="56" t="s">
        <v>539</v>
      </c>
      <c r="D287" s="57" t="s">
        <v>95</v>
      </c>
      <c r="E287" s="58">
        <v>386.6</v>
      </c>
      <c r="F287" s="68"/>
      <c r="G287" s="68"/>
      <c r="H287" s="67">
        <f aca="true" t="shared" si="48" ref="H287:H293">IF(E287&lt;&gt;"",TRUNC(F287,2)+TRUNC(G287,2),"")</f>
        <v>0</v>
      </c>
      <c r="I287" s="69"/>
      <c r="J287" s="67">
        <f aca="true" t="shared" si="49" ref="J287:J293">IF(E287&lt;&gt;"",TRUNC(H287*(1+TRUNC(I287,4)),2),"")</f>
        <v>0</v>
      </c>
      <c r="K287" s="67">
        <f aca="true" t="shared" si="50" ref="K287:K293">IF(E287&lt;&gt;"",TRUNC(TRUNC(J287,2)*TRUNC(E287,2),2),"")</f>
        <v>0</v>
      </c>
      <c r="N287" s="73"/>
    </row>
    <row r="288" spans="2:14" ht="51">
      <c r="B288" s="72" t="s">
        <v>553</v>
      </c>
      <c r="C288" s="56" t="s">
        <v>540</v>
      </c>
      <c r="D288" s="57" t="s">
        <v>95</v>
      </c>
      <c r="E288" s="58">
        <v>40.25</v>
      </c>
      <c r="F288" s="68"/>
      <c r="G288" s="68"/>
      <c r="H288" s="67">
        <f t="shared" si="48"/>
        <v>0</v>
      </c>
      <c r="I288" s="69"/>
      <c r="J288" s="67">
        <f t="shared" si="49"/>
        <v>0</v>
      </c>
      <c r="K288" s="67">
        <f t="shared" si="50"/>
        <v>0</v>
      </c>
      <c r="N288" s="73"/>
    </row>
    <row r="289" spans="2:14" ht="51">
      <c r="B289" s="72" t="s">
        <v>554</v>
      </c>
      <c r="C289" s="56" t="s">
        <v>541</v>
      </c>
      <c r="D289" s="57" t="s">
        <v>95</v>
      </c>
      <c r="E289" s="58">
        <v>346.35</v>
      </c>
      <c r="F289" s="68"/>
      <c r="G289" s="68"/>
      <c r="H289" s="67">
        <f t="shared" si="48"/>
        <v>0</v>
      </c>
      <c r="I289" s="69"/>
      <c r="J289" s="67">
        <f t="shared" si="49"/>
        <v>0</v>
      </c>
      <c r="K289" s="67">
        <f t="shared" si="50"/>
        <v>0</v>
      </c>
      <c r="N289" s="73"/>
    </row>
    <row r="290" spans="2:14" ht="51">
      <c r="B290" s="72" t="s">
        <v>556</v>
      </c>
      <c r="C290" s="56" t="s">
        <v>542</v>
      </c>
      <c r="D290" s="57" t="s">
        <v>98</v>
      </c>
      <c r="E290" s="58">
        <v>1.2</v>
      </c>
      <c r="F290" s="68"/>
      <c r="G290" s="68"/>
      <c r="H290" s="67">
        <f t="shared" si="48"/>
        <v>0</v>
      </c>
      <c r="I290" s="69"/>
      <c r="J290" s="67">
        <f t="shared" si="49"/>
        <v>0</v>
      </c>
      <c r="K290" s="67">
        <f t="shared" si="50"/>
        <v>0</v>
      </c>
      <c r="N290" s="73"/>
    </row>
    <row r="291" spans="2:14" ht="25.5">
      <c r="B291" s="72" t="s">
        <v>557</v>
      </c>
      <c r="C291" s="56" t="s">
        <v>543</v>
      </c>
      <c r="D291" s="57" t="s">
        <v>96</v>
      </c>
      <c r="E291" s="58">
        <v>4.6</v>
      </c>
      <c r="F291" s="68"/>
      <c r="G291" s="68"/>
      <c r="H291" s="67">
        <f t="shared" si="48"/>
        <v>0</v>
      </c>
      <c r="I291" s="69"/>
      <c r="J291" s="67">
        <f t="shared" si="49"/>
        <v>0</v>
      </c>
      <c r="K291" s="67">
        <f t="shared" si="50"/>
        <v>0</v>
      </c>
      <c r="N291" s="73"/>
    </row>
    <row r="292" spans="2:14" ht="25.5">
      <c r="B292" s="72" t="s">
        <v>558</v>
      </c>
      <c r="C292" s="56" t="s">
        <v>544</v>
      </c>
      <c r="D292" s="57" t="s">
        <v>96</v>
      </c>
      <c r="E292" s="58">
        <v>4.6</v>
      </c>
      <c r="F292" s="68"/>
      <c r="G292" s="68"/>
      <c r="H292" s="67">
        <f t="shared" si="48"/>
        <v>0</v>
      </c>
      <c r="I292" s="69"/>
      <c r="J292" s="67">
        <f t="shared" si="49"/>
        <v>0</v>
      </c>
      <c r="K292" s="67">
        <f t="shared" si="50"/>
        <v>0</v>
      </c>
      <c r="N292" s="73"/>
    </row>
    <row r="293" spans="2:14" ht="25.5">
      <c r="B293" s="72" t="s">
        <v>559</v>
      </c>
      <c r="C293" s="56" t="s">
        <v>545</v>
      </c>
      <c r="D293" s="57" t="s">
        <v>95</v>
      </c>
      <c r="E293" s="58">
        <v>1</v>
      </c>
      <c r="F293" s="68"/>
      <c r="G293" s="68"/>
      <c r="H293" s="67">
        <f t="shared" si="48"/>
        <v>0</v>
      </c>
      <c r="I293" s="69"/>
      <c r="J293" s="67">
        <f t="shared" si="49"/>
        <v>0</v>
      </c>
      <c r="K293" s="67">
        <f t="shared" si="50"/>
        <v>0</v>
      </c>
      <c r="N293" s="73"/>
    </row>
    <row r="294" spans="2:14" ht="15">
      <c r="B294" s="46">
        <v>12</v>
      </c>
      <c r="C294" s="85" t="s">
        <v>561</v>
      </c>
      <c r="D294" s="48"/>
      <c r="E294" s="48"/>
      <c r="F294" s="48"/>
      <c r="G294" s="48"/>
      <c r="H294" s="48"/>
      <c r="I294" s="48"/>
      <c r="J294" s="48"/>
      <c r="K294" s="49"/>
      <c r="N294" s="73"/>
    </row>
    <row r="295" spans="2:14" ht="15">
      <c r="B295" s="46" t="s">
        <v>560</v>
      </c>
      <c r="C295" s="85" t="s">
        <v>562</v>
      </c>
      <c r="D295" s="48"/>
      <c r="E295" s="48"/>
      <c r="F295" s="48"/>
      <c r="G295" s="48"/>
      <c r="H295" s="48"/>
      <c r="I295" s="48"/>
      <c r="J295" s="48"/>
      <c r="K295" s="49"/>
      <c r="N295" s="73"/>
    </row>
    <row r="296" spans="2:14" ht="51">
      <c r="B296" s="66" t="s">
        <v>569</v>
      </c>
      <c r="C296" s="56" t="s">
        <v>563</v>
      </c>
      <c r="D296" s="57" t="s">
        <v>96</v>
      </c>
      <c r="E296" s="58">
        <v>373.73</v>
      </c>
      <c r="F296" s="68"/>
      <c r="G296" s="68"/>
      <c r="H296" s="67">
        <f aca="true" t="shared" si="51" ref="H296:H301">IF(E296&lt;&gt;"",TRUNC(F296,2)+TRUNC(G296,2),"")</f>
        <v>0</v>
      </c>
      <c r="I296" s="69"/>
      <c r="J296" s="67">
        <f aca="true" t="shared" si="52" ref="J296:J301">IF(E296&lt;&gt;"",TRUNC(H296*(1+TRUNC(I296,4)),2),"")</f>
        <v>0</v>
      </c>
      <c r="K296" s="67">
        <f aca="true" t="shared" si="53" ref="K296:K301">IF(E296&lt;&gt;"",TRUNC(TRUNC(J296,2)*TRUNC(E296,2),2),"")</f>
        <v>0</v>
      </c>
      <c r="N296" s="73"/>
    </row>
    <row r="297" spans="2:14" ht="51">
      <c r="B297" s="66" t="s">
        <v>570</v>
      </c>
      <c r="C297" s="56" t="s">
        <v>564</v>
      </c>
      <c r="D297" s="57" t="s">
        <v>95</v>
      </c>
      <c r="E297" s="58">
        <v>1212</v>
      </c>
      <c r="F297" s="68"/>
      <c r="G297" s="68"/>
      <c r="H297" s="67">
        <f t="shared" si="51"/>
        <v>0</v>
      </c>
      <c r="I297" s="69"/>
      <c r="J297" s="67">
        <f t="shared" si="52"/>
        <v>0</v>
      </c>
      <c r="K297" s="67">
        <f t="shared" si="53"/>
        <v>0</v>
      </c>
      <c r="N297" s="73"/>
    </row>
    <row r="298" spans="2:14" ht="51">
      <c r="B298" s="66" t="s">
        <v>571</v>
      </c>
      <c r="C298" s="56" t="s">
        <v>565</v>
      </c>
      <c r="D298" s="57" t="s">
        <v>95</v>
      </c>
      <c r="E298" s="58">
        <v>418.25</v>
      </c>
      <c r="F298" s="68"/>
      <c r="G298" s="68"/>
      <c r="H298" s="67">
        <f t="shared" si="51"/>
        <v>0</v>
      </c>
      <c r="I298" s="69"/>
      <c r="J298" s="67">
        <f t="shared" si="52"/>
        <v>0</v>
      </c>
      <c r="K298" s="67">
        <f t="shared" si="53"/>
        <v>0</v>
      </c>
      <c r="N298" s="73"/>
    </row>
    <row r="299" spans="2:14" ht="51">
      <c r="B299" s="66" t="s">
        <v>572</v>
      </c>
      <c r="C299" s="56" t="s">
        <v>566</v>
      </c>
      <c r="D299" s="57" t="s">
        <v>95</v>
      </c>
      <c r="E299" s="58">
        <v>793.75</v>
      </c>
      <c r="F299" s="68"/>
      <c r="G299" s="68"/>
      <c r="H299" s="67">
        <f t="shared" si="51"/>
        <v>0</v>
      </c>
      <c r="I299" s="69"/>
      <c r="J299" s="67">
        <f t="shared" si="52"/>
        <v>0</v>
      </c>
      <c r="K299" s="67">
        <f t="shared" si="53"/>
        <v>0</v>
      </c>
      <c r="N299" s="73"/>
    </row>
    <row r="300" spans="2:14" ht="51">
      <c r="B300" s="66" t="s">
        <v>573</v>
      </c>
      <c r="C300" s="56" t="s">
        <v>567</v>
      </c>
      <c r="D300" s="57" t="s">
        <v>95</v>
      </c>
      <c r="E300" s="58">
        <v>343.88888888888886</v>
      </c>
      <c r="F300" s="68"/>
      <c r="G300" s="68"/>
      <c r="H300" s="67">
        <f t="shared" si="51"/>
        <v>0</v>
      </c>
      <c r="I300" s="69"/>
      <c r="J300" s="67">
        <f t="shared" si="52"/>
        <v>0</v>
      </c>
      <c r="K300" s="67">
        <f t="shared" si="53"/>
        <v>0</v>
      </c>
      <c r="N300" s="73"/>
    </row>
    <row r="301" spans="2:14" ht="51">
      <c r="B301" s="66" t="s">
        <v>574</v>
      </c>
      <c r="C301" s="56" t="s">
        <v>568</v>
      </c>
      <c r="D301" s="57" t="s">
        <v>95</v>
      </c>
      <c r="E301" s="58">
        <v>153.23</v>
      </c>
      <c r="F301" s="68"/>
      <c r="G301" s="68"/>
      <c r="H301" s="67">
        <f t="shared" si="51"/>
        <v>0</v>
      </c>
      <c r="I301" s="69"/>
      <c r="J301" s="67">
        <f t="shared" si="52"/>
        <v>0</v>
      </c>
      <c r="K301" s="67">
        <f t="shared" si="53"/>
        <v>0</v>
      </c>
      <c r="N301" s="73"/>
    </row>
    <row r="302" spans="2:14" ht="15">
      <c r="B302" s="46" t="s">
        <v>743</v>
      </c>
      <c r="C302" s="85" t="s">
        <v>575</v>
      </c>
      <c r="D302" s="48"/>
      <c r="E302" s="48"/>
      <c r="F302" s="48"/>
      <c r="G302" s="48"/>
      <c r="H302" s="48"/>
      <c r="I302" s="48"/>
      <c r="J302" s="48"/>
      <c r="K302" s="49"/>
      <c r="N302" s="73"/>
    </row>
    <row r="303" spans="2:14" ht="38.25">
      <c r="B303" s="66" t="s">
        <v>744</v>
      </c>
      <c r="C303" s="56" t="s">
        <v>742</v>
      </c>
      <c r="D303" s="57" t="s">
        <v>95</v>
      </c>
      <c r="E303" s="58">
        <v>491.86</v>
      </c>
      <c r="F303" s="68"/>
      <c r="G303" s="68"/>
      <c r="H303" s="67">
        <f>IF(E303&lt;&gt;"",TRUNC(F303,2)+TRUNC(G303,2),"")</f>
        <v>0</v>
      </c>
      <c r="I303" s="69"/>
      <c r="J303" s="67">
        <f>IF(E303&lt;&gt;"",TRUNC(H303*(1+TRUNC(I303,4)),2),"")</f>
        <v>0</v>
      </c>
      <c r="K303" s="67">
        <f>IF(E303&lt;&gt;"",TRUNC(TRUNC(J303,2)*TRUNC(E303,2),2),"")</f>
        <v>0</v>
      </c>
      <c r="N303" s="73"/>
    </row>
    <row r="304" spans="2:14" ht="15">
      <c r="B304" s="46">
        <v>13</v>
      </c>
      <c r="C304" s="85" t="s">
        <v>577</v>
      </c>
      <c r="D304" s="48"/>
      <c r="E304" s="48"/>
      <c r="F304" s="48"/>
      <c r="G304" s="48"/>
      <c r="H304" s="48"/>
      <c r="I304" s="48"/>
      <c r="J304" s="48"/>
      <c r="K304" s="49"/>
      <c r="N304" s="73"/>
    </row>
    <row r="305" spans="2:14" ht="15">
      <c r="B305" s="46" t="s">
        <v>576</v>
      </c>
      <c r="C305" s="85" t="s">
        <v>578</v>
      </c>
      <c r="D305" s="48"/>
      <c r="E305" s="48"/>
      <c r="F305" s="48"/>
      <c r="G305" s="48"/>
      <c r="H305" s="48"/>
      <c r="I305" s="48"/>
      <c r="J305" s="48"/>
      <c r="K305" s="49"/>
      <c r="N305" s="73"/>
    </row>
    <row r="306" spans="2:14" ht="38.25">
      <c r="B306" s="66" t="s">
        <v>592</v>
      </c>
      <c r="C306" s="56" t="s">
        <v>579</v>
      </c>
      <c r="D306" s="57" t="s">
        <v>96</v>
      </c>
      <c r="E306" s="58">
        <v>5.5</v>
      </c>
      <c r="F306" s="68"/>
      <c r="G306" s="68"/>
      <c r="H306" s="67">
        <f>IF(E306&lt;&gt;"",TRUNC(F306,2)+TRUNC(G306,2),"")</f>
        <v>0</v>
      </c>
      <c r="I306" s="69"/>
      <c r="J306" s="67">
        <f>IF(E306&lt;&gt;"",TRUNC(H306*(1+TRUNC(I306,4)),2),"")</f>
        <v>0</v>
      </c>
      <c r="K306" s="67">
        <f>IF(E306&lt;&gt;"",TRUNC(TRUNC(J306,2)*TRUNC(E306,2),2),"")</f>
        <v>0</v>
      </c>
      <c r="N306" s="73"/>
    </row>
    <row r="307" spans="2:14" ht="38.25">
      <c r="B307" s="66" t="s">
        <v>593</v>
      </c>
      <c r="C307" s="56" t="s">
        <v>580</v>
      </c>
      <c r="D307" s="57" t="s">
        <v>97</v>
      </c>
      <c r="E307" s="58">
        <v>9</v>
      </c>
      <c r="F307" s="68"/>
      <c r="G307" s="68"/>
      <c r="H307" s="67">
        <f aca="true" t="shared" si="54" ref="H307:H318">IF(E307&lt;&gt;"",TRUNC(F307,2)+TRUNC(G307,2),"")</f>
        <v>0</v>
      </c>
      <c r="I307" s="69"/>
      <c r="J307" s="67">
        <f aca="true" t="shared" si="55" ref="J307:J318">IF(E307&lt;&gt;"",TRUNC(H307*(1+TRUNC(I307,4)),2),"")</f>
        <v>0</v>
      </c>
      <c r="K307" s="67">
        <f aca="true" t="shared" si="56" ref="K307:K318">IF(E307&lt;&gt;"",TRUNC(TRUNC(J307,2)*TRUNC(E307,2),2),"")</f>
        <v>0</v>
      </c>
      <c r="N307" s="73"/>
    </row>
    <row r="308" spans="2:14" ht="38.25">
      <c r="B308" s="66" t="s">
        <v>594</v>
      </c>
      <c r="C308" s="56" t="s">
        <v>581</v>
      </c>
      <c r="D308" s="57" t="s">
        <v>97</v>
      </c>
      <c r="E308" s="58">
        <v>14</v>
      </c>
      <c r="F308" s="68"/>
      <c r="G308" s="68"/>
      <c r="H308" s="67">
        <f t="shared" si="54"/>
        <v>0</v>
      </c>
      <c r="I308" s="69"/>
      <c r="J308" s="67">
        <f t="shared" si="55"/>
        <v>0</v>
      </c>
      <c r="K308" s="67">
        <f t="shared" si="56"/>
        <v>0</v>
      </c>
      <c r="N308" s="73"/>
    </row>
    <row r="309" spans="2:14" ht="38.25">
      <c r="B309" s="66" t="s">
        <v>595</v>
      </c>
      <c r="C309" s="56" t="s">
        <v>582</v>
      </c>
      <c r="D309" s="57" t="s">
        <v>97</v>
      </c>
      <c r="E309" s="58">
        <v>1</v>
      </c>
      <c r="F309" s="68"/>
      <c r="G309" s="68"/>
      <c r="H309" s="67">
        <f t="shared" si="54"/>
        <v>0</v>
      </c>
      <c r="I309" s="69"/>
      <c r="J309" s="67">
        <f t="shared" si="55"/>
        <v>0</v>
      </c>
      <c r="K309" s="67">
        <f t="shared" si="56"/>
        <v>0</v>
      </c>
      <c r="N309" s="73"/>
    </row>
    <row r="310" spans="2:14" ht="51">
      <c r="B310" s="66" t="s">
        <v>596</v>
      </c>
      <c r="C310" s="56" t="s">
        <v>583</v>
      </c>
      <c r="D310" s="57" t="s">
        <v>97</v>
      </c>
      <c r="E310" s="58">
        <v>3</v>
      </c>
      <c r="F310" s="68"/>
      <c r="G310" s="68"/>
      <c r="H310" s="67">
        <f t="shared" si="54"/>
        <v>0</v>
      </c>
      <c r="I310" s="69"/>
      <c r="J310" s="67">
        <f t="shared" si="55"/>
        <v>0</v>
      </c>
      <c r="K310" s="67">
        <f t="shared" si="56"/>
        <v>0</v>
      </c>
      <c r="N310" s="73"/>
    </row>
    <row r="311" spans="2:14" ht="38.25">
      <c r="B311" s="66" t="s">
        <v>597</v>
      </c>
      <c r="C311" s="56" t="s">
        <v>584</v>
      </c>
      <c r="D311" s="57" t="s">
        <v>97</v>
      </c>
      <c r="E311" s="58">
        <v>4</v>
      </c>
      <c r="F311" s="68"/>
      <c r="G311" s="68"/>
      <c r="H311" s="67">
        <f t="shared" si="54"/>
        <v>0</v>
      </c>
      <c r="I311" s="69"/>
      <c r="J311" s="67">
        <f t="shared" si="55"/>
        <v>0</v>
      </c>
      <c r="K311" s="67">
        <f t="shared" si="56"/>
        <v>0</v>
      </c>
      <c r="N311" s="73"/>
    </row>
    <row r="312" spans="2:14" ht="51">
      <c r="B312" s="66" t="s">
        <v>598</v>
      </c>
      <c r="C312" s="56" t="s">
        <v>585</v>
      </c>
      <c r="D312" s="57" t="s">
        <v>97</v>
      </c>
      <c r="E312" s="58">
        <v>1</v>
      </c>
      <c r="F312" s="68"/>
      <c r="G312" s="68"/>
      <c r="H312" s="67">
        <f t="shared" si="54"/>
        <v>0</v>
      </c>
      <c r="I312" s="69"/>
      <c r="J312" s="67">
        <f t="shared" si="55"/>
        <v>0</v>
      </c>
      <c r="K312" s="67">
        <f t="shared" si="56"/>
        <v>0</v>
      </c>
      <c r="N312" s="73"/>
    </row>
    <row r="313" spans="2:14" ht="51">
      <c r="B313" s="66" t="s">
        <v>599</v>
      </c>
      <c r="C313" s="56" t="s">
        <v>586</v>
      </c>
      <c r="D313" s="57" t="s">
        <v>97</v>
      </c>
      <c r="E313" s="58">
        <v>1</v>
      </c>
      <c r="F313" s="68"/>
      <c r="G313" s="68"/>
      <c r="H313" s="67">
        <f t="shared" si="54"/>
        <v>0</v>
      </c>
      <c r="I313" s="69"/>
      <c r="J313" s="67">
        <f t="shared" si="55"/>
        <v>0</v>
      </c>
      <c r="K313" s="67">
        <f t="shared" si="56"/>
        <v>0</v>
      </c>
      <c r="N313" s="73"/>
    </row>
    <row r="314" spans="2:14" ht="38.25">
      <c r="B314" s="66" t="s">
        <v>600</v>
      </c>
      <c r="C314" s="56" t="s">
        <v>587</v>
      </c>
      <c r="D314" s="57" t="s">
        <v>97</v>
      </c>
      <c r="E314" s="58">
        <v>2</v>
      </c>
      <c r="F314" s="68"/>
      <c r="G314" s="68"/>
      <c r="H314" s="67">
        <f t="shared" si="54"/>
        <v>0</v>
      </c>
      <c r="I314" s="69"/>
      <c r="J314" s="67">
        <f t="shared" si="55"/>
        <v>0</v>
      </c>
      <c r="K314" s="67">
        <f t="shared" si="56"/>
        <v>0</v>
      </c>
      <c r="N314" s="73"/>
    </row>
    <row r="315" spans="2:14" ht="38.25">
      <c r="B315" s="66" t="s">
        <v>601</v>
      </c>
      <c r="C315" s="56" t="s">
        <v>588</v>
      </c>
      <c r="D315" s="57" t="s">
        <v>97</v>
      </c>
      <c r="E315" s="58">
        <v>6</v>
      </c>
      <c r="F315" s="68"/>
      <c r="G315" s="68"/>
      <c r="H315" s="67">
        <f t="shared" si="54"/>
        <v>0</v>
      </c>
      <c r="I315" s="69"/>
      <c r="J315" s="67">
        <f t="shared" si="55"/>
        <v>0</v>
      </c>
      <c r="K315" s="67">
        <f t="shared" si="56"/>
        <v>0</v>
      </c>
      <c r="N315" s="73"/>
    </row>
    <row r="316" spans="2:14" ht="38.25">
      <c r="B316" s="66" t="s">
        <v>602</v>
      </c>
      <c r="C316" s="56" t="s">
        <v>589</v>
      </c>
      <c r="D316" s="57" t="s">
        <v>97</v>
      </c>
      <c r="E316" s="58">
        <v>2</v>
      </c>
      <c r="F316" s="68"/>
      <c r="G316" s="68"/>
      <c r="H316" s="67">
        <f t="shared" si="54"/>
        <v>0</v>
      </c>
      <c r="I316" s="69"/>
      <c r="J316" s="67">
        <f t="shared" si="55"/>
        <v>0</v>
      </c>
      <c r="K316" s="67">
        <f t="shared" si="56"/>
        <v>0</v>
      </c>
      <c r="N316" s="73"/>
    </row>
    <row r="317" spans="2:14" ht="38.25">
      <c r="B317" s="66" t="s">
        <v>603</v>
      </c>
      <c r="C317" s="56" t="s">
        <v>590</v>
      </c>
      <c r="D317" s="57" t="s">
        <v>97</v>
      </c>
      <c r="E317" s="58">
        <v>3</v>
      </c>
      <c r="F317" s="68"/>
      <c r="G317" s="68"/>
      <c r="H317" s="67">
        <f t="shared" si="54"/>
        <v>0</v>
      </c>
      <c r="I317" s="69"/>
      <c r="J317" s="67">
        <f t="shared" si="55"/>
        <v>0</v>
      </c>
      <c r="K317" s="67">
        <f t="shared" si="56"/>
        <v>0</v>
      </c>
      <c r="N317" s="73"/>
    </row>
    <row r="318" spans="2:14" ht="38.25">
      <c r="B318" s="66" t="s">
        <v>604</v>
      </c>
      <c r="C318" s="56" t="s">
        <v>591</v>
      </c>
      <c r="D318" s="57" t="s">
        <v>97</v>
      </c>
      <c r="E318" s="58">
        <v>2</v>
      </c>
      <c r="F318" s="68"/>
      <c r="G318" s="68"/>
      <c r="H318" s="67">
        <f t="shared" si="54"/>
        <v>0</v>
      </c>
      <c r="I318" s="69"/>
      <c r="J318" s="67">
        <f t="shared" si="55"/>
        <v>0</v>
      </c>
      <c r="K318" s="67">
        <f t="shared" si="56"/>
        <v>0</v>
      </c>
      <c r="N318" s="73"/>
    </row>
    <row r="319" spans="2:14" ht="15">
      <c r="B319" s="46" t="s">
        <v>605</v>
      </c>
      <c r="C319" s="85" t="s">
        <v>606</v>
      </c>
      <c r="D319" s="48"/>
      <c r="E319" s="48"/>
      <c r="F319" s="48"/>
      <c r="G319" s="48"/>
      <c r="H319" s="48"/>
      <c r="I319" s="48"/>
      <c r="J319" s="48"/>
      <c r="K319" s="49"/>
      <c r="N319" s="73"/>
    </row>
    <row r="320" spans="2:14" ht="63.75">
      <c r="B320" s="66" t="s">
        <v>610</v>
      </c>
      <c r="C320" s="56" t="s">
        <v>607</v>
      </c>
      <c r="D320" s="57" t="s">
        <v>95</v>
      </c>
      <c r="E320" s="58">
        <v>55.87</v>
      </c>
      <c r="F320" s="68"/>
      <c r="G320" s="68"/>
      <c r="H320" s="67">
        <f>IF(E320&lt;&gt;"",TRUNC(F320,2)+TRUNC(G320,2),"")</f>
        <v>0</v>
      </c>
      <c r="I320" s="69"/>
      <c r="J320" s="67">
        <f>IF(E320&lt;&gt;"",TRUNC(H320*(1+TRUNC(I320,4)),2),"")</f>
        <v>0</v>
      </c>
      <c r="K320" s="67">
        <f>IF(E320&lt;&gt;"",TRUNC(TRUNC(J320,2)*TRUNC(E320,2),2),"")</f>
        <v>0</v>
      </c>
      <c r="N320" s="73"/>
    </row>
    <row r="321" spans="2:14" ht="76.5">
      <c r="B321" s="66" t="s">
        <v>611</v>
      </c>
      <c r="C321" s="56" t="s">
        <v>608</v>
      </c>
      <c r="D321" s="57" t="s">
        <v>97</v>
      </c>
      <c r="E321" s="58">
        <v>1</v>
      </c>
      <c r="F321" s="68"/>
      <c r="G321" s="68"/>
      <c r="H321" s="67">
        <f>IF(E321&lt;&gt;"",TRUNC(F321,2)+TRUNC(G321,2),"")</f>
        <v>0</v>
      </c>
      <c r="I321" s="69"/>
      <c r="J321" s="67">
        <f>IF(E321&lt;&gt;"",TRUNC(H321*(1+TRUNC(I321,4)),2),"")</f>
        <v>0</v>
      </c>
      <c r="K321" s="67">
        <f>IF(E321&lt;&gt;"",TRUNC(TRUNC(J321,2)*TRUNC(E321,2),2),"")</f>
        <v>0</v>
      </c>
      <c r="N321" s="73"/>
    </row>
    <row r="322" spans="2:14" ht="63.75">
      <c r="B322" s="66" t="s">
        <v>612</v>
      </c>
      <c r="C322" s="56" t="s">
        <v>609</v>
      </c>
      <c r="D322" s="57" t="s">
        <v>97</v>
      </c>
      <c r="E322" s="58">
        <v>2</v>
      </c>
      <c r="F322" s="68"/>
      <c r="G322" s="68"/>
      <c r="H322" s="67">
        <f>IF(E322&lt;&gt;"",TRUNC(F322,2)+TRUNC(G322,2),"")</f>
        <v>0</v>
      </c>
      <c r="I322" s="69"/>
      <c r="J322" s="67">
        <f>IF(E322&lt;&gt;"",TRUNC(H322*(1+TRUNC(I322,4)),2),"")</f>
        <v>0</v>
      </c>
      <c r="K322" s="67">
        <f>IF(E322&lt;&gt;"",TRUNC(TRUNC(J322,2)*TRUNC(E322,2),2),"")</f>
        <v>0</v>
      </c>
      <c r="N322" s="73"/>
    </row>
    <row r="323" spans="2:14" ht="15">
      <c r="B323" s="46" t="s">
        <v>613</v>
      </c>
      <c r="C323" s="85" t="s">
        <v>614</v>
      </c>
      <c r="D323" s="48"/>
      <c r="E323" s="48"/>
      <c r="F323" s="48"/>
      <c r="G323" s="48"/>
      <c r="H323" s="48"/>
      <c r="I323" s="48"/>
      <c r="J323" s="48"/>
      <c r="K323" s="49"/>
      <c r="N323" s="73"/>
    </row>
    <row r="324" spans="2:14" ht="63.75">
      <c r="B324" s="66" t="s">
        <v>617</v>
      </c>
      <c r="C324" s="56" t="s">
        <v>615</v>
      </c>
      <c r="D324" s="57" t="s">
        <v>96</v>
      </c>
      <c r="E324" s="58">
        <v>25.74</v>
      </c>
      <c r="F324" s="68"/>
      <c r="G324" s="68"/>
      <c r="H324" s="67">
        <f>IF(E324&lt;&gt;"",TRUNC(F324,2)+TRUNC(G324,2),"")</f>
        <v>0</v>
      </c>
      <c r="I324" s="69"/>
      <c r="J324" s="67">
        <f>IF(E324&lt;&gt;"",TRUNC(H324*(1+TRUNC(I324,4)),2),"")</f>
        <v>0</v>
      </c>
      <c r="K324" s="67">
        <f>IF(E324&lt;&gt;"",TRUNC(TRUNC(J324,2)*TRUNC(E324,2),2),"")</f>
        <v>0</v>
      </c>
      <c r="N324" s="73"/>
    </row>
    <row r="325" spans="2:14" ht="51">
      <c r="B325" s="66" t="s">
        <v>618</v>
      </c>
      <c r="C325" s="56" t="s">
        <v>616</v>
      </c>
      <c r="D325" s="57" t="s">
        <v>96</v>
      </c>
      <c r="E325" s="58">
        <v>4</v>
      </c>
      <c r="F325" s="68"/>
      <c r="G325" s="68"/>
      <c r="H325" s="67">
        <f>IF(E325&lt;&gt;"",TRUNC(F325,2)+TRUNC(G325,2),"")</f>
        <v>0</v>
      </c>
      <c r="I325" s="69"/>
      <c r="J325" s="67">
        <f>IF(E325&lt;&gt;"",TRUNC(H325*(1+TRUNC(I325,4)),2),"")</f>
        <v>0</v>
      </c>
      <c r="K325" s="67">
        <f>IF(E325&lt;&gt;"",TRUNC(TRUNC(J325,2)*TRUNC(E325,2),2),"")</f>
        <v>0</v>
      </c>
      <c r="N325" s="73"/>
    </row>
    <row r="326" spans="2:14" ht="15">
      <c r="B326" s="46" t="s">
        <v>619</v>
      </c>
      <c r="C326" s="85" t="s">
        <v>620</v>
      </c>
      <c r="D326" s="48"/>
      <c r="E326" s="48"/>
      <c r="F326" s="48"/>
      <c r="G326" s="48"/>
      <c r="H326" s="48"/>
      <c r="I326" s="48"/>
      <c r="J326" s="48"/>
      <c r="K326" s="49"/>
      <c r="N326" s="73"/>
    </row>
    <row r="327" spans="2:14" ht="38.25">
      <c r="B327" s="66" t="s">
        <v>633</v>
      </c>
      <c r="C327" s="56" t="s">
        <v>621</v>
      </c>
      <c r="D327" s="57" t="s">
        <v>96</v>
      </c>
      <c r="E327" s="58">
        <v>16.43</v>
      </c>
      <c r="F327" s="68"/>
      <c r="G327" s="68"/>
      <c r="H327" s="67">
        <f>IF(E327&lt;&gt;"",TRUNC(F327,2)+TRUNC(G327,2),"")</f>
        <v>0</v>
      </c>
      <c r="I327" s="69"/>
      <c r="J327" s="67">
        <f>IF(E327&lt;&gt;"",TRUNC(H327*(1+TRUNC(I327,4)),2),"")</f>
        <v>0</v>
      </c>
      <c r="K327" s="67">
        <f>IF(E327&lt;&gt;"",TRUNC(TRUNC(J327,2)*TRUNC(E327,2),2),"")</f>
        <v>0</v>
      </c>
      <c r="N327" s="73"/>
    </row>
    <row r="328" spans="2:14" ht="38.25">
      <c r="B328" s="66" t="s">
        <v>634</v>
      </c>
      <c r="C328" s="56" t="s">
        <v>622</v>
      </c>
      <c r="D328" s="57" t="s">
        <v>96</v>
      </c>
      <c r="E328" s="58">
        <v>23.6</v>
      </c>
      <c r="F328" s="68"/>
      <c r="G328" s="68"/>
      <c r="H328" s="67">
        <f aca="true" t="shared" si="57" ref="H328:H336">IF(E328&lt;&gt;"",TRUNC(F328,2)+TRUNC(G328,2),"")</f>
        <v>0</v>
      </c>
      <c r="I328" s="69"/>
      <c r="J328" s="67">
        <f aca="true" t="shared" si="58" ref="J328:J336">IF(E328&lt;&gt;"",TRUNC(H328*(1+TRUNC(I328,4)),2),"")</f>
        <v>0</v>
      </c>
      <c r="K328" s="67">
        <f aca="true" t="shared" si="59" ref="K328:K336">IF(E328&lt;&gt;"",TRUNC(TRUNC(J328,2)*TRUNC(E328,2),2),"")</f>
        <v>0</v>
      </c>
      <c r="N328" s="73"/>
    </row>
    <row r="329" spans="2:14" ht="51">
      <c r="B329" s="66" t="s">
        <v>635</v>
      </c>
      <c r="C329" s="56" t="s">
        <v>623</v>
      </c>
      <c r="D329" s="57" t="s">
        <v>97</v>
      </c>
      <c r="E329" s="58">
        <v>3</v>
      </c>
      <c r="F329" s="68"/>
      <c r="G329" s="68"/>
      <c r="H329" s="67">
        <f t="shared" si="57"/>
        <v>0</v>
      </c>
      <c r="I329" s="69"/>
      <c r="J329" s="67">
        <f t="shared" si="58"/>
        <v>0</v>
      </c>
      <c r="K329" s="67">
        <f t="shared" si="59"/>
        <v>0</v>
      </c>
      <c r="N329" s="73"/>
    </row>
    <row r="330" spans="2:14" ht="51">
      <c r="B330" s="66" t="s">
        <v>636</v>
      </c>
      <c r="C330" s="56" t="s">
        <v>624</v>
      </c>
      <c r="D330" s="57" t="s">
        <v>97</v>
      </c>
      <c r="E330" s="58">
        <v>2</v>
      </c>
      <c r="F330" s="68"/>
      <c r="G330" s="68"/>
      <c r="H330" s="67">
        <f t="shared" si="57"/>
        <v>0</v>
      </c>
      <c r="I330" s="69"/>
      <c r="J330" s="67">
        <f t="shared" si="58"/>
        <v>0</v>
      </c>
      <c r="K330" s="67">
        <f t="shared" si="59"/>
        <v>0</v>
      </c>
      <c r="N330" s="73"/>
    </row>
    <row r="331" spans="2:14" ht="51">
      <c r="B331" s="66" t="s">
        <v>637</v>
      </c>
      <c r="C331" s="56" t="s">
        <v>625</v>
      </c>
      <c r="D331" s="57" t="s">
        <v>97</v>
      </c>
      <c r="E331" s="58">
        <v>2</v>
      </c>
      <c r="F331" s="68"/>
      <c r="G331" s="68"/>
      <c r="H331" s="67">
        <f t="shared" si="57"/>
        <v>0</v>
      </c>
      <c r="I331" s="69"/>
      <c r="J331" s="67">
        <f t="shared" si="58"/>
        <v>0</v>
      </c>
      <c r="K331" s="67">
        <f t="shared" si="59"/>
        <v>0</v>
      </c>
      <c r="N331" s="73"/>
    </row>
    <row r="332" spans="2:14" ht="51">
      <c r="B332" s="66" t="s">
        <v>638</v>
      </c>
      <c r="C332" s="56" t="s">
        <v>626</v>
      </c>
      <c r="D332" s="57" t="s">
        <v>97</v>
      </c>
      <c r="E332" s="58">
        <v>2</v>
      </c>
      <c r="F332" s="68"/>
      <c r="G332" s="68"/>
      <c r="H332" s="67">
        <f t="shared" si="57"/>
        <v>0</v>
      </c>
      <c r="I332" s="69"/>
      <c r="J332" s="67">
        <f t="shared" si="58"/>
        <v>0</v>
      </c>
      <c r="K332" s="67">
        <f t="shared" si="59"/>
        <v>0</v>
      </c>
      <c r="N332" s="73"/>
    </row>
    <row r="333" spans="2:14" ht="51">
      <c r="B333" s="66" t="s">
        <v>639</v>
      </c>
      <c r="C333" s="56" t="s">
        <v>627</v>
      </c>
      <c r="D333" s="57" t="s">
        <v>97</v>
      </c>
      <c r="E333" s="58">
        <v>1</v>
      </c>
      <c r="F333" s="68"/>
      <c r="G333" s="68"/>
      <c r="H333" s="67">
        <f t="shared" si="57"/>
        <v>0</v>
      </c>
      <c r="I333" s="69"/>
      <c r="J333" s="67">
        <f t="shared" si="58"/>
        <v>0</v>
      </c>
      <c r="K333" s="67">
        <f t="shared" si="59"/>
        <v>0</v>
      </c>
      <c r="N333" s="73"/>
    </row>
    <row r="334" spans="2:14" ht="51">
      <c r="B334" s="66" t="s">
        <v>640</v>
      </c>
      <c r="C334" s="56" t="s">
        <v>628</v>
      </c>
      <c r="D334" s="57" t="s">
        <v>97</v>
      </c>
      <c r="E334" s="58">
        <v>4</v>
      </c>
      <c r="F334" s="68"/>
      <c r="G334" s="68"/>
      <c r="H334" s="67">
        <f t="shared" si="57"/>
        <v>0</v>
      </c>
      <c r="I334" s="69"/>
      <c r="J334" s="67">
        <f t="shared" si="58"/>
        <v>0</v>
      </c>
      <c r="K334" s="67">
        <f t="shared" si="59"/>
        <v>0</v>
      </c>
      <c r="N334" s="73"/>
    </row>
    <row r="335" spans="2:14" ht="51">
      <c r="B335" s="66" t="s">
        <v>641</v>
      </c>
      <c r="C335" s="56" t="s">
        <v>629</v>
      </c>
      <c r="D335" s="57" t="s">
        <v>97</v>
      </c>
      <c r="E335" s="58">
        <v>2</v>
      </c>
      <c r="F335" s="68"/>
      <c r="G335" s="68"/>
      <c r="H335" s="67">
        <f t="shared" si="57"/>
        <v>0</v>
      </c>
      <c r="I335" s="69"/>
      <c r="J335" s="67">
        <f t="shared" si="58"/>
        <v>0</v>
      </c>
      <c r="K335" s="67">
        <f t="shared" si="59"/>
        <v>0</v>
      </c>
      <c r="N335" s="73"/>
    </row>
    <row r="336" spans="2:14" ht="51">
      <c r="B336" s="66" t="s">
        <v>642</v>
      </c>
      <c r="C336" s="56" t="s">
        <v>630</v>
      </c>
      <c r="D336" s="57" t="s">
        <v>97</v>
      </c>
      <c r="E336" s="58">
        <v>4</v>
      </c>
      <c r="F336" s="68"/>
      <c r="G336" s="68"/>
      <c r="H336" s="67">
        <f t="shared" si="57"/>
        <v>0</v>
      </c>
      <c r="I336" s="69"/>
      <c r="J336" s="67">
        <f t="shared" si="58"/>
        <v>0</v>
      </c>
      <c r="K336" s="67">
        <f t="shared" si="59"/>
        <v>0</v>
      </c>
      <c r="N336" s="73"/>
    </row>
    <row r="337" spans="2:14" ht="51">
      <c r="B337" s="66" t="s">
        <v>643</v>
      </c>
      <c r="C337" s="56" t="s">
        <v>631</v>
      </c>
      <c r="D337" s="57" t="s">
        <v>97</v>
      </c>
      <c r="E337" s="58">
        <v>2</v>
      </c>
      <c r="F337" s="68"/>
      <c r="G337" s="68"/>
      <c r="H337" s="67">
        <f>IF(E337&lt;&gt;"",TRUNC(F337,2)+TRUNC(G337,2),"")</f>
        <v>0</v>
      </c>
      <c r="I337" s="69"/>
      <c r="J337" s="67">
        <f>IF(E337&lt;&gt;"",TRUNC(H337*(1+TRUNC(I337,4)),2),"")</f>
        <v>0</v>
      </c>
      <c r="K337" s="67">
        <f>IF(E337&lt;&gt;"",TRUNC(TRUNC(J337,2)*TRUNC(E337,2),2),"")</f>
        <v>0</v>
      </c>
      <c r="N337" s="73"/>
    </row>
    <row r="338" spans="2:14" ht="51">
      <c r="B338" s="66" t="s">
        <v>644</v>
      </c>
      <c r="C338" s="56" t="s">
        <v>632</v>
      </c>
      <c r="D338" s="57" t="s">
        <v>97</v>
      </c>
      <c r="E338" s="58">
        <v>1</v>
      </c>
      <c r="F338" s="68"/>
      <c r="G338" s="68"/>
      <c r="H338" s="67">
        <f>IF(E338&lt;&gt;"",TRUNC(F338,2)+TRUNC(G338,2),"")</f>
        <v>0</v>
      </c>
      <c r="I338" s="69"/>
      <c r="J338" s="67">
        <f>IF(E338&lt;&gt;"",TRUNC(H338*(1+TRUNC(I338,4)),2),"")</f>
        <v>0</v>
      </c>
      <c r="K338" s="67">
        <f>IF(E338&lt;&gt;"",TRUNC(TRUNC(J338,2)*TRUNC(E338,2),2),"")</f>
        <v>0</v>
      </c>
      <c r="N338" s="73"/>
    </row>
    <row r="339" spans="2:14" ht="15">
      <c r="B339" s="46">
        <v>14</v>
      </c>
      <c r="C339" s="85" t="s">
        <v>645</v>
      </c>
      <c r="D339" s="48"/>
      <c r="E339" s="48"/>
      <c r="F339" s="48"/>
      <c r="G339" s="48"/>
      <c r="H339" s="48"/>
      <c r="I339" s="48"/>
      <c r="J339" s="48"/>
      <c r="K339" s="49"/>
      <c r="N339" s="73"/>
    </row>
    <row r="340" spans="2:14" ht="38.25">
      <c r="B340" s="66" t="s">
        <v>658</v>
      </c>
      <c r="C340" s="56" t="s">
        <v>646</v>
      </c>
      <c r="D340" s="57" t="s">
        <v>97</v>
      </c>
      <c r="E340" s="58">
        <v>7</v>
      </c>
      <c r="F340" s="68"/>
      <c r="G340" s="68"/>
      <c r="H340" s="67">
        <f>IF(E340&lt;&gt;"",TRUNC(F340,2)+TRUNC(G340,2),"")</f>
        <v>0</v>
      </c>
      <c r="I340" s="69"/>
      <c r="J340" s="67">
        <f>IF(E340&lt;&gt;"",TRUNC(H340*(1+TRUNC(I340,4)),2),"")</f>
        <v>0</v>
      </c>
      <c r="K340" s="67">
        <f>IF(E340&lt;&gt;"",TRUNC(TRUNC(J340,2)*TRUNC(E340,2),2),"")</f>
        <v>0</v>
      </c>
      <c r="N340" s="73"/>
    </row>
    <row r="341" spans="2:14" ht="25.5">
      <c r="B341" s="66" t="s">
        <v>659</v>
      </c>
      <c r="C341" s="56" t="s">
        <v>647</v>
      </c>
      <c r="D341" s="57" t="s">
        <v>97</v>
      </c>
      <c r="E341" s="58">
        <v>7</v>
      </c>
      <c r="F341" s="68"/>
      <c r="G341" s="68"/>
      <c r="H341" s="67">
        <f aca="true" t="shared" si="60" ref="H341:H351">IF(E341&lt;&gt;"",TRUNC(F341,2)+TRUNC(G341,2),"")</f>
        <v>0</v>
      </c>
      <c r="I341" s="69"/>
      <c r="J341" s="67">
        <f aca="true" t="shared" si="61" ref="J341:J351">IF(E341&lt;&gt;"",TRUNC(H341*(1+TRUNC(I341,4)),2),"")</f>
        <v>0</v>
      </c>
      <c r="K341" s="67">
        <f aca="true" t="shared" si="62" ref="K341:K351">IF(E341&lt;&gt;"",TRUNC(TRUNC(J341,2)*TRUNC(E341,2),2),"")</f>
        <v>0</v>
      </c>
      <c r="N341" s="73"/>
    </row>
    <row r="342" spans="2:14" ht="63.75">
      <c r="B342" s="66" t="s">
        <v>660</v>
      </c>
      <c r="C342" s="56" t="s">
        <v>648</v>
      </c>
      <c r="D342" s="57" t="s">
        <v>95</v>
      </c>
      <c r="E342" s="58">
        <v>2.7</v>
      </c>
      <c r="F342" s="68"/>
      <c r="G342" s="68"/>
      <c r="H342" s="67">
        <f t="shared" si="60"/>
        <v>0</v>
      </c>
      <c r="I342" s="69"/>
      <c r="J342" s="67">
        <f t="shared" si="61"/>
        <v>0</v>
      </c>
      <c r="K342" s="67">
        <f t="shared" si="62"/>
        <v>0</v>
      </c>
      <c r="N342" s="73"/>
    </row>
    <row r="343" spans="2:14" ht="51">
      <c r="B343" s="66" t="s">
        <v>661</v>
      </c>
      <c r="C343" s="56" t="s">
        <v>649</v>
      </c>
      <c r="D343" s="57" t="s">
        <v>97</v>
      </c>
      <c r="E343" s="58">
        <v>1</v>
      </c>
      <c r="F343" s="68"/>
      <c r="G343" s="68"/>
      <c r="H343" s="67">
        <f t="shared" si="60"/>
        <v>0</v>
      </c>
      <c r="I343" s="69"/>
      <c r="J343" s="67">
        <f t="shared" si="61"/>
        <v>0</v>
      </c>
      <c r="K343" s="67">
        <f t="shared" si="62"/>
        <v>0</v>
      </c>
      <c r="N343" s="73"/>
    </row>
    <row r="344" spans="2:14" ht="38.25">
      <c r="B344" s="66" t="s">
        <v>662</v>
      </c>
      <c r="C344" s="56" t="s">
        <v>650</v>
      </c>
      <c r="D344" s="57" t="s">
        <v>97</v>
      </c>
      <c r="E344" s="58">
        <v>1</v>
      </c>
      <c r="F344" s="68"/>
      <c r="G344" s="68"/>
      <c r="H344" s="67">
        <f t="shared" si="60"/>
        <v>0</v>
      </c>
      <c r="I344" s="69"/>
      <c r="J344" s="67">
        <f t="shared" si="61"/>
        <v>0</v>
      </c>
      <c r="K344" s="67">
        <f t="shared" si="62"/>
        <v>0</v>
      </c>
      <c r="N344" s="73"/>
    </row>
    <row r="345" spans="2:14" ht="25.5">
      <c r="B345" s="66" t="s">
        <v>663</v>
      </c>
      <c r="C345" s="56" t="s">
        <v>651</v>
      </c>
      <c r="D345" s="57" t="s">
        <v>97</v>
      </c>
      <c r="E345" s="58">
        <v>1</v>
      </c>
      <c r="F345" s="68"/>
      <c r="G345" s="68"/>
      <c r="H345" s="67">
        <f t="shared" si="60"/>
        <v>0</v>
      </c>
      <c r="I345" s="69"/>
      <c r="J345" s="67">
        <f t="shared" si="61"/>
        <v>0</v>
      </c>
      <c r="K345" s="67">
        <f t="shared" si="62"/>
        <v>0</v>
      </c>
      <c r="N345" s="73"/>
    </row>
    <row r="346" spans="2:14" ht="25.5">
      <c r="B346" s="66" t="s">
        <v>664</v>
      </c>
      <c r="C346" s="56" t="s">
        <v>652</v>
      </c>
      <c r="D346" s="57" t="s">
        <v>95</v>
      </c>
      <c r="E346" s="58">
        <v>5</v>
      </c>
      <c r="F346" s="68"/>
      <c r="G346" s="68"/>
      <c r="H346" s="67">
        <f t="shared" si="60"/>
        <v>0</v>
      </c>
      <c r="I346" s="69"/>
      <c r="J346" s="67">
        <f t="shared" si="61"/>
        <v>0</v>
      </c>
      <c r="K346" s="67">
        <f t="shared" si="62"/>
        <v>0</v>
      </c>
      <c r="N346" s="73"/>
    </row>
    <row r="347" spans="2:14" ht="14.25">
      <c r="B347" s="66" t="s">
        <v>665</v>
      </c>
      <c r="C347" s="56" t="s">
        <v>653</v>
      </c>
      <c r="D347" s="57" t="s">
        <v>97</v>
      </c>
      <c r="E347" s="58">
        <v>2</v>
      </c>
      <c r="F347" s="68"/>
      <c r="G347" s="68"/>
      <c r="H347" s="67">
        <f t="shared" si="60"/>
        <v>0</v>
      </c>
      <c r="I347" s="69"/>
      <c r="J347" s="67">
        <f t="shared" si="61"/>
        <v>0</v>
      </c>
      <c r="K347" s="67">
        <f t="shared" si="62"/>
        <v>0</v>
      </c>
      <c r="N347" s="73"/>
    </row>
    <row r="348" spans="2:14" ht="25.5">
      <c r="B348" s="66" t="s">
        <v>666</v>
      </c>
      <c r="C348" s="56" t="s">
        <v>654</v>
      </c>
      <c r="D348" s="57" t="s">
        <v>97</v>
      </c>
      <c r="E348" s="58">
        <v>10</v>
      </c>
      <c r="F348" s="68"/>
      <c r="G348" s="68"/>
      <c r="H348" s="67">
        <f t="shared" si="60"/>
        <v>0</v>
      </c>
      <c r="I348" s="69"/>
      <c r="J348" s="67">
        <f t="shared" si="61"/>
        <v>0</v>
      </c>
      <c r="K348" s="67">
        <f t="shared" si="62"/>
        <v>0</v>
      </c>
      <c r="N348" s="73"/>
    </row>
    <row r="349" spans="2:14" ht="25.5">
      <c r="B349" s="66" t="s">
        <v>667</v>
      </c>
      <c r="C349" s="56" t="s">
        <v>655</v>
      </c>
      <c r="D349" s="57" t="s">
        <v>97</v>
      </c>
      <c r="E349" s="58">
        <v>2</v>
      </c>
      <c r="F349" s="68"/>
      <c r="G349" s="68"/>
      <c r="H349" s="67">
        <f t="shared" si="60"/>
        <v>0</v>
      </c>
      <c r="I349" s="69"/>
      <c r="J349" s="67">
        <f t="shared" si="61"/>
        <v>0</v>
      </c>
      <c r="K349" s="67">
        <f t="shared" si="62"/>
        <v>0</v>
      </c>
      <c r="N349" s="73"/>
    </row>
    <row r="350" spans="2:14" ht="25.5">
      <c r="B350" s="66" t="s">
        <v>668</v>
      </c>
      <c r="C350" s="56" t="s">
        <v>656</v>
      </c>
      <c r="D350" s="57" t="s">
        <v>97</v>
      </c>
      <c r="E350" s="58">
        <v>8</v>
      </c>
      <c r="F350" s="68"/>
      <c r="G350" s="68"/>
      <c r="H350" s="67">
        <f t="shared" si="60"/>
        <v>0</v>
      </c>
      <c r="I350" s="69"/>
      <c r="J350" s="67">
        <f t="shared" si="61"/>
        <v>0</v>
      </c>
      <c r="K350" s="67">
        <f t="shared" si="62"/>
        <v>0</v>
      </c>
      <c r="N350" s="73"/>
    </row>
    <row r="351" spans="2:14" ht="25.5">
      <c r="B351" s="66" t="s">
        <v>669</v>
      </c>
      <c r="C351" s="56" t="s">
        <v>657</v>
      </c>
      <c r="D351" s="57" t="s">
        <v>97</v>
      </c>
      <c r="E351" s="58">
        <v>10</v>
      </c>
      <c r="F351" s="68"/>
      <c r="G351" s="68"/>
      <c r="H351" s="67">
        <f t="shared" si="60"/>
        <v>0</v>
      </c>
      <c r="I351" s="69"/>
      <c r="J351" s="67">
        <f t="shared" si="61"/>
        <v>0</v>
      </c>
      <c r="K351" s="67">
        <f t="shared" si="62"/>
        <v>0</v>
      </c>
      <c r="N351" s="73"/>
    </row>
    <row r="352" spans="2:14" ht="15">
      <c r="B352" s="46">
        <v>15</v>
      </c>
      <c r="C352" s="85" t="s">
        <v>671</v>
      </c>
      <c r="D352" s="48"/>
      <c r="E352" s="48"/>
      <c r="F352" s="48"/>
      <c r="G352" s="48"/>
      <c r="H352" s="48"/>
      <c r="I352" s="48"/>
      <c r="J352" s="48"/>
      <c r="K352" s="49"/>
      <c r="N352" s="73"/>
    </row>
    <row r="353" spans="2:14" ht="15">
      <c r="B353" s="46" t="s">
        <v>670</v>
      </c>
      <c r="C353" s="85" t="s">
        <v>562</v>
      </c>
      <c r="D353" s="48"/>
      <c r="E353" s="48"/>
      <c r="F353" s="48"/>
      <c r="G353" s="48"/>
      <c r="H353" s="48"/>
      <c r="I353" s="48"/>
      <c r="J353" s="48"/>
      <c r="K353" s="49"/>
      <c r="N353" s="73"/>
    </row>
    <row r="354" spans="2:14" ht="51">
      <c r="B354" s="66" t="s">
        <v>676</v>
      </c>
      <c r="C354" s="56" t="s">
        <v>672</v>
      </c>
      <c r="D354" s="57" t="s">
        <v>95</v>
      </c>
      <c r="E354" s="58">
        <v>793.75</v>
      </c>
      <c r="F354" s="68"/>
      <c r="G354" s="68"/>
      <c r="H354" s="67">
        <f>IF(E354&lt;&gt;"",TRUNC(F354,2)+TRUNC(G354,2),"")</f>
        <v>0</v>
      </c>
      <c r="I354" s="69"/>
      <c r="J354" s="67">
        <f>IF(E354&lt;&gt;"",TRUNC(H354*(1+TRUNC(I354,4)),2),"")</f>
        <v>0</v>
      </c>
      <c r="K354" s="67">
        <f>IF(E354&lt;&gt;"",TRUNC(TRUNC(J354,2)*TRUNC(E354,2),2),"")</f>
        <v>0</v>
      </c>
      <c r="N354" s="73"/>
    </row>
    <row r="355" spans="2:14" ht="51">
      <c r="B355" s="66" t="s">
        <v>677</v>
      </c>
      <c r="C355" s="56" t="s">
        <v>673</v>
      </c>
      <c r="D355" s="57" t="s">
        <v>95</v>
      </c>
      <c r="E355" s="58">
        <v>1627.18</v>
      </c>
      <c r="F355" s="68"/>
      <c r="G355" s="68"/>
      <c r="H355" s="67">
        <f>IF(E355&lt;&gt;"",TRUNC(F355,2)+TRUNC(G355,2),"")</f>
        <v>0</v>
      </c>
      <c r="I355" s="69"/>
      <c r="J355" s="67">
        <f>IF(E355&lt;&gt;"",TRUNC(H355*(1+TRUNC(I355,4)),2),"")</f>
        <v>0</v>
      </c>
      <c r="K355" s="67">
        <f>IF(E355&lt;&gt;"",TRUNC(TRUNC(J355,2)*TRUNC(E355,2),2),"")</f>
        <v>0</v>
      </c>
      <c r="N355" s="73"/>
    </row>
    <row r="356" spans="2:14" ht="51">
      <c r="B356" s="66" t="s">
        <v>678</v>
      </c>
      <c r="C356" s="56" t="s">
        <v>674</v>
      </c>
      <c r="D356" s="57" t="s">
        <v>95</v>
      </c>
      <c r="E356" s="58">
        <v>1627.18</v>
      </c>
      <c r="F356" s="68"/>
      <c r="G356" s="68"/>
      <c r="H356" s="67">
        <f>IF(E356&lt;&gt;"",TRUNC(F356,2)+TRUNC(G356,2),"")</f>
        <v>0</v>
      </c>
      <c r="I356" s="69"/>
      <c r="J356" s="67">
        <f>IF(E356&lt;&gt;"",TRUNC(H356*(1+TRUNC(I356,4)),2),"")</f>
        <v>0</v>
      </c>
      <c r="K356" s="67">
        <f>IF(E356&lt;&gt;"",TRUNC(TRUNC(J356,2)*TRUNC(E356,2),2),"")</f>
        <v>0</v>
      </c>
      <c r="N356" s="73"/>
    </row>
    <row r="357" spans="2:14" ht="51">
      <c r="B357" s="66" t="s">
        <v>679</v>
      </c>
      <c r="C357" s="56" t="s">
        <v>675</v>
      </c>
      <c r="D357" s="57" t="s">
        <v>95</v>
      </c>
      <c r="E357" s="58">
        <v>1627.18</v>
      </c>
      <c r="F357" s="68"/>
      <c r="G357" s="68"/>
      <c r="H357" s="67">
        <f>IF(E357&lt;&gt;"",TRUNC(F357,2)+TRUNC(G357,2),"")</f>
        <v>0</v>
      </c>
      <c r="I357" s="69"/>
      <c r="J357" s="67">
        <f>IF(E357&lt;&gt;"",TRUNC(H357*(1+TRUNC(I357,4)),2),"")</f>
        <v>0</v>
      </c>
      <c r="K357" s="67">
        <f>IF(E357&lt;&gt;"",TRUNC(TRUNC(J357,2)*TRUNC(E357,2),2),"")</f>
        <v>0</v>
      </c>
      <c r="N357" s="73"/>
    </row>
    <row r="358" spans="2:14" ht="15">
      <c r="B358" s="46" t="s">
        <v>684</v>
      </c>
      <c r="C358" s="85" t="s">
        <v>575</v>
      </c>
      <c r="D358" s="48"/>
      <c r="E358" s="48"/>
      <c r="F358" s="48"/>
      <c r="G358" s="48"/>
      <c r="H358" s="48"/>
      <c r="I358" s="48"/>
      <c r="J358" s="48"/>
      <c r="K358" s="49"/>
      <c r="N358" s="73"/>
    </row>
    <row r="359" spans="2:14" ht="38.25">
      <c r="B359" s="66" t="s">
        <v>685</v>
      </c>
      <c r="C359" s="56" t="s">
        <v>681</v>
      </c>
      <c r="D359" s="57" t="s">
        <v>95</v>
      </c>
      <c r="E359" s="58">
        <v>491.86</v>
      </c>
      <c r="F359" s="68"/>
      <c r="G359" s="68"/>
      <c r="H359" s="67">
        <f>IF(E359&lt;&gt;"",TRUNC(F359,2)+TRUNC(G359,2),"")</f>
        <v>0</v>
      </c>
      <c r="I359" s="69"/>
      <c r="J359" s="67">
        <f>IF(E359&lt;&gt;"",TRUNC(H359*(1+TRUNC(I359,4)),2),"")</f>
        <v>0</v>
      </c>
      <c r="K359" s="67">
        <f>IF(E359&lt;&gt;"",TRUNC(TRUNC(J359,2)*TRUNC(E359,2),2),"")</f>
        <v>0</v>
      </c>
      <c r="N359" s="73"/>
    </row>
    <row r="360" spans="2:14" ht="25.5">
      <c r="B360" s="66" t="s">
        <v>686</v>
      </c>
      <c r="C360" s="56" t="s">
        <v>682</v>
      </c>
      <c r="D360" s="57" t="s">
        <v>95</v>
      </c>
      <c r="E360" s="58">
        <v>491.86</v>
      </c>
      <c r="F360" s="68"/>
      <c r="G360" s="68"/>
      <c r="H360" s="67">
        <f>IF(E360&lt;&gt;"",TRUNC(F360,2)+TRUNC(G360,2),"")</f>
        <v>0</v>
      </c>
      <c r="I360" s="69"/>
      <c r="J360" s="67">
        <f>IF(E360&lt;&gt;"",TRUNC(H360*(1+TRUNC(I360,4)),2),"")</f>
        <v>0</v>
      </c>
      <c r="K360" s="67">
        <f>IF(E360&lt;&gt;"",TRUNC(TRUNC(J360,2)*TRUNC(E360,2),2),"")</f>
        <v>0</v>
      </c>
      <c r="N360" s="73"/>
    </row>
    <row r="361" spans="2:14" ht="38.25">
      <c r="B361" s="66" t="s">
        <v>687</v>
      </c>
      <c r="C361" s="56" t="s">
        <v>683</v>
      </c>
      <c r="D361" s="57" t="s">
        <v>95</v>
      </c>
      <c r="E361" s="58">
        <v>491.86</v>
      </c>
      <c r="F361" s="68"/>
      <c r="G361" s="68"/>
      <c r="H361" s="67">
        <f>IF(E361&lt;&gt;"",TRUNC(F361,2)+TRUNC(G361,2),"")</f>
        <v>0</v>
      </c>
      <c r="I361" s="69"/>
      <c r="J361" s="67">
        <f>IF(E361&lt;&gt;"",TRUNC(H361*(1+TRUNC(I361,4)),2),"")</f>
        <v>0</v>
      </c>
      <c r="K361" s="67">
        <f>IF(E361&lt;&gt;"",TRUNC(TRUNC(J361,2)*TRUNC(E361,2),2),"")</f>
        <v>0</v>
      </c>
      <c r="N361" s="73"/>
    </row>
    <row r="362" spans="2:14" ht="15">
      <c r="B362" s="46" t="s">
        <v>688</v>
      </c>
      <c r="C362" s="85" t="s">
        <v>577</v>
      </c>
      <c r="D362" s="48"/>
      <c r="E362" s="48"/>
      <c r="F362" s="48"/>
      <c r="G362" s="48"/>
      <c r="H362" s="48"/>
      <c r="I362" s="48"/>
      <c r="J362" s="48"/>
      <c r="K362" s="49"/>
      <c r="N362" s="73"/>
    </row>
    <row r="363" spans="2:14" ht="25.5">
      <c r="B363" s="66" t="s">
        <v>693</v>
      </c>
      <c r="C363" s="56" t="s">
        <v>689</v>
      </c>
      <c r="D363" s="57" t="s">
        <v>95</v>
      </c>
      <c r="E363" s="58">
        <v>57.75777777777778</v>
      </c>
      <c r="F363" s="68"/>
      <c r="G363" s="68"/>
      <c r="H363" s="67">
        <f>IF(E363&lt;&gt;"",TRUNC(F363,2)+TRUNC(G363,2),"")</f>
        <v>0</v>
      </c>
      <c r="I363" s="69"/>
      <c r="J363" s="67">
        <f>IF(E363&lt;&gt;"",TRUNC(H363*(1+TRUNC(I363,4)),2),"")</f>
        <v>0</v>
      </c>
      <c r="K363" s="67">
        <f>IF(E363&lt;&gt;"",TRUNC(TRUNC(J363,2)*TRUNC(E363,2),2),"")</f>
        <v>0</v>
      </c>
      <c r="N363" s="73"/>
    </row>
    <row r="364" spans="2:14" ht="38.25">
      <c r="B364" s="66" t="s">
        <v>694</v>
      </c>
      <c r="C364" s="56" t="s">
        <v>690</v>
      </c>
      <c r="D364" s="57" t="s">
        <v>95</v>
      </c>
      <c r="E364" s="58">
        <v>52.8421052631579</v>
      </c>
      <c r="F364" s="68"/>
      <c r="G364" s="68"/>
      <c r="H364" s="67">
        <f>IF(E364&lt;&gt;"",TRUNC(F364,2)+TRUNC(G364,2),"")</f>
        <v>0</v>
      </c>
      <c r="I364" s="69"/>
      <c r="J364" s="67">
        <f>IF(E364&lt;&gt;"",TRUNC(H364*(1+TRUNC(I364,4)),2),"")</f>
        <v>0</v>
      </c>
      <c r="K364" s="67">
        <f>IF(E364&lt;&gt;"",TRUNC(TRUNC(J364,2)*TRUNC(E364,2),2),"")</f>
        <v>0</v>
      </c>
      <c r="N364" s="73"/>
    </row>
    <row r="365" spans="2:14" ht="51">
      <c r="B365" s="66" t="s">
        <v>695</v>
      </c>
      <c r="C365" s="56" t="s">
        <v>691</v>
      </c>
      <c r="D365" s="57" t="s">
        <v>95</v>
      </c>
      <c r="E365" s="58">
        <v>34.54</v>
      </c>
      <c r="F365" s="68"/>
      <c r="G365" s="68"/>
      <c r="H365" s="67">
        <f>IF(E365&lt;&gt;"",TRUNC(F365,2)+TRUNC(G365,2),"")</f>
        <v>0</v>
      </c>
      <c r="I365" s="69"/>
      <c r="J365" s="67">
        <f>IF(E365&lt;&gt;"",TRUNC(H365*(1+TRUNC(I365,4)),2),"")</f>
        <v>0</v>
      </c>
      <c r="K365" s="67">
        <f>IF(E365&lt;&gt;"",TRUNC(TRUNC(J365,2)*TRUNC(E365,2),2),"")</f>
        <v>0</v>
      </c>
      <c r="N365" s="73"/>
    </row>
    <row r="366" spans="2:14" ht="25.5">
      <c r="B366" s="66" t="s">
        <v>696</v>
      </c>
      <c r="C366" s="56" t="s">
        <v>692</v>
      </c>
      <c r="D366" s="57" t="s">
        <v>95</v>
      </c>
      <c r="E366" s="58">
        <v>34.54</v>
      </c>
      <c r="F366" s="68"/>
      <c r="G366" s="68"/>
      <c r="H366" s="67">
        <f>IF(E366&lt;&gt;"",TRUNC(F366,2)+TRUNC(G366,2),"")</f>
        <v>0</v>
      </c>
      <c r="I366" s="69"/>
      <c r="J366" s="67">
        <f>IF(E366&lt;&gt;"",TRUNC(H366*(1+TRUNC(I366,4)),2),"")</f>
        <v>0</v>
      </c>
      <c r="K366" s="67">
        <f>IF(E366&lt;&gt;"",TRUNC(TRUNC(J366,2)*TRUNC(E366,2),2),"")</f>
        <v>0</v>
      </c>
      <c r="N366" s="73"/>
    </row>
    <row r="367" spans="2:14" ht="15">
      <c r="B367" s="46">
        <v>16</v>
      </c>
      <c r="C367" s="85" t="s">
        <v>51</v>
      </c>
      <c r="D367" s="48"/>
      <c r="E367" s="48"/>
      <c r="F367" s="48"/>
      <c r="G367" s="48"/>
      <c r="H367" s="48"/>
      <c r="I367" s="48"/>
      <c r="J367" s="48"/>
      <c r="K367" s="49"/>
      <c r="N367" s="73"/>
    </row>
    <row r="368" spans="2:14" ht="25.5">
      <c r="B368" s="66" t="s">
        <v>680</v>
      </c>
      <c r="C368" s="56" t="s">
        <v>697</v>
      </c>
      <c r="D368" s="57" t="s">
        <v>97</v>
      </c>
      <c r="E368" s="58">
        <v>4</v>
      </c>
      <c r="F368" s="68"/>
      <c r="G368" s="68"/>
      <c r="H368" s="67">
        <f>IF(E368&lt;&gt;"",TRUNC(F368,2)+TRUNC(G368,2),"")</f>
        <v>0</v>
      </c>
      <c r="I368" s="69"/>
      <c r="J368" s="67">
        <f>IF(E368&lt;&gt;"",TRUNC(H368*(1+TRUNC(I368,4)),2),"")</f>
        <v>0</v>
      </c>
      <c r="K368" s="67">
        <f>IF(E368&lt;&gt;"",TRUNC(TRUNC(J368,2)*TRUNC(E368,2),2),"")</f>
        <v>0</v>
      </c>
      <c r="N368" s="73"/>
    </row>
    <row r="369" spans="2:14" ht="25.5">
      <c r="B369" s="66" t="s">
        <v>705</v>
      </c>
      <c r="C369" s="56" t="s">
        <v>698</v>
      </c>
      <c r="D369" s="57" t="s">
        <v>97</v>
      </c>
      <c r="E369" s="58">
        <v>5</v>
      </c>
      <c r="F369" s="68"/>
      <c r="G369" s="68"/>
      <c r="H369" s="67">
        <f aca="true" t="shared" si="63" ref="H369:H375">IF(E369&lt;&gt;"",TRUNC(F369,2)+TRUNC(G369,2),"")</f>
        <v>0</v>
      </c>
      <c r="I369" s="69"/>
      <c r="J369" s="67">
        <f aca="true" t="shared" si="64" ref="J369:J375">IF(E369&lt;&gt;"",TRUNC(H369*(1+TRUNC(I369,4)),2),"")</f>
        <v>0</v>
      </c>
      <c r="K369" s="67">
        <f aca="true" t="shared" si="65" ref="K369:K375">IF(E369&lt;&gt;"",TRUNC(TRUNC(J369,2)*TRUNC(E369,2),2),"")</f>
        <v>0</v>
      </c>
      <c r="N369" s="73"/>
    </row>
    <row r="370" spans="2:14" ht="25.5">
      <c r="B370" s="66" t="s">
        <v>706</v>
      </c>
      <c r="C370" s="56" t="s">
        <v>699</v>
      </c>
      <c r="D370" s="57" t="s">
        <v>97</v>
      </c>
      <c r="E370" s="58">
        <v>3</v>
      </c>
      <c r="F370" s="68"/>
      <c r="G370" s="68"/>
      <c r="H370" s="67">
        <f t="shared" si="63"/>
        <v>0</v>
      </c>
      <c r="I370" s="69"/>
      <c r="J370" s="67">
        <f t="shared" si="64"/>
        <v>0</v>
      </c>
      <c r="K370" s="67">
        <f t="shared" si="65"/>
        <v>0</v>
      </c>
      <c r="N370" s="73"/>
    </row>
    <row r="371" spans="2:14" ht="25.5">
      <c r="B371" s="66" t="s">
        <v>707</v>
      </c>
      <c r="C371" s="56" t="s">
        <v>700</v>
      </c>
      <c r="D371" s="57" t="s">
        <v>97</v>
      </c>
      <c r="E371" s="58">
        <v>3</v>
      </c>
      <c r="F371" s="68"/>
      <c r="G371" s="68"/>
      <c r="H371" s="67">
        <f t="shared" si="63"/>
        <v>0</v>
      </c>
      <c r="I371" s="69"/>
      <c r="J371" s="67">
        <f t="shared" si="64"/>
        <v>0</v>
      </c>
      <c r="K371" s="67">
        <f t="shared" si="65"/>
        <v>0</v>
      </c>
      <c r="N371" s="73"/>
    </row>
    <row r="372" spans="2:14" ht="38.25">
      <c r="B372" s="66" t="s">
        <v>708</v>
      </c>
      <c r="C372" s="56" t="s">
        <v>701</v>
      </c>
      <c r="D372" s="57" t="s">
        <v>97</v>
      </c>
      <c r="E372" s="58">
        <v>3</v>
      </c>
      <c r="F372" s="68"/>
      <c r="G372" s="68"/>
      <c r="H372" s="67">
        <f t="shared" si="63"/>
        <v>0</v>
      </c>
      <c r="I372" s="69"/>
      <c r="J372" s="67">
        <f t="shared" si="64"/>
        <v>0</v>
      </c>
      <c r="K372" s="67">
        <f t="shared" si="65"/>
        <v>0</v>
      </c>
      <c r="N372" s="73"/>
    </row>
    <row r="373" spans="2:14" ht="51">
      <c r="B373" s="66" t="s">
        <v>709</v>
      </c>
      <c r="C373" s="56" t="s">
        <v>702</v>
      </c>
      <c r="D373" s="57" t="s">
        <v>95</v>
      </c>
      <c r="E373" s="58">
        <v>13.53</v>
      </c>
      <c r="F373" s="68"/>
      <c r="G373" s="68"/>
      <c r="H373" s="67">
        <f t="shared" si="63"/>
        <v>0</v>
      </c>
      <c r="I373" s="69"/>
      <c r="J373" s="67">
        <f t="shared" si="64"/>
        <v>0</v>
      </c>
      <c r="K373" s="67">
        <f t="shared" si="65"/>
        <v>0</v>
      </c>
      <c r="N373" s="73"/>
    </row>
    <row r="374" spans="2:14" ht="25.5">
      <c r="B374" s="66" t="s">
        <v>710</v>
      </c>
      <c r="C374" s="56" t="s">
        <v>703</v>
      </c>
      <c r="D374" s="57" t="s">
        <v>97</v>
      </c>
      <c r="E374" s="58">
        <v>3</v>
      </c>
      <c r="F374" s="68"/>
      <c r="G374" s="68"/>
      <c r="H374" s="67">
        <f t="shared" si="63"/>
        <v>0</v>
      </c>
      <c r="I374" s="69"/>
      <c r="J374" s="67">
        <f t="shared" si="64"/>
        <v>0</v>
      </c>
      <c r="K374" s="67">
        <f t="shared" si="65"/>
        <v>0</v>
      </c>
      <c r="N374" s="73"/>
    </row>
    <row r="375" spans="2:14" ht="63.75">
      <c r="B375" s="66" t="s">
        <v>711</v>
      </c>
      <c r="C375" s="56" t="s">
        <v>704</v>
      </c>
      <c r="D375" s="57" t="s">
        <v>97</v>
      </c>
      <c r="E375" s="58">
        <v>1</v>
      </c>
      <c r="F375" s="68"/>
      <c r="G375" s="68"/>
      <c r="H375" s="67">
        <f t="shared" si="63"/>
        <v>0</v>
      </c>
      <c r="I375" s="69"/>
      <c r="J375" s="67">
        <f t="shared" si="64"/>
        <v>0</v>
      </c>
      <c r="K375" s="67">
        <f t="shared" si="65"/>
        <v>0</v>
      </c>
      <c r="N375" s="73"/>
    </row>
    <row r="376" spans="2:14" ht="15">
      <c r="B376" s="46">
        <v>17</v>
      </c>
      <c r="C376" s="85" t="s">
        <v>712</v>
      </c>
      <c r="D376" s="48"/>
      <c r="E376" s="48"/>
      <c r="F376" s="48"/>
      <c r="G376" s="48"/>
      <c r="H376" s="48"/>
      <c r="I376" s="48"/>
      <c r="J376" s="48"/>
      <c r="K376" s="49"/>
      <c r="N376" s="73"/>
    </row>
    <row r="377" spans="2:14" ht="51">
      <c r="B377" s="66" t="s">
        <v>721</v>
      </c>
      <c r="C377" s="56" t="s">
        <v>713</v>
      </c>
      <c r="D377" s="57" t="s">
        <v>97</v>
      </c>
      <c r="E377" s="58">
        <v>1</v>
      </c>
      <c r="F377" s="68"/>
      <c r="G377" s="68"/>
      <c r="H377" s="67">
        <f>IF(E377&lt;&gt;"",TRUNC(F377,2)+TRUNC(G377,2),"")</f>
        <v>0</v>
      </c>
      <c r="I377" s="69"/>
      <c r="J377" s="67">
        <f>IF(E377&lt;&gt;"",TRUNC(H377*(1+TRUNC(I377,4)),2),"")</f>
        <v>0</v>
      </c>
      <c r="K377" s="67">
        <f>IF(E377&lt;&gt;"",TRUNC(TRUNC(J377,2)*TRUNC(E377,2),2),"")</f>
        <v>0</v>
      </c>
      <c r="N377" s="73"/>
    </row>
    <row r="378" spans="2:14" ht="25.5">
      <c r="B378" s="66" t="s">
        <v>725</v>
      </c>
      <c r="C378" s="56" t="s">
        <v>714</v>
      </c>
      <c r="D378" s="57" t="s">
        <v>97</v>
      </c>
      <c r="E378" s="58">
        <v>1</v>
      </c>
      <c r="F378" s="68"/>
      <c r="G378" s="68"/>
      <c r="H378" s="67">
        <f aca="true" t="shared" si="66" ref="H378:H384">IF(E378&lt;&gt;"",TRUNC(F378,2)+TRUNC(G378,2),"")</f>
        <v>0</v>
      </c>
      <c r="I378" s="69"/>
      <c r="J378" s="67">
        <f aca="true" t="shared" si="67" ref="J378:J384">IF(E378&lt;&gt;"",TRUNC(H378*(1+TRUNC(I378,4)),2),"")</f>
        <v>0</v>
      </c>
      <c r="K378" s="67">
        <f aca="true" t="shared" si="68" ref="K378:K384">IF(E378&lt;&gt;"",TRUNC(TRUNC(J378,2)*TRUNC(E378,2),2),"")</f>
        <v>0</v>
      </c>
      <c r="N378" s="73"/>
    </row>
    <row r="379" spans="2:14" ht="38.25">
      <c r="B379" s="66" t="s">
        <v>722</v>
      </c>
      <c r="C379" s="56" t="s">
        <v>715</v>
      </c>
      <c r="D379" s="57" t="s">
        <v>97</v>
      </c>
      <c r="E379" s="58">
        <v>3</v>
      </c>
      <c r="F379" s="68"/>
      <c r="G379" s="68"/>
      <c r="H379" s="67">
        <f t="shared" si="66"/>
        <v>0</v>
      </c>
      <c r="I379" s="69"/>
      <c r="J379" s="67">
        <f t="shared" si="67"/>
        <v>0</v>
      </c>
      <c r="K379" s="67">
        <f t="shared" si="68"/>
        <v>0</v>
      </c>
      <c r="N379" s="73"/>
    </row>
    <row r="380" spans="2:14" ht="38.25">
      <c r="B380" s="66" t="s">
        <v>726</v>
      </c>
      <c r="C380" s="56" t="s">
        <v>716</v>
      </c>
      <c r="D380" s="57" t="s">
        <v>97</v>
      </c>
      <c r="E380" s="58">
        <v>1</v>
      </c>
      <c r="F380" s="68"/>
      <c r="G380" s="68"/>
      <c r="H380" s="67">
        <f t="shared" si="66"/>
        <v>0</v>
      </c>
      <c r="I380" s="69"/>
      <c r="J380" s="67">
        <f t="shared" si="67"/>
        <v>0</v>
      </c>
      <c r="K380" s="67">
        <f t="shared" si="68"/>
        <v>0</v>
      </c>
      <c r="N380" s="73"/>
    </row>
    <row r="381" spans="2:14" ht="51">
      <c r="B381" s="66" t="s">
        <v>723</v>
      </c>
      <c r="C381" s="56" t="s">
        <v>717</v>
      </c>
      <c r="D381" s="57" t="s">
        <v>97</v>
      </c>
      <c r="E381" s="58">
        <v>1</v>
      </c>
      <c r="F381" s="68"/>
      <c r="G381" s="68"/>
      <c r="H381" s="67">
        <f t="shared" si="66"/>
        <v>0</v>
      </c>
      <c r="I381" s="69"/>
      <c r="J381" s="67">
        <f t="shared" si="67"/>
        <v>0</v>
      </c>
      <c r="K381" s="67">
        <f t="shared" si="68"/>
        <v>0</v>
      </c>
      <c r="N381" s="73"/>
    </row>
    <row r="382" spans="2:14" ht="25.5">
      <c r="B382" s="66" t="s">
        <v>727</v>
      </c>
      <c r="C382" s="56" t="s">
        <v>718</v>
      </c>
      <c r="D382" s="57" t="s">
        <v>95</v>
      </c>
      <c r="E382" s="58">
        <v>3.5</v>
      </c>
      <c r="F382" s="68"/>
      <c r="G382" s="68"/>
      <c r="H382" s="67">
        <f t="shared" si="66"/>
        <v>0</v>
      </c>
      <c r="I382" s="69"/>
      <c r="J382" s="67">
        <f t="shared" si="67"/>
        <v>0</v>
      </c>
      <c r="K382" s="67">
        <f t="shared" si="68"/>
        <v>0</v>
      </c>
      <c r="N382" s="73"/>
    </row>
    <row r="383" spans="2:14" ht="25.5">
      <c r="B383" s="66" t="s">
        <v>728</v>
      </c>
      <c r="C383" s="56" t="s">
        <v>719</v>
      </c>
      <c r="D383" s="57" t="s">
        <v>97</v>
      </c>
      <c r="E383" s="58">
        <v>4</v>
      </c>
      <c r="F383" s="68"/>
      <c r="G383" s="68"/>
      <c r="H383" s="67">
        <f t="shared" si="66"/>
        <v>0</v>
      </c>
      <c r="I383" s="69"/>
      <c r="J383" s="67">
        <f t="shared" si="67"/>
        <v>0</v>
      </c>
      <c r="K383" s="67">
        <f t="shared" si="68"/>
        <v>0</v>
      </c>
      <c r="N383" s="73"/>
    </row>
    <row r="384" spans="2:14" ht="25.5">
      <c r="B384" s="66" t="s">
        <v>724</v>
      </c>
      <c r="C384" s="56" t="s">
        <v>720</v>
      </c>
      <c r="D384" s="57" t="s">
        <v>96</v>
      </c>
      <c r="E384" s="58">
        <v>3.3600000000000003</v>
      </c>
      <c r="F384" s="68"/>
      <c r="G384" s="68"/>
      <c r="H384" s="67">
        <f t="shared" si="66"/>
        <v>0</v>
      </c>
      <c r="I384" s="69"/>
      <c r="J384" s="67">
        <f t="shared" si="67"/>
        <v>0</v>
      </c>
      <c r="K384" s="67">
        <f t="shared" si="68"/>
        <v>0</v>
      </c>
      <c r="N384" s="73"/>
    </row>
    <row r="385" spans="2:14" ht="15">
      <c r="B385" s="46">
        <v>18</v>
      </c>
      <c r="C385" s="85" t="s">
        <v>729</v>
      </c>
      <c r="D385" s="48"/>
      <c r="E385" s="48"/>
      <c r="F385" s="48"/>
      <c r="G385" s="48"/>
      <c r="H385" s="48"/>
      <c r="I385" s="48"/>
      <c r="J385" s="48"/>
      <c r="K385" s="49"/>
      <c r="N385" s="73"/>
    </row>
    <row r="386" spans="2:14" ht="14.25">
      <c r="B386" s="66" t="s">
        <v>736</v>
      </c>
      <c r="C386" s="56" t="s">
        <v>730</v>
      </c>
      <c r="D386" s="57" t="s">
        <v>95</v>
      </c>
      <c r="E386" s="58">
        <v>561.59</v>
      </c>
      <c r="F386" s="68"/>
      <c r="G386" s="68"/>
      <c r="H386" s="67">
        <f aca="true" t="shared" si="69" ref="H386:H391">IF(E386&lt;&gt;"",TRUNC(F386,2)+TRUNC(G386,2),"")</f>
        <v>0</v>
      </c>
      <c r="I386" s="69"/>
      <c r="J386" s="67"/>
      <c r="K386" s="67">
        <f aca="true" t="shared" si="70" ref="K386:K391">IF(E386&lt;&gt;"",TRUNC(TRUNC(J386,2)*TRUNC(E386,2),2),"")</f>
        <v>0</v>
      </c>
      <c r="N386" s="73"/>
    </row>
    <row r="387" spans="2:14" ht="14.25">
      <c r="B387" s="66" t="s">
        <v>737</v>
      </c>
      <c r="C387" s="56" t="s">
        <v>731</v>
      </c>
      <c r="D387" s="57" t="s">
        <v>95</v>
      </c>
      <c r="E387" s="58">
        <v>343.88888888888886</v>
      </c>
      <c r="F387" s="68"/>
      <c r="G387" s="68"/>
      <c r="H387" s="67">
        <f t="shared" si="69"/>
        <v>0</v>
      </c>
      <c r="I387" s="69"/>
      <c r="J387" s="67">
        <f aca="true" t="shared" si="71" ref="J386:J391">IF(E387&lt;&gt;"",TRUNC(H387*(1+TRUNC(I387,4)),2),"")</f>
        <v>0</v>
      </c>
      <c r="K387" s="67">
        <f t="shared" si="70"/>
        <v>0</v>
      </c>
      <c r="N387" s="73"/>
    </row>
    <row r="388" spans="2:14" ht="14.25">
      <c r="B388" s="66" t="s">
        <v>738</v>
      </c>
      <c r="C388" s="56" t="s">
        <v>732</v>
      </c>
      <c r="D388" s="57" t="s">
        <v>95</v>
      </c>
      <c r="E388" s="58">
        <v>48</v>
      </c>
      <c r="F388" s="68"/>
      <c r="G388" s="68"/>
      <c r="H388" s="67">
        <f t="shared" si="69"/>
        <v>0</v>
      </c>
      <c r="I388" s="69"/>
      <c r="J388" s="67">
        <f t="shared" si="71"/>
        <v>0</v>
      </c>
      <c r="K388" s="67">
        <f t="shared" si="70"/>
        <v>0</v>
      </c>
      <c r="N388" s="73"/>
    </row>
    <row r="389" spans="2:14" ht="14.25">
      <c r="B389" s="66" t="s">
        <v>739</v>
      </c>
      <c r="C389" s="56" t="s">
        <v>733</v>
      </c>
      <c r="D389" s="57" t="s">
        <v>95</v>
      </c>
      <c r="E389" s="58">
        <v>491.86</v>
      </c>
      <c r="F389" s="68"/>
      <c r="G389" s="68"/>
      <c r="H389" s="67">
        <f t="shared" si="69"/>
        <v>0</v>
      </c>
      <c r="I389" s="69"/>
      <c r="J389" s="67">
        <f t="shared" si="71"/>
        <v>0</v>
      </c>
      <c r="K389" s="67">
        <f t="shared" si="70"/>
        <v>0</v>
      </c>
      <c r="N389" s="73"/>
    </row>
    <row r="390" spans="2:14" ht="14.25">
      <c r="B390" s="66" t="s">
        <v>740</v>
      </c>
      <c r="C390" s="56" t="s">
        <v>734</v>
      </c>
      <c r="D390" s="57" t="s">
        <v>95</v>
      </c>
      <c r="E390" s="58">
        <v>45</v>
      </c>
      <c r="F390" s="68"/>
      <c r="G390" s="68"/>
      <c r="H390" s="67">
        <f t="shared" si="69"/>
        <v>0</v>
      </c>
      <c r="I390" s="69"/>
      <c r="J390" s="67">
        <f t="shared" si="71"/>
        <v>0</v>
      </c>
      <c r="K390" s="67">
        <f t="shared" si="70"/>
        <v>0</v>
      </c>
      <c r="N390" s="73"/>
    </row>
    <row r="391" spans="2:14" ht="25.5">
      <c r="B391" s="66" t="s">
        <v>741</v>
      </c>
      <c r="C391" s="56" t="s">
        <v>735</v>
      </c>
      <c r="D391" s="57" t="s">
        <v>97</v>
      </c>
      <c r="E391" s="58">
        <v>70</v>
      </c>
      <c r="F391" s="68"/>
      <c r="G391" s="68"/>
      <c r="H391" s="67">
        <f t="shared" si="69"/>
        <v>0</v>
      </c>
      <c r="I391" s="69"/>
      <c r="J391" s="67">
        <f t="shared" si="71"/>
        <v>0</v>
      </c>
      <c r="K391" s="67">
        <f t="shared" si="70"/>
        <v>0</v>
      </c>
      <c r="N391" s="73"/>
    </row>
    <row r="392" spans="2:11" ht="15">
      <c r="B392" s="86"/>
      <c r="C392" s="87"/>
      <c r="D392" s="88"/>
      <c r="E392" s="88"/>
      <c r="F392" s="88"/>
      <c r="G392" s="88"/>
      <c r="H392" s="88"/>
      <c r="I392" s="89"/>
      <c r="J392" s="89" t="s">
        <v>20</v>
      </c>
      <c r="K392" s="90">
        <f>SUM(K23:K391)</f>
        <v>0</v>
      </c>
    </row>
    <row r="393" ht="12.75">
      <c r="J393" s="24"/>
    </row>
    <row r="394" spans="2:10" ht="14.25">
      <c r="B394" s="25"/>
      <c r="C394" s="26">
        <f>C7</f>
        <v>0</v>
      </c>
      <c r="J394" s="24"/>
    </row>
    <row r="395" spans="2:10" ht="14.25">
      <c r="B395" s="27" t="str">
        <f>IF(B394="","(cidade)","")</f>
        <v>(cidade)</v>
      </c>
      <c r="C395" s="28"/>
      <c r="J395" s="24"/>
    </row>
    <row r="396" ht="12.75">
      <c r="J396" s="24"/>
    </row>
    <row r="397" ht="12.75">
      <c r="J397" s="24"/>
    </row>
    <row r="398" spans="3:10" ht="13.5" thickBot="1">
      <c r="C398" s="29"/>
      <c r="G398" s="30"/>
      <c r="H398" s="30"/>
      <c r="I398" s="30"/>
      <c r="J398" s="31"/>
    </row>
    <row r="399" spans="2:10" ht="15">
      <c r="B399" s="17"/>
      <c r="C399" s="32" t="s">
        <v>21</v>
      </c>
      <c r="D399" s="17"/>
      <c r="E399" s="17"/>
      <c r="F399" s="17"/>
      <c r="G399" s="105" t="s">
        <v>22</v>
      </c>
      <c r="H399" s="105"/>
      <c r="I399" s="105"/>
      <c r="J399" s="105"/>
    </row>
    <row r="400" spans="2:10" ht="14.25">
      <c r="B400" s="33" t="s">
        <v>23</v>
      </c>
      <c r="C400" s="34"/>
      <c r="D400" s="17"/>
      <c r="F400" s="33" t="s">
        <v>23</v>
      </c>
      <c r="G400" s="91"/>
      <c r="H400" s="91"/>
      <c r="I400" s="91"/>
      <c r="J400" s="91"/>
    </row>
    <row r="401" spans="2:11" ht="14.25">
      <c r="B401" s="33" t="s">
        <v>24</v>
      </c>
      <c r="C401" s="34"/>
      <c r="D401" s="17"/>
      <c r="F401" s="33" t="s">
        <v>25</v>
      </c>
      <c r="G401" s="91"/>
      <c r="H401" s="91"/>
      <c r="I401" s="91"/>
      <c r="J401" s="91"/>
      <c r="K401" s="1" t="str">
        <f>IF(G401="","(Ex,: Engenheiro Civil)","")</f>
        <v>(Ex,: Engenheiro Civil)</v>
      </c>
    </row>
    <row r="402" spans="2:11" ht="14.25">
      <c r="B402" s="33" t="s">
        <v>26</v>
      </c>
      <c r="C402" s="35"/>
      <c r="D402" s="17"/>
      <c r="F402" s="33" t="s">
        <v>27</v>
      </c>
      <c r="G402" s="91"/>
      <c r="H402" s="91"/>
      <c r="I402" s="91"/>
      <c r="J402" s="91"/>
      <c r="K402" s="1" t="str">
        <f>IF(G402="","(Ex: 100015-3)","")</f>
        <v>(Ex: 100015-3)</v>
      </c>
    </row>
    <row r="404" ht="12.75">
      <c r="M404" s="1"/>
    </row>
    <row r="405" ht="12.75">
      <c r="M405" s="1"/>
    </row>
    <row r="406" ht="12.75">
      <c r="M406" s="1"/>
    </row>
    <row r="407" ht="12.75">
      <c r="M407" s="1"/>
    </row>
    <row r="408" ht="12.75">
      <c r="M408" s="1"/>
    </row>
    <row r="409" ht="12.75">
      <c r="M409" s="1"/>
    </row>
    <row r="410" ht="12.75">
      <c r="M410" s="1"/>
    </row>
    <row r="411" ht="12.75">
      <c r="M411" s="1"/>
    </row>
    <row r="412" ht="12.75">
      <c r="M412" s="1"/>
    </row>
    <row r="413" ht="12.75">
      <c r="M413" s="1"/>
    </row>
    <row r="414" ht="12.75">
      <c r="M414" s="1"/>
    </row>
    <row r="415" ht="12.75">
      <c r="M415" s="1"/>
    </row>
    <row r="416" ht="12.75">
      <c r="M416" s="1"/>
    </row>
    <row r="417" ht="12.75">
      <c r="M417" s="1"/>
    </row>
    <row r="418" ht="12.75">
      <c r="M418" s="1"/>
    </row>
    <row r="419" ht="12.75">
      <c r="M419" s="1"/>
    </row>
    <row r="420" ht="12.75">
      <c r="M420" s="1"/>
    </row>
    <row r="421" ht="12.75">
      <c r="M421" s="1"/>
    </row>
    <row r="422" ht="12.75">
      <c r="M422" s="1"/>
    </row>
    <row r="423" ht="12.75">
      <c r="M423" s="1"/>
    </row>
  </sheetData>
  <sheetProtection password="CB15" sheet="1"/>
  <mergeCells count="29">
    <mergeCell ref="I20:I21"/>
    <mergeCell ref="B1:K1"/>
    <mergeCell ref="B10:K10"/>
    <mergeCell ref="B12:C12"/>
    <mergeCell ref="D12:H12"/>
    <mergeCell ref="I12:K12"/>
    <mergeCell ref="B13:C13"/>
    <mergeCell ref="D13:H13"/>
    <mergeCell ref="I13:K13"/>
    <mergeCell ref="N20:N21"/>
    <mergeCell ref="G399:J399"/>
    <mergeCell ref="G400:J400"/>
    <mergeCell ref="G401:J401"/>
    <mergeCell ref="B15:C15"/>
    <mergeCell ref="E15:K15"/>
    <mergeCell ref="B17:K17"/>
    <mergeCell ref="B18:K18"/>
    <mergeCell ref="B20:B21"/>
    <mergeCell ref="C20:C21"/>
    <mergeCell ref="G402:J402"/>
    <mergeCell ref="C57:K57"/>
    <mergeCell ref="C93:K93"/>
    <mergeCell ref="C113:K113"/>
    <mergeCell ref="C130:K130"/>
    <mergeCell ref="J20:J21"/>
    <mergeCell ref="K20:K21"/>
    <mergeCell ref="D20:D21"/>
    <mergeCell ref="E20:E21"/>
    <mergeCell ref="F20:H20"/>
  </mergeCells>
  <conditionalFormatting sqref="C4">
    <cfRule type="expression" priority="199" dxfId="189" stopIfTrue="1">
      <formula>C4=""</formula>
    </cfRule>
    <cfRule type="expression" priority="200" dxfId="189" stopIfTrue="1">
      <formula>""</formula>
    </cfRule>
  </conditionalFormatting>
  <conditionalFormatting sqref="C5">
    <cfRule type="expression" priority="201" dxfId="189" stopIfTrue="1">
      <formula>C5=""</formula>
    </cfRule>
  </conditionalFormatting>
  <conditionalFormatting sqref="C6">
    <cfRule type="expression" priority="202" dxfId="189" stopIfTrue="1">
      <formula>C6=""</formula>
    </cfRule>
  </conditionalFormatting>
  <conditionalFormatting sqref="C7">
    <cfRule type="expression" priority="203" dxfId="189" stopIfTrue="1">
      <formula>C7=""</formula>
    </cfRule>
  </conditionalFormatting>
  <conditionalFormatting sqref="H6">
    <cfRule type="expression" priority="204" dxfId="189" stopIfTrue="1">
      <formula>H6=""</formula>
    </cfRule>
  </conditionalFormatting>
  <conditionalFormatting sqref="H5">
    <cfRule type="expression" priority="205" dxfId="189" stopIfTrue="1">
      <formula>H5=""</formula>
    </cfRule>
  </conditionalFormatting>
  <conditionalFormatting sqref="D15">
    <cfRule type="expression" priority="206" dxfId="189" stopIfTrue="1">
      <formula>$D$15=""</formula>
    </cfRule>
  </conditionalFormatting>
  <conditionalFormatting sqref="C400">
    <cfRule type="expression" priority="207" dxfId="189" stopIfTrue="1">
      <formula>C400=""</formula>
    </cfRule>
  </conditionalFormatting>
  <conditionalFormatting sqref="C401">
    <cfRule type="expression" priority="208" dxfId="189" stopIfTrue="1">
      <formula>C401=""</formula>
    </cfRule>
  </conditionalFormatting>
  <conditionalFormatting sqref="G401">
    <cfRule type="expression" priority="209" dxfId="189" stopIfTrue="1">
      <formula>G401=""</formula>
    </cfRule>
  </conditionalFormatting>
  <conditionalFormatting sqref="B394">
    <cfRule type="expression" priority="210" dxfId="189" stopIfTrue="1">
      <formula>$B$394=""</formula>
    </cfRule>
  </conditionalFormatting>
  <conditionalFormatting sqref="G400">
    <cfRule type="expression" priority="211" dxfId="189" stopIfTrue="1">
      <formula>G400=""</formula>
    </cfRule>
  </conditionalFormatting>
  <conditionalFormatting sqref="G402">
    <cfRule type="expression" priority="212" dxfId="189" stopIfTrue="1">
      <formula>G402=""</formula>
    </cfRule>
  </conditionalFormatting>
  <conditionalFormatting sqref="C402">
    <cfRule type="expression" priority="213" dxfId="189" stopIfTrue="1">
      <formula>$C$402=""</formula>
    </cfRule>
  </conditionalFormatting>
  <conditionalFormatting sqref="E15:G15">
    <cfRule type="containsText" priority="198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97" dxfId="0" operator="containsText" stopIfTrue="1" text="(INFORMAR AQUI O VALOR POR EXTENSO)">
      <formula>NOT(ISERROR(SEARCH("(INFORMAR AQUI O VALOR POR EXTENSO)",I13)))</formula>
    </cfRule>
  </conditionalFormatting>
  <conditionalFormatting sqref="J111 J23:J25 J96:J100 J102:J109 J303">
    <cfRule type="expression" priority="196" dxfId="6">
      <formula>J23&gt;N23</formula>
    </cfRule>
  </conditionalFormatting>
  <conditionalFormatting sqref="G111 G102:G109">
    <cfRule type="expression" priority="194" dxfId="0" stopIfTrue="1">
      <formula>G102=""</formula>
    </cfRule>
  </conditionalFormatting>
  <conditionalFormatting sqref="I111 I102:I109">
    <cfRule type="expression" priority="193" dxfId="0" stopIfTrue="1">
      <formula>I102=""</formula>
    </cfRule>
  </conditionalFormatting>
  <conditionalFormatting sqref="F111 F102:F109">
    <cfRule type="expression" priority="192" dxfId="0" stopIfTrue="1">
      <formula>F102=""</formula>
    </cfRule>
  </conditionalFormatting>
  <conditionalFormatting sqref="F111 F102:F109">
    <cfRule type="expression" priority="195" dxfId="0" stopIfTrue="1">
      <formula>F102=""</formula>
    </cfRule>
  </conditionalFormatting>
  <conditionalFormatting sqref="G111 G102:G109">
    <cfRule type="expression" priority="191" dxfId="0" stopIfTrue="1">
      <formula>G102=""</formula>
    </cfRule>
  </conditionalFormatting>
  <conditionalFormatting sqref="I111 I102:I109">
    <cfRule type="expression" priority="190" dxfId="0" stopIfTrue="1">
      <formula>I102=""</formula>
    </cfRule>
  </conditionalFormatting>
  <conditionalFormatting sqref="G96:G100 G27:G55">
    <cfRule type="expression" priority="187" dxfId="0" stopIfTrue="1">
      <formula>G27=""</formula>
    </cfRule>
  </conditionalFormatting>
  <conditionalFormatting sqref="I96:I100 I27:I55">
    <cfRule type="expression" priority="186" dxfId="0" stopIfTrue="1">
      <formula>I27=""</formula>
    </cfRule>
  </conditionalFormatting>
  <conditionalFormatting sqref="F96:F100 F27:F55">
    <cfRule type="expression" priority="185" dxfId="0" stopIfTrue="1">
      <formula>F27=""</formula>
    </cfRule>
  </conditionalFormatting>
  <conditionalFormatting sqref="F96:F100 F27:F55">
    <cfRule type="expression" priority="188" dxfId="0" stopIfTrue="1">
      <formula>F27=""</formula>
    </cfRule>
  </conditionalFormatting>
  <conditionalFormatting sqref="G96:G100 G27:G55">
    <cfRule type="expression" priority="184" dxfId="0" stopIfTrue="1">
      <formula>G27=""</formula>
    </cfRule>
  </conditionalFormatting>
  <conditionalFormatting sqref="I96:I100 I27:I55">
    <cfRule type="expression" priority="183" dxfId="0" stopIfTrue="1">
      <formula>I27=""</formula>
    </cfRule>
  </conditionalFormatting>
  <conditionalFormatting sqref="J27:J55">
    <cfRule type="expression" priority="189" dxfId="6">
      <formula>J27&gt;N27</formula>
    </cfRule>
  </conditionalFormatting>
  <conditionalFormatting sqref="G23:G25">
    <cfRule type="expression" priority="180" dxfId="0" stopIfTrue="1">
      <formula>G23=""</formula>
    </cfRule>
  </conditionalFormatting>
  <conditionalFormatting sqref="I23:I25">
    <cfRule type="expression" priority="179" dxfId="0" stopIfTrue="1">
      <formula>I23=""</formula>
    </cfRule>
  </conditionalFormatting>
  <conditionalFormatting sqref="F23:F25">
    <cfRule type="expression" priority="178" dxfId="0" stopIfTrue="1">
      <formula>F23=""</formula>
    </cfRule>
  </conditionalFormatting>
  <conditionalFormatting sqref="F23:F25">
    <cfRule type="expression" priority="181" dxfId="0" stopIfTrue="1">
      <formula>F23=""</formula>
    </cfRule>
  </conditionalFormatting>
  <conditionalFormatting sqref="G23:G25">
    <cfRule type="expression" priority="177" dxfId="0" stopIfTrue="1">
      <formula>G23=""</formula>
    </cfRule>
  </conditionalFormatting>
  <conditionalFormatting sqref="I23:I25">
    <cfRule type="expression" priority="176" dxfId="0" stopIfTrue="1">
      <formula>I23=""</formula>
    </cfRule>
  </conditionalFormatting>
  <conditionalFormatting sqref="G58:G92">
    <cfRule type="expression" priority="173" dxfId="0" stopIfTrue="1">
      <formula>G58=""</formula>
    </cfRule>
  </conditionalFormatting>
  <conditionalFormatting sqref="I58:I92">
    <cfRule type="expression" priority="172" dxfId="0" stopIfTrue="1">
      <formula>I58=""</formula>
    </cfRule>
  </conditionalFormatting>
  <conditionalFormatting sqref="F58:F92">
    <cfRule type="expression" priority="171" dxfId="0" stopIfTrue="1">
      <formula>F58=""</formula>
    </cfRule>
  </conditionalFormatting>
  <conditionalFormatting sqref="F58:F92">
    <cfRule type="expression" priority="174" dxfId="0" stopIfTrue="1">
      <formula>F58=""</formula>
    </cfRule>
  </conditionalFormatting>
  <conditionalFormatting sqref="G58:G92">
    <cfRule type="expression" priority="170" dxfId="0" stopIfTrue="1">
      <formula>G58=""</formula>
    </cfRule>
  </conditionalFormatting>
  <conditionalFormatting sqref="I58:I92">
    <cfRule type="expression" priority="169" dxfId="0" stopIfTrue="1">
      <formula>I58=""</formula>
    </cfRule>
  </conditionalFormatting>
  <conditionalFormatting sqref="J58:J92">
    <cfRule type="expression" priority="175" dxfId="6">
      <formula>J58&gt;N58</formula>
    </cfRule>
  </conditionalFormatting>
  <conditionalFormatting sqref="G94">
    <cfRule type="expression" priority="166" dxfId="0" stopIfTrue="1">
      <formula>G94=""</formula>
    </cfRule>
  </conditionalFormatting>
  <conditionalFormatting sqref="I94">
    <cfRule type="expression" priority="165" dxfId="0" stopIfTrue="1">
      <formula>I94=""</formula>
    </cfRule>
  </conditionalFormatting>
  <conditionalFormatting sqref="F94">
    <cfRule type="expression" priority="164" dxfId="0" stopIfTrue="1">
      <formula>F94=""</formula>
    </cfRule>
  </conditionalFormatting>
  <conditionalFormatting sqref="F94">
    <cfRule type="expression" priority="167" dxfId="0" stopIfTrue="1">
      <formula>F94=""</formula>
    </cfRule>
  </conditionalFormatting>
  <conditionalFormatting sqref="G94">
    <cfRule type="expression" priority="163" dxfId="0" stopIfTrue="1">
      <formula>G94=""</formula>
    </cfRule>
  </conditionalFormatting>
  <conditionalFormatting sqref="I94">
    <cfRule type="expression" priority="162" dxfId="0" stopIfTrue="1">
      <formula>I94=""</formula>
    </cfRule>
  </conditionalFormatting>
  <conditionalFormatting sqref="J94">
    <cfRule type="expression" priority="168" dxfId="6">
      <formula>J94&gt;N94</formula>
    </cfRule>
  </conditionalFormatting>
  <conditionalFormatting sqref="J114:J129">
    <cfRule type="expression" priority="154" dxfId="6">
      <formula>J114&gt;N114</formula>
    </cfRule>
  </conditionalFormatting>
  <conditionalFormatting sqref="G114:G129">
    <cfRule type="expression" priority="152" dxfId="0" stopIfTrue="1">
      <formula>G114=""</formula>
    </cfRule>
  </conditionalFormatting>
  <conditionalFormatting sqref="I114:I129">
    <cfRule type="expression" priority="151" dxfId="0" stopIfTrue="1">
      <formula>I114=""</formula>
    </cfRule>
  </conditionalFormatting>
  <conditionalFormatting sqref="F114:F129">
    <cfRule type="expression" priority="150" dxfId="0" stopIfTrue="1">
      <formula>F114=""</formula>
    </cfRule>
  </conditionalFormatting>
  <conditionalFormatting sqref="F114:F129">
    <cfRule type="expression" priority="153" dxfId="0" stopIfTrue="1">
      <formula>F114=""</formula>
    </cfRule>
  </conditionalFormatting>
  <conditionalFormatting sqref="G114:G129">
    <cfRule type="expression" priority="149" dxfId="0" stopIfTrue="1">
      <formula>G114=""</formula>
    </cfRule>
  </conditionalFormatting>
  <conditionalFormatting sqref="I114:I129">
    <cfRule type="expression" priority="148" dxfId="0" stopIfTrue="1">
      <formula>I114=""</formula>
    </cfRule>
  </conditionalFormatting>
  <conditionalFormatting sqref="J200:J203">
    <cfRule type="expression" priority="133" dxfId="6">
      <formula>J200&gt;N200</formula>
    </cfRule>
  </conditionalFormatting>
  <conditionalFormatting sqref="G200:G203">
    <cfRule type="expression" priority="131" dxfId="0" stopIfTrue="1">
      <formula>G200=""</formula>
    </cfRule>
  </conditionalFormatting>
  <conditionalFormatting sqref="I200:I203">
    <cfRule type="expression" priority="130" dxfId="0" stopIfTrue="1">
      <formula>I200=""</formula>
    </cfRule>
  </conditionalFormatting>
  <conditionalFormatting sqref="F200:F203">
    <cfRule type="expression" priority="129" dxfId="0" stopIfTrue="1">
      <formula>F200=""</formula>
    </cfRule>
  </conditionalFormatting>
  <conditionalFormatting sqref="F200:F203">
    <cfRule type="expression" priority="132" dxfId="0" stopIfTrue="1">
      <formula>F200=""</formula>
    </cfRule>
  </conditionalFormatting>
  <conditionalFormatting sqref="G200:G203">
    <cfRule type="expression" priority="128" dxfId="0" stopIfTrue="1">
      <formula>G200=""</formula>
    </cfRule>
  </conditionalFormatting>
  <conditionalFormatting sqref="I200:I203">
    <cfRule type="expression" priority="127" dxfId="0" stopIfTrue="1">
      <formula>I200=""</formula>
    </cfRule>
  </conditionalFormatting>
  <conditionalFormatting sqref="J131:J168">
    <cfRule type="expression" priority="147" dxfId="6">
      <formula>J131&gt;N131</formula>
    </cfRule>
  </conditionalFormatting>
  <conditionalFormatting sqref="G131:G168">
    <cfRule type="expression" priority="145" dxfId="0" stopIfTrue="1">
      <formula>G131=""</formula>
    </cfRule>
  </conditionalFormatting>
  <conditionalFormatting sqref="I131:I168">
    <cfRule type="expression" priority="144" dxfId="0" stopIfTrue="1">
      <formula>I131=""</formula>
    </cfRule>
  </conditionalFormatting>
  <conditionalFormatting sqref="F131:F168">
    <cfRule type="expression" priority="143" dxfId="0" stopIfTrue="1">
      <formula>F131=""</formula>
    </cfRule>
  </conditionalFormatting>
  <conditionalFormatting sqref="F131:F168">
    <cfRule type="expression" priority="146" dxfId="0" stopIfTrue="1">
      <formula>F131=""</formula>
    </cfRule>
  </conditionalFormatting>
  <conditionalFormatting sqref="G131:G168">
    <cfRule type="expression" priority="142" dxfId="0" stopIfTrue="1">
      <formula>G131=""</formula>
    </cfRule>
  </conditionalFormatting>
  <conditionalFormatting sqref="I131:I168">
    <cfRule type="expression" priority="141" dxfId="0" stopIfTrue="1">
      <formula>I131=""</formula>
    </cfRule>
  </conditionalFormatting>
  <conditionalFormatting sqref="J170:J198">
    <cfRule type="expression" priority="140" dxfId="6">
      <formula>J170&gt;N170</formula>
    </cfRule>
  </conditionalFormatting>
  <conditionalFormatting sqref="G170:G198">
    <cfRule type="expression" priority="138" dxfId="0" stopIfTrue="1">
      <formula>G170=""</formula>
    </cfRule>
  </conditionalFormatting>
  <conditionalFormatting sqref="I170:I198">
    <cfRule type="expression" priority="137" dxfId="0" stopIfTrue="1">
      <formula>I170=""</formula>
    </cfRule>
  </conditionalFormatting>
  <conditionalFormatting sqref="F170:F198">
    <cfRule type="expression" priority="136" dxfId="0" stopIfTrue="1">
      <formula>F170=""</formula>
    </cfRule>
  </conditionalFormatting>
  <conditionalFormatting sqref="F170:F198">
    <cfRule type="expression" priority="139" dxfId="0" stopIfTrue="1">
      <formula>F170=""</formula>
    </cfRule>
  </conditionalFormatting>
  <conditionalFormatting sqref="G170:G198">
    <cfRule type="expression" priority="135" dxfId="0" stopIfTrue="1">
      <formula>G170=""</formula>
    </cfRule>
  </conditionalFormatting>
  <conditionalFormatting sqref="I170:I198">
    <cfRule type="expression" priority="134" dxfId="0" stopIfTrue="1">
      <formula>I170=""</formula>
    </cfRule>
  </conditionalFormatting>
  <conditionalFormatting sqref="J278:J284">
    <cfRule type="expression" priority="105" dxfId="6">
      <formula>J278&gt;N278</formula>
    </cfRule>
  </conditionalFormatting>
  <conditionalFormatting sqref="G278:G284">
    <cfRule type="expression" priority="103" dxfId="0" stopIfTrue="1">
      <formula>G278=""</formula>
    </cfRule>
  </conditionalFormatting>
  <conditionalFormatting sqref="I278:I284">
    <cfRule type="expression" priority="102" dxfId="0" stopIfTrue="1">
      <formula>I278=""</formula>
    </cfRule>
  </conditionalFormatting>
  <conditionalFormatting sqref="F278:F284">
    <cfRule type="expression" priority="101" dxfId="0" stopIfTrue="1">
      <formula>F278=""</formula>
    </cfRule>
  </conditionalFormatting>
  <conditionalFormatting sqref="F278:F284">
    <cfRule type="expression" priority="104" dxfId="0" stopIfTrue="1">
      <formula>F278=""</formula>
    </cfRule>
  </conditionalFormatting>
  <conditionalFormatting sqref="G278:G284">
    <cfRule type="expression" priority="100" dxfId="0" stopIfTrue="1">
      <formula>G278=""</formula>
    </cfRule>
  </conditionalFormatting>
  <conditionalFormatting sqref="I278:I284">
    <cfRule type="expression" priority="99" dxfId="0" stopIfTrue="1">
      <formula>I278=""</formula>
    </cfRule>
  </conditionalFormatting>
  <conditionalFormatting sqref="J206:J241">
    <cfRule type="expression" priority="126" dxfId="6">
      <formula>J206&gt;N206</formula>
    </cfRule>
  </conditionalFormatting>
  <conditionalFormatting sqref="G206:G241">
    <cfRule type="expression" priority="124" dxfId="0" stopIfTrue="1">
      <formula>G206=""</formula>
    </cfRule>
  </conditionalFormatting>
  <conditionalFormatting sqref="I206:I241">
    <cfRule type="expression" priority="123" dxfId="0" stopIfTrue="1">
      <formula>I206=""</formula>
    </cfRule>
  </conditionalFormatting>
  <conditionalFormatting sqref="F206:F241">
    <cfRule type="expression" priority="122" dxfId="0" stopIfTrue="1">
      <formula>F206=""</formula>
    </cfRule>
  </conditionalFormatting>
  <conditionalFormatting sqref="F206:F241">
    <cfRule type="expression" priority="125" dxfId="0" stopIfTrue="1">
      <formula>F206=""</formula>
    </cfRule>
  </conditionalFormatting>
  <conditionalFormatting sqref="G206:G241">
    <cfRule type="expression" priority="121" dxfId="0" stopIfTrue="1">
      <formula>G206=""</formula>
    </cfRule>
  </conditionalFormatting>
  <conditionalFormatting sqref="I206:I241">
    <cfRule type="expression" priority="120" dxfId="0" stopIfTrue="1">
      <formula>I206=""</formula>
    </cfRule>
  </conditionalFormatting>
  <conditionalFormatting sqref="J243:J268">
    <cfRule type="expression" priority="119" dxfId="6">
      <formula>J243&gt;N243</formula>
    </cfRule>
  </conditionalFormatting>
  <conditionalFormatting sqref="G243:G268">
    <cfRule type="expression" priority="117" dxfId="0" stopIfTrue="1">
      <formula>G243=""</formula>
    </cfRule>
  </conditionalFormatting>
  <conditionalFormatting sqref="I243:I268">
    <cfRule type="expression" priority="116" dxfId="0" stopIfTrue="1">
      <formula>I243=""</formula>
    </cfRule>
  </conditionalFormatting>
  <conditionalFormatting sqref="F243:F268">
    <cfRule type="expression" priority="115" dxfId="0" stopIfTrue="1">
      <formula>F243=""</formula>
    </cfRule>
  </conditionalFormatting>
  <conditionalFormatting sqref="F243:F268">
    <cfRule type="expression" priority="118" dxfId="0" stopIfTrue="1">
      <formula>F243=""</formula>
    </cfRule>
  </conditionalFormatting>
  <conditionalFormatting sqref="G243:G268">
    <cfRule type="expression" priority="114" dxfId="0" stopIfTrue="1">
      <formula>G243=""</formula>
    </cfRule>
  </conditionalFormatting>
  <conditionalFormatting sqref="I243:I268">
    <cfRule type="expression" priority="113" dxfId="0" stopIfTrue="1">
      <formula>I243=""</formula>
    </cfRule>
  </conditionalFormatting>
  <conditionalFormatting sqref="J270:J275">
    <cfRule type="expression" priority="112" dxfId="6">
      <formula>J270&gt;N270</formula>
    </cfRule>
  </conditionalFormatting>
  <conditionalFormatting sqref="G270:G275">
    <cfRule type="expression" priority="110" dxfId="0" stopIfTrue="1">
      <formula>G270=""</formula>
    </cfRule>
  </conditionalFormatting>
  <conditionalFormatting sqref="I270:I275">
    <cfRule type="expression" priority="109" dxfId="0" stopIfTrue="1">
      <formula>I270=""</formula>
    </cfRule>
  </conditionalFormatting>
  <conditionalFormatting sqref="F270:F275">
    <cfRule type="expression" priority="108" dxfId="0" stopIfTrue="1">
      <formula>F270=""</formula>
    </cfRule>
  </conditionalFormatting>
  <conditionalFormatting sqref="F270:F275">
    <cfRule type="expression" priority="111" dxfId="0" stopIfTrue="1">
      <formula>F270=""</formula>
    </cfRule>
  </conditionalFormatting>
  <conditionalFormatting sqref="G270:G275">
    <cfRule type="expression" priority="107" dxfId="0" stopIfTrue="1">
      <formula>G270=""</formula>
    </cfRule>
  </conditionalFormatting>
  <conditionalFormatting sqref="I270:I275">
    <cfRule type="expression" priority="106" dxfId="0" stopIfTrue="1">
      <formula>I270=""</formula>
    </cfRule>
  </conditionalFormatting>
  <conditionalFormatting sqref="J359:J361">
    <cfRule type="expression" priority="35" dxfId="6">
      <formula>J359&gt;N359</formula>
    </cfRule>
  </conditionalFormatting>
  <conditionalFormatting sqref="G359:G361">
    <cfRule type="expression" priority="33" dxfId="0" stopIfTrue="1">
      <formula>G359=""</formula>
    </cfRule>
  </conditionalFormatting>
  <conditionalFormatting sqref="I359:I361">
    <cfRule type="expression" priority="32" dxfId="0" stopIfTrue="1">
      <formula>I359=""</formula>
    </cfRule>
  </conditionalFormatting>
  <conditionalFormatting sqref="F359:F361">
    <cfRule type="expression" priority="31" dxfId="0" stopIfTrue="1">
      <formula>F359=""</formula>
    </cfRule>
  </conditionalFormatting>
  <conditionalFormatting sqref="F359:F361">
    <cfRule type="expression" priority="34" dxfId="0" stopIfTrue="1">
      <formula>F359=""</formula>
    </cfRule>
  </conditionalFormatting>
  <conditionalFormatting sqref="G359:G361">
    <cfRule type="expression" priority="30" dxfId="0" stopIfTrue="1">
      <formula>G359=""</formula>
    </cfRule>
  </conditionalFormatting>
  <conditionalFormatting sqref="I359:I361">
    <cfRule type="expression" priority="29" dxfId="0" stopIfTrue="1">
      <formula>I359=""</formula>
    </cfRule>
  </conditionalFormatting>
  <conditionalFormatting sqref="J286:J293">
    <cfRule type="expression" priority="98" dxfId="6">
      <formula>J286&gt;N286</formula>
    </cfRule>
  </conditionalFormatting>
  <conditionalFormatting sqref="G286:G293">
    <cfRule type="expression" priority="96" dxfId="0" stopIfTrue="1">
      <formula>G286=""</formula>
    </cfRule>
  </conditionalFormatting>
  <conditionalFormatting sqref="I286:I293">
    <cfRule type="expression" priority="95" dxfId="0" stopIfTrue="1">
      <formula>I286=""</formula>
    </cfRule>
  </conditionalFormatting>
  <conditionalFormatting sqref="F286:F293">
    <cfRule type="expression" priority="94" dxfId="0" stopIfTrue="1">
      <formula>F286=""</formula>
    </cfRule>
  </conditionalFormatting>
  <conditionalFormatting sqref="F286:F293">
    <cfRule type="expression" priority="97" dxfId="0" stopIfTrue="1">
      <formula>F286=""</formula>
    </cfRule>
  </conditionalFormatting>
  <conditionalFormatting sqref="G286:G293">
    <cfRule type="expression" priority="93" dxfId="0" stopIfTrue="1">
      <formula>G286=""</formula>
    </cfRule>
  </conditionalFormatting>
  <conditionalFormatting sqref="I286:I293">
    <cfRule type="expression" priority="92" dxfId="0" stopIfTrue="1">
      <formula>I286=""</formula>
    </cfRule>
  </conditionalFormatting>
  <conditionalFormatting sqref="J296:J301">
    <cfRule type="expression" priority="91" dxfId="6">
      <formula>J296&gt;N296</formula>
    </cfRule>
  </conditionalFormatting>
  <conditionalFormatting sqref="G296:G301">
    <cfRule type="expression" priority="89" dxfId="0" stopIfTrue="1">
      <formula>G296=""</formula>
    </cfRule>
  </conditionalFormatting>
  <conditionalFormatting sqref="I296:I301">
    <cfRule type="expression" priority="88" dxfId="0" stopIfTrue="1">
      <formula>I296=""</formula>
    </cfRule>
  </conditionalFormatting>
  <conditionalFormatting sqref="F296:F301">
    <cfRule type="expression" priority="87" dxfId="0" stopIfTrue="1">
      <formula>F296=""</formula>
    </cfRule>
  </conditionalFormatting>
  <conditionalFormatting sqref="F296:F301">
    <cfRule type="expression" priority="90" dxfId="0" stopIfTrue="1">
      <formula>F296=""</formula>
    </cfRule>
  </conditionalFormatting>
  <conditionalFormatting sqref="G296:G301">
    <cfRule type="expression" priority="86" dxfId="0" stopIfTrue="1">
      <formula>G296=""</formula>
    </cfRule>
  </conditionalFormatting>
  <conditionalFormatting sqref="I296:I301">
    <cfRule type="expression" priority="85" dxfId="0" stopIfTrue="1">
      <formula>I296=""</formula>
    </cfRule>
  </conditionalFormatting>
  <conditionalFormatting sqref="G303">
    <cfRule type="expression" priority="82" dxfId="0" stopIfTrue="1">
      <formula>G303=""</formula>
    </cfRule>
  </conditionalFormatting>
  <conditionalFormatting sqref="I303">
    <cfRule type="expression" priority="81" dxfId="0" stopIfTrue="1">
      <formula>I303=""</formula>
    </cfRule>
  </conditionalFormatting>
  <conditionalFormatting sqref="F303">
    <cfRule type="expression" priority="80" dxfId="0" stopIfTrue="1">
      <formula>F303=""</formula>
    </cfRule>
  </conditionalFormatting>
  <conditionalFormatting sqref="F303">
    <cfRule type="expression" priority="83" dxfId="0" stopIfTrue="1">
      <formula>F303=""</formula>
    </cfRule>
  </conditionalFormatting>
  <conditionalFormatting sqref="G303">
    <cfRule type="expression" priority="79" dxfId="0" stopIfTrue="1">
      <formula>G303=""</formula>
    </cfRule>
  </conditionalFormatting>
  <conditionalFormatting sqref="I303">
    <cfRule type="expression" priority="78" dxfId="0" stopIfTrue="1">
      <formula>I303=""</formula>
    </cfRule>
  </conditionalFormatting>
  <conditionalFormatting sqref="J306:J318">
    <cfRule type="expression" priority="77" dxfId="6">
      <formula>J306&gt;N306</formula>
    </cfRule>
  </conditionalFormatting>
  <conditionalFormatting sqref="G306:G318">
    <cfRule type="expression" priority="75" dxfId="0" stopIfTrue="1">
      <formula>G306=""</formula>
    </cfRule>
  </conditionalFormatting>
  <conditionalFormatting sqref="I306:I318">
    <cfRule type="expression" priority="74" dxfId="0" stopIfTrue="1">
      <formula>I306=""</formula>
    </cfRule>
  </conditionalFormatting>
  <conditionalFormatting sqref="F306:F318">
    <cfRule type="expression" priority="73" dxfId="0" stopIfTrue="1">
      <formula>F306=""</formula>
    </cfRule>
  </conditionalFormatting>
  <conditionalFormatting sqref="F306:F318">
    <cfRule type="expression" priority="76" dxfId="0" stopIfTrue="1">
      <formula>F306=""</formula>
    </cfRule>
  </conditionalFormatting>
  <conditionalFormatting sqref="G306:G318">
    <cfRule type="expression" priority="72" dxfId="0" stopIfTrue="1">
      <formula>G306=""</formula>
    </cfRule>
  </conditionalFormatting>
  <conditionalFormatting sqref="I306:I318">
    <cfRule type="expression" priority="71" dxfId="0" stopIfTrue="1">
      <formula>I306=""</formula>
    </cfRule>
  </conditionalFormatting>
  <conditionalFormatting sqref="J320:J322">
    <cfRule type="expression" priority="70" dxfId="6">
      <formula>J320&gt;N320</formula>
    </cfRule>
  </conditionalFormatting>
  <conditionalFormatting sqref="G320:G322">
    <cfRule type="expression" priority="68" dxfId="0" stopIfTrue="1">
      <formula>G320=""</formula>
    </cfRule>
  </conditionalFormatting>
  <conditionalFormatting sqref="I320:I322">
    <cfRule type="expression" priority="67" dxfId="0" stopIfTrue="1">
      <formula>I320=""</formula>
    </cfRule>
  </conditionalFormatting>
  <conditionalFormatting sqref="F320:F322">
    <cfRule type="expression" priority="66" dxfId="0" stopIfTrue="1">
      <formula>F320=""</formula>
    </cfRule>
  </conditionalFormatting>
  <conditionalFormatting sqref="F320:F322">
    <cfRule type="expression" priority="69" dxfId="0" stopIfTrue="1">
      <formula>F320=""</formula>
    </cfRule>
  </conditionalFormatting>
  <conditionalFormatting sqref="G320:G322">
    <cfRule type="expression" priority="65" dxfId="0" stopIfTrue="1">
      <formula>G320=""</formula>
    </cfRule>
  </conditionalFormatting>
  <conditionalFormatting sqref="I320:I322">
    <cfRule type="expression" priority="64" dxfId="0" stopIfTrue="1">
      <formula>I320=""</formula>
    </cfRule>
  </conditionalFormatting>
  <conditionalFormatting sqref="J324:J325">
    <cfRule type="expression" priority="63" dxfId="6">
      <formula>J324&gt;N324</formula>
    </cfRule>
  </conditionalFormatting>
  <conditionalFormatting sqref="G324:G325">
    <cfRule type="expression" priority="61" dxfId="0" stopIfTrue="1">
      <formula>G324=""</formula>
    </cfRule>
  </conditionalFormatting>
  <conditionalFormatting sqref="I324:I325">
    <cfRule type="expression" priority="60" dxfId="0" stopIfTrue="1">
      <formula>I324=""</formula>
    </cfRule>
  </conditionalFormatting>
  <conditionalFormatting sqref="F324:F325">
    <cfRule type="expression" priority="59" dxfId="0" stopIfTrue="1">
      <formula>F324=""</formula>
    </cfRule>
  </conditionalFormatting>
  <conditionalFormatting sqref="F324:F325">
    <cfRule type="expression" priority="62" dxfId="0" stopIfTrue="1">
      <formula>F324=""</formula>
    </cfRule>
  </conditionalFormatting>
  <conditionalFormatting sqref="G324:G325">
    <cfRule type="expression" priority="58" dxfId="0" stopIfTrue="1">
      <formula>G324=""</formula>
    </cfRule>
  </conditionalFormatting>
  <conditionalFormatting sqref="I324:I325">
    <cfRule type="expression" priority="57" dxfId="0" stopIfTrue="1">
      <formula>I324=""</formula>
    </cfRule>
  </conditionalFormatting>
  <conditionalFormatting sqref="J327:J338">
    <cfRule type="expression" priority="56" dxfId="6">
      <formula>J327&gt;N327</formula>
    </cfRule>
  </conditionalFormatting>
  <conditionalFormatting sqref="G327:G338">
    <cfRule type="expression" priority="54" dxfId="0" stopIfTrue="1">
      <formula>G327=""</formula>
    </cfRule>
  </conditionalFormatting>
  <conditionalFormatting sqref="I327:I338">
    <cfRule type="expression" priority="53" dxfId="0" stopIfTrue="1">
      <formula>I327=""</formula>
    </cfRule>
  </conditionalFormatting>
  <conditionalFormatting sqref="F327:F338">
    <cfRule type="expression" priority="52" dxfId="0" stopIfTrue="1">
      <formula>F327=""</formula>
    </cfRule>
  </conditionalFormatting>
  <conditionalFormatting sqref="F327:F338">
    <cfRule type="expression" priority="55" dxfId="0" stopIfTrue="1">
      <formula>F327=""</formula>
    </cfRule>
  </conditionalFormatting>
  <conditionalFormatting sqref="G327:G338">
    <cfRule type="expression" priority="51" dxfId="0" stopIfTrue="1">
      <formula>G327=""</formula>
    </cfRule>
  </conditionalFormatting>
  <conditionalFormatting sqref="I327:I338">
    <cfRule type="expression" priority="50" dxfId="0" stopIfTrue="1">
      <formula>I327=""</formula>
    </cfRule>
  </conditionalFormatting>
  <conditionalFormatting sqref="J340:J351">
    <cfRule type="expression" priority="49" dxfId="6">
      <formula>J340&gt;N340</formula>
    </cfRule>
  </conditionalFormatting>
  <conditionalFormatting sqref="G340:G351">
    <cfRule type="expression" priority="47" dxfId="0" stopIfTrue="1">
      <formula>G340=""</formula>
    </cfRule>
  </conditionalFormatting>
  <conditionalFormatting sqref="I340:I351">
    <cfRule type="expression" priority="46" dxfId="0" stopIfTrue="1">
      <formula>I340=""</formula>
    </cfRule>
  </conditionalFormatting>
  <conditionalFormatting sqref="F340:F351">
    <cfRule type="expression" priority="45" dxfId="0" stopIfTrue="1">
      <formula>F340=""</formula>
    </cfRule>
  </conditionalFormatting>
  <conditionalFormatting sqref="F340:F351">
    <cfRule type="expression" priority="48" dxfId="0" stopIfTrue="1">
      <formula>F340=""</formula>
    </cfRule>
  </conditionalFormatting>
  <conditionalFormatting sqref="G340:G351">
    <cfRule type="expression" priority="44" dxfId="0" stopIfTrue="1">
      <formula>G340=""</formula>
    </cfRule>
  </conditionalFormatting>
  <conditionalFormatting sqref="I340:I351">
    <cfRule type="expression" priority="43" dxfId="0" stopIfTrue="1">
      <formula>I340=""</formula>
    </cfRule>
  </conditionalFormatting>
  <conditionalFormatting sqref="J354:J357">
    <cfRule type="expression" priority="42" dxfId="6">
      <formula>J354&gt;N354</formula>
    </cfRule>
  </conditionalFormatting>
  <conditionalFormatting sqref="G354:G357">
    <cfRule type="expression" priority="40" dxfId="0" stopIfTrue="1">
      <formula>G354=""</formula>
    </cfRule>
  </conditionalFormatting>
  <conditionalFormatting sqref="I354:I357">
    <cfRule type="expression" priority="39" dxfId="0" stopIfTrue="1">
      <formula>I354=""</formula>
    </cfRule>
  </conditionalFormatting>
  <conditionalFormatting sqref="F354:F357">
    <cfRule type="expression" priority="38" dxfId="0" stopIfTrue="1">
      <formula>F354=""</formula>
    </cfRule>
  </conditionalFormatting>
  <conditionalFormatting sqref="F354:F357">
    <cfRule type="expression" priority="41" dxfId="0" stopIfTrue="1">
      <formula>F354=""</formula>
    </cfRule>
  </conditionalFormatting>
  <conditionalFormatting sqref="G354:G357">
    <cfRule type="expression" priority="37" dxfId="0" stopIfTrue="1">
      <formula>G354=""</formula>
    </cfRule>
  </conditionalFormatting>
  <conditionalFormatting sqref="I354:I357">
    <cfRule type="expression" priority="36" dxfId="0" stopIfTrue="1">
      <formula>I354=""</formula>
    </cfRule>
  </conditionalFormatting>
  <conditionalFormatting sqref="J386:J391">
    <cfRule type="expression" priority="7" dxfId="6">
      <formula>J386&gt;N386</formula>
    </cfRule>
  </conditionalFormatting>
  <conditionalFormatting sqref="G386:G391">
    <cfRule type="expression" priority="5" dxfId="0" stopIfTrue="1">
      <formula>G386=""</formula>
    </cfRule>
  </conditionalFormatting>
  <conditionalFormatting sqref="I386:I391">
    <cfRule type="expression" priority="4" dxfId="0" stopIfTrue="1">
      <formula>I386=""</formula>
    </cfRule>
  </conditionalFormatting>
  <conditionalFormatting sqref="F386:F391">
    <cfRule type="expression" priority="3" dxfId="0" stopIfTrue="1">
      <formula>F386=""</formula>
    </cfRule>
  </conditionalFormatting>
  <conditionalFormatting sqref="F386:F391">
    <cfRule type="expression" priority="6" dxfId="0" stopIfTrue="1">
      <formula>F386=""</formula>
    </cfRule>
  </conditionalFormatting>
  <conditionalFormatting sqref="G386:G391">
    <cfRule type="expression" priority="2" dxfId="0" stopIfTrue="1">
      <formula>G386=""</formula>
    </cfRule>
  </conditionalFormatting>
  <conditionalFormatting sqref="I386:I391">
    <cfRule type="expression" priority="1" dxfId="0" stopIfTrue="1">
      <formula>I386=""</formula>
    </cfRule>
  </conditionalFormatting>
  <conditionalFormatting sqref="J363:J366">
    <cfRule type="expression" priority="28" dxfId="6">
      <formula>J363&gt;N363</formula>
    </cfRule>
  </conditionalFormatting>
  <conditionalFormatting sqref="G363:G366">
    <cfRule type="expression" priority="26" dxfId="0" stopIfTrue="1">
      <formula>G363=""</formula>
    </cfRule>
  </conditionalFormatting>
  <conditionalFormatting sqref="I363:I366">
    <cfRule type="expression" priority="25" dxfId="0" stopIfTrue="1">
      <formula>I363=""</formula>
    </cfRule>
  </conditionalFormatting>
  <conditionalFormatting sqref="F363:F366">
    <cfRule type="expression" priority="24" dxfId="0" stopIfTrue="1">
      <formula>F363=""</formula>
    </cfRule>
  </conditionalFormatting>
  <conditionalFormatting sqref="F363:F366">
    <cfRule type="expression" priority="27" dxfId="0" stopIfTrue="1">
      <formula>F363=""</formula>
    </cfRule>
  </conditionalFormatting>
  <conditionalFormatting sqref="G363:G366">
    <cfRule type="expression" priority="23" dxfId="0" stopIfTrue="1">
      <formula>G363=""</formula>
    </cfRule>
  </conditionalFormatting>
  <conditionalFormatting sqref="I363:I366">
    <cfRule type="expression" priority="22" dxfId="0" stopIfTrue="1">
      <formula>I363=""</formula>
    </cfRule>
  </conditionalFormatting>
  <conditionalFormatting sqref="J368:J375">
    <cfRule type="expression" priority="21" dxfId="6">
      <formula>J368&gt;N368</formula>
    </cfRule>
  </conditionalFormatting>
  <conditionalFormatting sqref="G368:G375">
    <cfRule type="expression" priority="19" dxfId="0" stopIfTrue="1">
      <formula>G368=""</formula>
    </cfRule>
  </conditionalFormatting>
  <conditionalFormatting sqref="I368:I375">
    <cfRule type="expression" priority="18" dxfId="0" stopIfTrue="1">
      <formula>I368=""</formula>
    </cfRule>
  </conditionalFormatting>
  <conditionalFormatting sqref="F368:F375">
    <cfRule type="expression" priority="17" dxfId="0" stopIfTrue="1">
      <formula>F368=""</formula>
    </cfRule>
  </conditionalFormatting>
  <conditionalFormatting sqref="F368:F375">
    <cfRule type="expression" priority="20" dxfId="0" stopIfTrue="1">
      <formula>F368=""</formula>
    </cfRule>
  </conditionalFormatting>
  <conditionalFormatting sqref="G368:G375">
    <cfRule type="expression" priority="16" dxfId="0" stopIfTrue="1">
      <formula>G368=""</formula>
    </cfRule>
  </conditionalFormatting>
  <conditionalFormatting sqref="I368:I375">
    <cfRule type="expression" priority="15" dxfId="0" stopIfTrue="1">
      <formula>I368=""</formula>
    </cfRule>
  </conditionalFormatting>
  <conditionalFormatting sqref="J377:J384">
    <cfRule type="expression" priority="14" dxfId="6">
      <formula>J377&gt;N377</formula>
    </cfRule>
  </conditionalFormatting>
  <conditionalFormatting sqref="G377:G384">
    <cfRule type="expression" priority="12" dxfId="0" stopIfTrue="1">
      <formula>G377=""</formula>
    </cfRule>
  </conditionalFormatting>
  <conditionalFormatting sqref="I377:I384">
    <cfRule type="expression" priority="11" dxfId="0" stopIfTrue="1">
      <formula>I377=""</formula>
    </cfRule>
  </conditionalFormatting>
  <conditionalFormatting sqref="F377:F384">
    <cfRule type="expression" priority="10" dxfId="0" stopIfTrue="1">
      <formula>F377=""</formula>
    </cfRule>
  </conditionalFormatting>
  <conditionalFormatting sqref="F377:F384">
    <cfRule type="expression" priority="13" dxfId="0" stopIfTrue="1">
      <formula>F377=""</formula>
    </cfRule>
  </conditionalFormatting>
  <conditionalFormatting sqref="G377:G384">
    <cfRule type="expression" priority="9" dxfId="0" stopIfTrue="1">
      <formula>G377=""</formula>
    </cfRule>
  </conditionalFormatting>
  <conditionalFormatting sqref="I377:I384">
    <cfRule type="expression" priority="8" dxfId="0" stopIfTrue="1">
      <formula>I377=""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u02956</cp:lastModifiedBy>
  <cp:lastPrinted>2018-03-07T14:17:45Z</cp:lastPrinted>
  <dcterms:created xsi:type="dcterms:W3CDTF">2018-03-07T14:23:23Z</dcterms:created>
  <dcterms:modified xsi:type="dcterms:W3CDTF">2019-08-21T12:22:58Z</dcterms:modified>
  <cp:category/>
  <cp:version/>
  <cp:contentType/>
  <cp:contentStatus/>
</cp:coreProperties>
</file>