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'ModeloPlanilhaObras'!$A$1:$L$76</definedName>
  </definedNames>
  <calcPr fullCalcOnLoad="1"/>
</workbook>
</file>

<file path=xl/sharedStrings.xml><?xml version="1.0" encoding="utf-8"?>
<sst xmlns="http://schemas.openxmlformats.org/spreadsheetml/2006/main" count="162" uniqueCount="130">
  <si>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</si>
  <si>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</si>
  <si>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</si>
  <si>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</si>
  <si>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</si>
  <si>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</si>
  <si>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</si>
  <si>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</si>
  <si>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</si>
  <si>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</si>
  <si>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</si>
  <si>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</si>
  <si>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</si>
  <si>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</si>
  <si>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</si>
  <si>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</si>
  <si>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</si>
  <si>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</si>
  <si>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</si>
  <si>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</si>
  <si>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</si>
  <si>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</si>
  <si>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</si>
  <si>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</si>
  <si>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</si>
  <si>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</si>
  <si>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</si>
  <si>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</si>
  <si>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</si>
  <si>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</si>
  <si>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</si>
  <si>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</si>
  <si>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</si>
  <si>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</si>
  <si>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</si>
  <si>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M</t>
  </si>
  <si>
    <t>PLACA DE OBRA EM CHAPA DE ACO GALVANIZADO</t>
  </si>
  <si>
    <t>UN</t>
  </si>
  <si>
    <t>m²</t>
  </si>
  <si>
    <t>Assentamento de tubo de concreto com diâmetro de 30 cm para esperas de boca de lobo</t>
  </si>
  <si>
    <t>Rede de drenagem com tubos Ø 40 cm com escavação até 1,50 m de profundidade</t>
  </si>
  <si>
    <t>Rede de drenagem com tubos Ø 60 cm com escavação até 1,50 m de profundidade</t>
  </si>
  <si>
    <t>Rede de drenagem com tubos Ø 60 cm com escavação de 1,50 m até 2,00 m de profundidade</t>
  </si>
  <si>
    <t>Rede de drenagem com tubos Ø 80 cm com escavação até 1,50 m de profundidade</t>
  </si>
  <si>
    <t>Rede de drenagem com tubos Ø 80 cm com escavação de 1,50 m até 2,00 m de profundidade</t>
  </si>
  <si>
    <t>Rede de drenagem com tubos Ø 100 cm com escavação de 1,50 m até 2,00 m de profundidade</t>
  </si>
  <si>
    <t>CAIXA DE INSPEÇÃO/POÇO DE VISITA PARA TUBO DE 40 CM</t>
  </si>
  <si>
    <t>CAIXA DE INSPEÇÃO/POÇO DE VISITA PARA TUBO DE 60 CM</t>
  </si>
  <si>
    <t>CAIXA DE INSPEÇÃO/POÇO DE VISITA PARA TUBO DE 80 CM</t>
  </si>
  <si>
    <t>CAIXA DE INSPEÇÃO/POÇO DE VISITA PARA TUBO DE 100 CM</t>
  </si>
  <si>
    <t>CAIXA DE INSPEÇÃO/POÇO DE VISITA PARA TUBO DE 120 CM</t>
  </si>
  <si>
    <t>CAIXA DE LIGAÇÃO E PASSAGEM PARA TUBO DE 40 CM</t>
  </si>
  <si>
    <t>CAIXA DE LIGAÇÃO E PASSAGEM PARA TUBO DE 60 CM</t>
  </si>
  <si>
    <t>ESCAVAÇÃO DAS CAMADAS DE SOLO EXISTENTES (COMPOSIÇÃO SINAPI 83338 E 95875 JAN/2018)</t>
  </si>
  <si>
    <t>M³</t>
  </si>
  <si>
    <t>SUB-BASE EM RACHÃO (COMPOSIÇÃO SINAPI 96399 E 95875 JAN/2018)</t>
  </si>
  <si>
    <t>BASE EM BRITA GRADUADA (COMPOSIÇÃO SINAPI 96396 E 95875 JAN/2018)</t>
  </si>
  <si>
    <t>EXECUCAO DE IMPRIMACAO COM ASFALTO DILUIDO CM-30. AF_09/2017</t>
  </si>
  <si>
    <t>PINTURA DE LIGACAO COM EMULSAO RR-1C</t>
  </si>
  <si>
    <t>Meio-fio pré-moldado de concreto 100,0 cm (comprimento) x 12,0 cm (base inferior) x 8,0 cm (base superior) x 30,0 cm (altura)</t>
  </si>
  <si>
    <t>m</t>
  </si>
  <si>
    <t>un</t>
  </si>
  <si>
    <t>BDI (%)</t>
  </si>
  <si>
    <t>CONCORRÊNCIA</t>
  </si>
  <si>
    <t>135/2019</t>
  </si>
  <si>
    <t>RUA PRESIDENTE PRUDENTE DE MORAES</t>
  </si>
  <si>
    <t>CANTEIRO DE OBRA</t>
  </si>
  <si>
    <t>1.1.1</t>
  </si>
  <si>
    <t>1.2</t>
  </si>
  <si>
    <t>DRENAGEM</t>
  </si>
  <si>
    <t>1.2.1</t>
  </si>
  <si>
    <t>Assentamento de tubo de concreto com diâmetro de 20 cm para ligações domiciliares</t>
  </si>
  <si>
    <t>1.2.2</t>
  </si>
  <si>
    <t>1.2.3</t>
  </si>
  <si>
    <t>1.2.4</t>
  </si>
  <si>
    <t>1.2.5</t>
  </si>
  <si>
    <t>1.2.6</t>
  </si>
  <si>
    <t>Rede de drenagem com tubos Ø 60 cm (armado) com escavação de 2,00 m até 2,50 m de profundidade</t>
  </si>
  <si>
    <t>1.2.7</t>
  </si>
  <si>
    <t>1.2.8</t>
  </si>
  <si>
    <t>1.2.9</t>
  </si>
  <si>
    <t>Rede de drenagem com tubos Ø 80 cm com escavação de 2,00 m até 2,50 m de profundidade</t>
  </si>
  <si>
    <t>1.2.10</t>
  </si>
  <si>
    <t>Rede de drenagem com tubos Ø 80 cm com escavação de 2,50 m até 3,00 m de profundidade</t>
  </si>
  <si>
    <t>1.2.11</t>
  </si>
  <si>
    <t>1.2.12</t>
  </si>
  <si>
    <t>Rede de drenagem com tubos Ø 100 cm com escavação de 2,50 m até 3,00 m de profundidade</t>
  </si>
  <si>
    <t>1.2.13</t>
  </si>
  <si>
    <t>Rede de drenagem com tubos Ø 120 cm com escavação de 3,00 m até 4,00 m de profundidade</t>
  </si>
  <si>
    <t>1.2.14</t>
  </si>
  <si>
    <t>1.2.15</t>
  </si>
  <si>
    <t>1.2.16</t>
  </si>
  <si>
    <t>1.2.17</t>
  </si>
  <si>
    <t>1.2.18</t>
  </si>
  <si>
    <t>1.2.19</t>
  </si>
  <si>
    <t>CAIXA DE INSPEÇÃO/POÇO DE VISITA PARA TUBO DE 150 CM</t>
  </si>
  <si>
    <t>1.2.20</t>
  </si>
  <si>
    <t>1.2.21</t>
  </si>
  <si>
    <t>1.2.22</t>
  </si>
  <si>
    <t>BOCA DE LOBO DE PASSEIO PADRÃO PMJ 60 X 96 X 89 CM</t>
  </si>
  <si>
    <t>1.2.23</t>
  </si>
  <si>
    <t>Boca BSTC D = 1,50 m - esconsidade 0° - areia e brita comerciais - alas retas</t>
  </si>
  <si>
    <t>1.2.24</t>
  </si>
  <si>
    <t>Boca BSTC D = 0,80 m - esconsidade 0° - areia e brita comerciais - alas retas</t>
  </si>
  <si>
    <t>1.2.25</t>
  </si>
  <si>
    <t>Boca BSTC D = 1,20 m - esconsidade 0° - areia e brita comerciais - alas retas</t>
  </si>
  <si>
    <t>1.3</t>
  </si>
  <si>
    <t>PAVIMENTAÇÃO URBANA</t>
  </si>
  <si>
    <t>1.3.1</t>
  </si>
  <si>
    <t>REMOÇÃO E TRANSPORTE DE PARALELEPÍPEDO EXISTENTE (COMPOSIÇÃO SINAPI 83338 E 95875 SINAPI JAN/2018)</t>
  </si>
  <si>
    <t>1.3.2</t>
  </si>
  <si>
    <t>CORTE DE ASFALTO (Composição SINAPI 84212 ABR/2016 E74157/4 ABR/2016)</t>
  </si>
  <si>
    <t>1.3.3</t>
  </si>
  <si>
    <t>DEMOLIÇÃO PARCIAL DE PAVIMENTO ASFÁLTICO, DE FORMA MECANIZADA, SEM REAPROVEITAMENTO (COMPOSIÇÃO SINAPI 96001 E 95875 JAN/2018)</t>
  </si>
  <si>
    <t>m2</t>
  </si>
  <si>
    <t>1.3.4</t>
  </si>
  <si>
    <t>1.3.5</t>
  </si>
  <si>
    <t>1.3.6</t>
  </si>
  <si>
    <t>DRENO EM BRITA ENVOLVIDA POR GEOTEXTIL (LARG. 40CM / PROF. 50 CM)</t>
  </si>
  <si>
    <t>1.3.7</t>
  </si>
  <si>
    <t>1.3.8</t>
  </si>
  <si>
    <t>1.3.9</t>
  </si>
  <si>
    <t>1.3.10</t>
  </si>
  <si>
    <t>1.3.11</t>
  </si>
  <si>
    <t>Concreto Asfáltico Usinado à Quente faixa "B" (PMQ)DMT 20 km(m3)</t>
  </si>
  <si>
    <t>1.3.12</t>
  </si>
  <si>
    <t>Concreto Asfáltico Usinado à Quente faixa C e DMT 20 km (m3)</t>
  </si>
  <si>
    <t>1.3.13</t>
  </si>
  <si>
    <t>REMOÇÃO E REASSENTAMENTO DE GUIA (MEIO-FIO) DE PEDRA, PARA VIAS URBANAS (COMPOSIÇÃO SINAPI 94274 E 85335AGO/2017)</t>
  </si>
  <si>
    <t>Contratação de empresa para prestação de serviços especializados na execução de obras para implantação de rede de drenagem e reabilitação viária da Rua Presidente Prudente de Moraes, Guilherme e Maceió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</si>
</sst>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>
      <alignment horizontal="right" vertical="center" wrapText="1"/>
    </xf>
    <xf numFmtId="10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30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30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6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4" fontId="43" fillId="0" borderId="29" xfId="0" applyNumberFormat="1" applyFont="1" applyBorder="1" applyAlignment="1">
      <alignment horizontal="right" vertical="center" wrapText="1"/>
    </xf>
    <xf numFmtId="0" fontId="43" fillId="0" borderId="31" xfId="0" applyFont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96"/>
  <sheetViews>
    <sheetView showGridLines="0" tabSelected="1" zoomScaleSheetLayoutView="100" zoomScalePageLayoutView="0" workbookViewId="0" topLeftCell="A1">
      <selection activeCell="D13" sqref="D13:H13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63</v>
      </c>
      <c r="C3" s="78" t="s">
        <v>64</v>
      </c>
      <c r="K3" s="9"/>
    </row>
    <row r="4" spans="2:11" ht="15.75">
      <c r="B4" s="8" t="s">
        <v>34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0" t="s">
        <v>6</v>
      </c>
      <c r="C10" s="70"/>
      <c r="D10" s="70"/>
      <c r="E10" s="70"/>
      <c r="F10" s="70"/>
      <c r="G10" s="70"/>
      <c r="H10" s="70"/>
      <c r="I10" s="70"/>
      <c r="J10" s="70"/>
      <c r="K10" s="70"/>
    </row>
    <row r="12" spans="2:11" ht="15">
      <c r="B12" s="63" t="s">
        <v>7</v>
      </c>
      <c r="C12" s="63"/>
      <c r="D12" s="59" t="s">
        <v>8</v>
      </c>
      <c r="E12" s="59"/>
      <c r="F12" s="59"/>
      <c r="G12" s="59"/>
      <c r="H12" s="59"/>
      <c r="I12" s="73" t="s">
        <v>9</v>
      </c>
      <c r="J12" s="73"/>
      <c r="K12" s="73"/>
    </row>
    <row r="13" spans="2:11" ht="63.75" customHeight="1">
      <c r="B13" s="74" t="s">
        <v>129</v>
      </c>
      <c r="C13" s="74"/>
      <c r="D13" s="75">
        <f>K65</f>
        <v>0</v>
      </c>
      <c r="E13" s="75"/>
      <c r="F13" s="75"/>
      <c r="G13" s="75"/>
      <c r="H13" s="75"/>
      <c r="I13" s="76" t="str">
        <f>_xlfn.IFERROR(IF(D13=0,"(INFORMAR AQUI O VALOR POR EXTENSO)",CONVERTERPARAEXTENSO(D13)),"(INFORMAR AQUI O VALOR POR EXTENSO)")</f>
        <v>(INFORMAR AQUI O VALOR POR EXTENSO)</v>
      </c>
      <c r="J13" s="76"/>
      <c r="K13" s="76"/>
    </row>
    <row r="15" spans="2:11" ht="15">
      <c r="B15" s="71" t="s">
        <v>10</v>
      </c>
      <c r="C15" s="71"/>
      <c r="D15" s="38"/>
      <c r="E15" s="77" t="str">
        <f>_xlfn.IFERROR(IF(D15="","(INFORMAR AQUI O PRAZO POR EXTENSO) dias","("&amp;EXTENSO(TRUNC(D15,0))&amp;")"&amp;" dias"),"(INFORMAR AQUI O PRAZO POR EXTENSO) dias")</f>
        <v>(INFORMAR AQUI O PRAZO POR EXTENSO) dias</v>
      </c>
      <c r="F15" s="77"/>
      <c r="G15" s="77"/>
      <c r="H15" s="77"/>
      <c r="I15" s="77"/>
      <c r="J15" s="77"/>
      <c r="K15" s="77"/>
    </row>
    <row r="17" spans="2:11" ht="15"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33.75" customHeight="1">
      <c r="B18" s="58" t="s">
        <v>12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4" ht="15">
      <c r="A19" s="3"/>
      <c r="B19" s="40"/>
      <c r="C19" s="40"/>
      <c r="D19" s="40"/>
      <c r="E19" s="40"/>
      <c r="F19" s="41"/>
      <c r="G19" s="41"/>
      <c r="H19" s="42"/>
      <c r="I19" s="40"/>
      <c r="J19" s="43"/>
      <c r="K19" s="43"/>
      <c r="L19" s="3"/>
      <c r="N19" s="39"/>
    </row>
    <row r="20" spans="2:14" ht="15">
      <c r="B20" s="59" t="s">
        <v>13</v>
      </c>
      <c r="C20" s="59" t="s">
        <v>14</v>
      </c>
      <c r="D20" s="59" t="s">
        <v>15</v>
      </c>
      <c r="E20" s="65" t="s">
        <v>16</v>
      </c>
      <c r="F20" s="69" t="s">
        <v>17</v>
      </c>
      <c r="G20" s="69"/>
      <c r="H20" s="69"/>
      <c r="I20" s="61" t="s">
        <v>62</v>
      </c>
      <c r="J20" s="63" t="s">
        <v>18</v>
      </c>
      <c r="K20" s="63" t="s">
        <v>19</v>
      </c>
      <c r="N20" s="68" t="s">
        <v>20</v>
      </c>
    </row>
    <row r="21" spans="2:14" ht="15.75" customHeight="1">
      <c r="B21" s="60"/>
      <c r="C21" s="60"/>
      <c r="D21" s="60"/>
      <c r="E21" s="66"/>
      <c r="F21" s="48" t="s">
        <v>29</v>
      </c>
      <c r="G21" s="48" t="s">
        <v>30</v>
      </c>
      <c r="H21" s="49" t="s">
        <v>31</v>
      </c>
      <c r="I21" s="62"/>
      <c r="J21" s="64"/>
      <c r="K21" s="64"/>
      <c r="N21" s="68"/>
    </row>
    <row r="22" spans="2:14" ht="18.75">
      <c r="B22" s="50">
        <v>1</v>
      </c>
      <c r="C22" s="51" t="s">
        <v>65</v>
      </c>
      <c r="D22" s="52"/>
      <c r="E22" s="52"/>
      <c r="F22" s="52"/>
      <c r="G22" s="52"/>
      <c r="H22" s="52"/>
      <c r="I22" s="52"/>
      <c r="J22" s="52"/>
      <c r="K22" s="53"/>
      <c r="N22" s="80"/>
    </row>
    <row r="23" spans="2:14" ht="18.75">
      <c r="B23" s="50" t="s">
        <v>32</v>
      </c>
      <c r="C23" s="51" t="s">
        <v>66</v>
      </c>
      <c r="D23" s="52"/>
      <c r="E23" s="52"/>
      <c r="F23" s="52"/>
      <c r="G23" s="52"/>
      <c r="H23" s="52">
        <f aca="true" t="shared" si="0" ref="H23:H29">IF(E23&lt;&gt;"",TRUNC(F23,2)+TRUNC(G23,2),"")</f>
      </c>
      <c r="I23" s="52"/>
      <c r="J23" s="52">
        <f aca="true" t="shared" si="1" ref="J23:J29">IF(E23&lt;&gt;"",TRUNC(H23*(1+TRUNC(I23,4)),2),"")</f>
      </c>
      <c r="K23" s="53">
        <f aca="true" t="shared" si="2" ref="K23:K29">IF(E23&lt;&gt;"",TRUNC(TRUNC(J23,2)*TRUNC(E23,2),2),"")</f>
      </c>
      <c r="N23" s="80"/>
    </row>
    <row r="24" spans="2:14" ht="18.75">
      <c r="B24" s="44" t="s">
        <v>67</v>
      </c>
      <c r="C24" s="44" t="s">
        <v>36</v>
      </c>
      <c r="D24" s="45" t="s">
        <v>33</v>
      </c>
      <c r="E24" s="45">
        <v>8</v>
      </c>
      <c r="F24" s="54"/>
      <c r="G24" s="54"/>
      <c r="H24" s="45">
        <f t="shared" si="0"/>
        <v>0</v>
      </c>
      <c r="I24" s="56"/>
      <c r="J24" s="45">
        <f t="shared" si="1"/>
        <v>0</v>
      </c>
      <c r="K24" s="45">
        <f t="shared" si="2"/>
        <v>0</v>
      </c>
      <c r="N24" s="55">
        <v>422.58</v>
      </c>
    </row>
    <row r="25" spans="2:14" ht="18.75">
      <c r="B25" s="50" t="s">
        <v>68</v>
      </c>
      <c r="C25" s="51" t="s">
        <v>69</v>
      </c>
      <c r="D25" s="52"/>
      <c r="E25" s="52"/>
      <c r="F25" s="52"/>
      <c r="G25" s="52"/>
      <c r="H25" s="52">
        <f t="shared" si="0"/>
      </c>
      <c r="I25" s="52"/>
      <c r="J25" s="52">
        <f t="shared" si="1"/>
      </c>
      <c r="K25" s="53">
        <f t="shared" si="2"/>
      </c>
      <c r="N25" s="80"/>
    </row>
    <row r="26" spans="2:14" ht="28.5">
      <c r="B26" s="44" t="s">
        <v>70</v>
      </c>
      <c r="C26" s="44" t="s">
        <v>71</v>
      </c>
      <c r="D26" s="45" t="s">
        <v>35</v>
      </c>
      <c r="E26" s="45">
        <v>1175</v>
      </c>
      <c r="F26" s="54"/>
      <c r="G26" s="54"/>
      <c r="H26" s="45">
        <f t="shared" si="0"/>
        <v>0</v>
      </c>
      <c r="I26" s="56"/>
      <c r="J26" s="45">
        <f t="shared" si="1"/>
        <v>0</v>
      </c>
      <c r="K26" s="45">
        <f t="shared" si="2"/>
        <v>0</v>
      </c>
      <c r="N26" s="55">
        <v>69</v>
      </c>
    </row>
    <row r="27" spans="2:14" ht="28.5">
      <c r="B27" s="44" t="s">
        <v>72</v>
      </c>
      <c r="C27" s="44" t="s">
        <v>39</v>
      </c>
      <c r="D27" s="45" t="s">
        <v>35</v>
      </c>
      <c r="E27" s="45">
        <v>172</v>
      </c>
      <c r="F27" s="54"/>
      <c r="G27" s="54"/>
      <c r="H27" s="45">
        <f t="shared" si="0"/>
        <v>0</v>
      </c>
      <c r="I27" s="56"/>
      <c r="J27" s="45">
        <f t="shared" si="1"/>
        <v>0</v>
      </c>
      <c r="K27" s="45">
        <f t="shared" si="2"/>
        <v>0</v>
      </c>
      <c r="N27" s="55">
        <v>75.79</v>
      </c>
    </row>
    <row r="28" spans="2:14" ht="28.5">
      <c r="B28" s="44" t="s">
        <v>73</v>
      </c>
      <c r="C28" s="44" t="s">
        <v>40</v>
      </c>
      <c r="D28" s="45" t="s">
        <v>35</v>
      </c>
      <c r="E28" s="45">
        <v>407</v>
      </c>
      <c r="F28" s="54"/>
      <c r="G28" s="54"/>
      <c r="H28" s="45">
        <f t="shared" si="0"/>
        <v>0</v>
      </c>
      <c r="I28" s="56"/>
      <c r="J28" s="45">
        <f t="shared" si="1"/>
        <v>0</v>
      </c>
      <c r="K28" s="45">
        <f t="shared" si="2"/>
        <v>0</v>
      </c>
      <c r="N28" s="55">
        <v>218.59</v>
      </c>
    </row>
    <row r="29" spans="2:14" ht="28.5">
      <c r="B29" s="44" t="s">
        <v>74</v>
      </c>
      <c r="C29" s="44" t="s">
        <v>41</v>
      </c>
      <c r="D29" s="45" t="s">
        <v>35</v>
      </c>
      <c r="E29" s="45">
        <v>180</v>
      </c>
      <c r="F29" s="54"/>
      <c r="G29" s="54"/>
      <c r="H29" s="45">
        <f t="shared" si="0"/>
        <v>0</v>
      </c>
      <c r="I29" s="56"/>
      <c r="J29" s="45">
        <f t="shared" si="1"/>
        <v>0</v>
      </c>
      <c r="K29" s="45">
        <f t="shared" si="2"/>
        <v>0</v>
      </c>
      <c r="N29" s="55">
        <v>289.87</v>
      </c>
    </row>
    <row r="30" spans="2:14" ht="28.5">
      <c r="B30" s="44" t="s">
        <v>75</v>
      </c>
      <c r="C30" s="44" t="s">
        <v>42</v>
      </c>
      <c r="D30" s="45" t="s">
        <v>35</v>
      </c>
      <c r="E30" s="45">
        <v>276</v>
      </c>
      <c r="F30" s="54"/>
      <c r="G30" s="54"/>
      <c r="H30" s="45">
        <f aca="true" t="shared" si="3" ref="H30:H45">IF(E30&lt;&gt;"",TRUNC(F30,2)+TRUNC(G30,2),"")</f>
        <v>0</v>
      </c>
      <c r="I30" s="56"/>
      <c r="J30" s="45">
        <f aca="true" t="shared" si="4" ref="J30:J45">IF(E30&lt;&gt;"",TRUNC(H30*(1+TRUNC(I30,4)),2),"")</f>
        <v>0</v>
      </c>
      <c r="K30" s="45">
        <f aca="true" t="shared" si="5" ref="K30:K45">IF(E30&lt;&gt;"",TRUNC(TRUNC(J30,2)*TRUNC(E30,2),2),"")</f>
        <v>0</v>
      </c>
      <c r="N30" s="55">
        <v>380.62</v>
      </c>
    </row>
    <row r="31" spans="2:14" ht="28.5">
      <c r="B31" s="44" t="s">
        <v>76</v>
      </c>
      <c r="C31" s="44" t="s">
        <v>77</v>
      </c>
      <c r="D31" s="45" t="s">
        <v>60</v>
      </c>
      <c r="E31" s="45">
        <v>5</v>
      </c>
      <c r="F31" s="54"/>
      <c r="G31" s="54"/>
      <c r="H31" s="45">
        <f t="shared" si="3"/>
        <v>0</v>
      </c>
      <c r="I31" s="56"/>
      <c r="J31" s="45">
        <f t="shared" si="4"/>
        <v>0</v>
      </c>
      <c r="K31" s="45">
        <f t="shared" si="5"/>
        <v>0</v>
      </c>
      <c r="N31" s="55">
        <v>510.56</v>
      </c>
    </row>
    <row r="32" spans="2:14" ht="28.5">
      <c r="B32" s="44" t="s">
        <v>78</v>
      </c>
      <c r="C32" s="44" t="s">
        <v>43</v>
      </c>
      <c r="D32" s="45" t="s">
        <v>35</v>
      </c>
      <c r="E32" s="45">
        <v>382</v>
      </c>
      <c r="F32" s="54"/>
      <c r="G32" s="54"/>
      <c r="H32" s="45">
        <f t="shared" si="3"/>
        <v>0</v>
      </c>
      <c r="I32" s="56"/>
      <c r="J32" s="45">
        <f t="shared" si="4"/>
        <v>0</v>
      </c>
      <c r="K32" s="45">
        <f t="shared" si="5"/>
        <v>0</v>
      </c>
      <c r="N32" s="55">
        <v>501.16</v>
      </c>
    </row>
    <row r="33" spans="2:14" ht="28.5">
      <c r="B33" s="44" t="s">
        <v>79</v>
      </c>
      <c r="C33" s="44" t="s">
        <v>44</v>
      </c>
      <c r="D33" s="45" t="s">
        <v>35</v>
      </c>
      <c r="E33" s="45">
        <v>626</v>
      </c>
      <c r="F33" s="54"/>
      <c r="G33" s="54"/>
      <c r="H33" s="45">
        <f t="shared" si="3"/>
        <v>0</v>
      </c>
      <c r="I33" s="56"/>
      <c r="J33" s="45">
        <f t="shared" si="4"/>
        <v>0</v>
      </c>
      <c r="K33" s="45">
        <f t="shared" si="5"/>
        <v>0</v>
      </c>
      <c r="N33" s="55">
        <v>631.95</v>
      </c>
    </row>
    <row r="34" spans="2:14" ht="28.5">
      <c r="B34" s="44" t="s">
        <v>80</v>
      </c>
      <c r="C34" s="44" t="s">
        <v>81</v>
      </c>
      <c r="D34" s="45" t="s">
        <v>35</v>
      </c>
      <c r="E34" s="45">
        <v>170</v>
      </c>
      <c r="F34" s="54"/>
      <c r="G34" s="54"/>
      <c r="H34" s="45">
        <f t="shared" si="3"/>
        <v>0</v>
      </c>
      <c r="I34" s="56"/>
      <c r="J34" s="45">
        <f t="shared" si="4"/>
        <v>0</v>
      </c>
      <c r="K34" s="45">
        <f t="shared" si="5"/>
        <v>0</v>
      </c>
      <c r="N34" s="55">
        <v>762.82</v>
      </c>
    </row>
    <row r="35" spans="2:14" ht="28.5">
      <c r="B35" s="44" t="s">
        <v>82</v>
      </c>
      <c r="C35" s="44" t="s">
        <v>83</v>
      </c>
      <c r="D35" s="45" t="s">
        <v>35</v>
      </c>
      <c r="E35" s="45">
        <v>5</v>
      </c>
      <c r="F35" s="54"/>
      <c r="G35" s="54"/>
      <c r="H35" s="45">
        <f t="shared" si="3"/>
        <v>0</v>
      </c>
      <c r="I35" s="56"/>
      <c r="J35" s="45">
        <f t="shared" si="4"/>
        <v>0</v>
      </c>
      <c r="K35" s="45">
        <f t="shared" si="5"/>
        <v>0</v>
      </c>
      <c r="N35" s="55">
        <v>879.94</v>
      </c>
    </row>
    <row r="36" spans="2:14" ht="28.5">
      <c r="B36" s="44" t="s">
        <v>84</v>
      </c>
      <c r="C36" s="44" t="s">
        <v>45</v>
      </c>
      <c r="D36" s="45" t="s">
        <v>35</v>
      </c>
      <c r="E36" s="45">
        <v>646</v>
      </c>
      <c r="F36" s="54"/>
      <c r="G36" s="54"/>
      <c r="H36" s="45">
        <f t="shared" si="3"/>
        <v>0</v>
      </c>
      <c r="I36" s="56"/>
      <c r="J36" s="45">
        <f t="shared" si="4"/>
        <v>0</v>
      </c>
      <c r="K36" s="45">
        <f t="shared" si="5"/>
        <v>0</v>
      </c>
      <c r="N36" s="55">
        <v>768.73</v>
      </c>
    </row>
    <row r="37" spans="2:14" ht="28.5">
      <c r="B37" s="44" t="s">
        <v>85</v>
      </c>
      <c r="C37" s="44" t="s">
        <v>86</v>
      </c>
      <c r="D37" s="45" t="s">
        <v>35</v>
      </c>
      <c r="E37" s="45">
        <v>138</v>
      </c>
      <c r="F37" s="54"/>
      <c r="G37" s="54"/>
      <c r="H37" s="45">
        <f t="shared" si="3"/>
        <v>0</v>
      </c>
      <c r="I37" s="56"/>
      <c r="J37" s="45">
        <f t="shared" si="4"/>
        <v>0</v>
      </c>
      <c r="K37" s="45">
        <f t="shared" si="5"/>
        <v>0</v>
      </c>
      <c r="N37" s="79">
        <v>1057.06</v>
      </c>
    </row>
    <row r="38" spans="2:14" ht="28.5">
      <c r="B38" s="44" t="s">
        <v>87</v>
      </c>
      <c r="C38" s="44" t="s">
        <v>88</v>
      </c>
      <c r="D38" s="45" t="s">
        <v>35</v>
      </c>
      <c r="E38" s="45">
        <v>208</v>
      </c>
      <c r="F38" s="54"/>
      <c r="G38" s="54"/>
      <c r="H38" s="45">
        <f t="shared" si="3"/>
        <v>0</v>
      </c>
      <c r="I38" s="56"/>
      <c r="J38" s="45">
        <f t="shared" si="4"/>
        <v>0</v>
      </c>
      <c r="K38" s="45">
        <f t="shared" si="5"/>
        <v>0</v>
      </c>
      <c r="N38" s="79">
        <v>1692.87</v>
      </c>
    </row>
    <row r="39" spans="2:14" ht="28.5">
      <c r="B39" s="44" t="s">
        <v>89</v>
      </c>
      <c r="C39" s="44" t="s">
        <v>46</v>
      </c>
      <c r="D39" s="45" t="s">
        <v>37</v>
      </c>
      <c r="E39" s="45">
        <v>3</v>
      </c>
      <c r="F39" s="54"/>
      <c r="G39" s="54"/>
      <c r="H39" s="45">
        <f t="shared" si="3"/>
        <v>0</v>
      </c>
      <c r="I39" s="56"/>
      <c r="J39" s="45">
        <f t="shared" si="4"/>
        <v>0</v>
      </c>
      <c r="K39" s="45">
        <f t="shared" si="5"/>
        <v>0</v>
      </c>
      <c r="N39" s="79">
        <v>1164.65</v>
      </c>
    </row>
    <row r="40" spans="2:14" ht="28.5">
      <c r="B40" s="44" t="s">
        <v>90</v>
      </c>
      <c r="C40" s="44" t="s">
        <v>47</v>
      </c>
      <c r="D40" s="45" t="s">
        <v>37</v>
      </c>
      <c r="E40" s="45">
        <v>8</v>
      </c>
      <c r="F40" s="54"/>
      <c r="G40" s="54"/>
      <c r="H40" s="45">
        <f t="shared" si="3"/>
        <v>0</v>
      </c>
      <c r="I40" s="56"/>
      <c r="J40" s="45">
        <f t="shared" si="4"/>
        <v>0</v>
      </c>
      <c r="K40" s="45">
        <f t="shared" si="5"/>
        <v>0</v>
      </c>
      <c r="N40" s="79">
        <v>1461.92</v>
      </c>
    </row>
    <row r="41" spans="2:14" ht="28.5">
      <c r="B41" s="44" t="s">
        <v>91</v>
      </c>
      <c r="C41" s="44" t="s">
        <v>48</v>
      </c>
      <c r="D41" s="45" t="s">
        <v>37</v>
      </c>
      <c r="E41" s="45">
        <v>13</v>
      </c>
      <c r="F41" s="54"/>
      <c r="G41" s="54"/>
      <c r="H41" s="45">
        <f t="shared" si="3"/>
        <v>0</v>
      </c>
      <c r="I41" s="56"/>
      <c r="J41" s="45">
        <f t="shared" si="4"/>
        <v>0</v>
      </c>
      <c r="K41" s="45">
        <f t="shared" si="5"/>
        <v>0</v>
      </c>
      <c r="N41" s="79">
        <v>1953.5</v>
      </c>
    </row>
    <row r="42" spans="2:14" ht="28.5">
      <c r="B42" s="44" t="s">
        <v>92</v>
      </c>
      <c r="C42" s="44" t="s">
        <v>49</v>
      </c>
      <c r="D42" s="45" t="s">
        <v>37</v>
      </c>
      <c r="E42" s="45">
        <v>8</v>
      </c>
      <c r="F42" s="54"/>
      <c r="G42" s="54"/>
      <c r="H42" s="45">
        <f t="shared" si="3"/>
        <v>0</v>
      </c>
      <c r="I42" s="56"/>
      <c r="J42" s="45">
        <f t="shared" si="4"/>
        <v>0</v>
      </c>
      <c r="K42" s="45">
        <f t="shared" si="5"/>
        <v>0</v>
      </c>
      <c r="N42" s="79">
        <v>2674.72</v>
      </c>
    </row>
    <row r="43" spans="2:14" ht="28.5">
      <c r="B43" s="44" t="s">
        <v>93</v>
      </c>
      <c r="C43" s="44" t="s">
        <v>50</v>
      </c>
      <c r="D43" s="45" t="s">
        <v>37</v>
      </c>
      <c r="E43" s="45">
        <v>5</v>
      </c>
      <c r="F43" s="54"/>
      <c r="G43" s="54"/>
      <c r="H43" s="45">
        <f t="shared" si="3"/>
        <v>0</v>
      </c>
      <c r="I43" s="56"/>
      <c r="J43" s="45">
        <f t="shared" si="4"/>
        <v>0</v>
      </c>
      <c r="K43" s="45">
        <f t="shared" si="5"/>
        <v>0</v>
      </c>
      <c r="N43" s="79">
        <v>3607.55</v>
      </c>
    </row>
    <row r="44" spans="2:14" ht="28.5">
      <c r="B44" s="44" t="s">
        <v>94</v>
      </c>
      <c r="C44" s="44" t="s">
        <v>95</v>
      </c>
      <c r="D44" s="45" t="s">
        <v>37</v>
      </c>
      <c r="E44" s="45">
        <v>2</v>
      </c>
      <c r="F44" s="54"/>
      <c r="G44" s="54"/>
      <c r="H44" s="45">
        <f t="shared" si="3"/>
        <v>0</v>
      </c>
      <c r="I44" s="56"/>
      <c r="J44" s="45">
        <f t="shared" si="4"/>
        <v>0</v>
      </c>
      <c r="K44" s="45">
        <f t="shared" si="5"/>
        <v>0</v>
      </c>
      <c r="N44" s="79">
        <v>3917.29</v>
      </c>
    </row>
    <row r="45" spans="2:14" ht="28.5">
      <c r="B45" s="44" t="s">
        <v>96</v>
      </c>
      <c r="C45" s="44" t="s">
        <v>51</v>
      </c>
      <c r="D45" s="45" t="s">
        <v>37</v>
      </c>
      <c r="E45" s="45">
        <v>21</v>
      </c>
      <c r="F45" s="54"/>
      <c r="G45" s="54"/>
      <c r="H45" s="45">
        <f t="shared" si="3"/>
        <v>0</v>
      </c>
      <c r="I45" s="56"/>
      <c r="J45" s="45">
        <f t="shared" si="4"/>
        <v>0</v>
      </c>
      <c r="K45" s="45">
        <f t="shared" si="5"/>
        <v>0</v>
      </c>
      <c r="N45" s="55">
        <v>615.11</v>
      </c>
    </row>
    <row r="46" spans="2:14" ht="28.5">
      <c r="B46" s="44" t="s">
        <v>97</v>
      </c>
      <c r="C46" s="44" t="s">
        <v>52</v>
      </c>
      <c r="D46" s="45" t="s">
        <v>37</v>
      </c>
      <c r="E46" s="45">
        <v>50</v>
      </c>
      <c r="F46" s="54"/>
      <c r="G46" s="54"/>
      <c r="H46" s="45">
        <f>IF(E46&lt;&gt;"",TRUNC(F46,2)+TRUNC(G46,2),"")</f>
        <v>0</v>
      </c>
      <c r="I46" s="56"/>
      <c r="J46" s="45">
        <f>IF(E46&lt;&gt;"",TRUNC(H46*(1+TRUNC(I46,4)),2),"")</f>
        <v>0</v>
      </c>
      <c r="K46" s="45">
        <f>IF(E46&lt;&gt;"",TRUNC(TRUNC(J46,2)*TRUNC(E46,2),2),"")</f>
        <v>0</v>
      </c>
      <c r="N46" s="55">
        <v>958.67</v>
      </c>
    </row>
    <row r="47" spans="2:14" ht="28.5">
      <c r="B47" s="44" t="s">
        <v>98</v>
      </c>
      <c r="C47" s="44" t="s">
        <v>99</v>
      </c>
      <c r="D47" s="45" t="s">
        <v>37</v>
      </c>
      <c r="E47" s="45">
        <v>86</v>
      </c>
      <c r="F47" s="54"/>
      <c r="G47" s="54"/>
      <c r="H47" s="45">
        <f aca="true" t="shared" si="6" ref="H47:H61">IF(E47&lt;&gt;"",TRUNC(F47,2)+TRUNC(G47,2),"")</f>
        <v>0</v>
      </c>
      <c r="I47" s="56"/>
      <c r="J47" s="45">
        <f aca="true" t="shared" si="7" ref="J47:J61">IF(E47&lt;&gt;"",TRUNC(H47*(1+TRUNC(I47,4)),2),"")</f>
        <v>0</v>
      </c>
      <c r="K47" s="45">
        <f aca="true" t="shared" si="8" ref="K47:K61">IF(E47&lt;&gt;"",TRUNC(TRUNC(J47,2)*TRUNC(E47,2),2),"")</f>
        <v>0</v>
      </c>
      <c r="N47" s="55">
        <v>538.76</v>
      </c>
    </row>
    <row r="48" spans="2:14" ht="28.5">
      <c r="B48" s="44" t="s">
        <v>100</v>
      </c>
      <c r="C48" s="44" t="s">
        <v>101</v>
      </c>
      <c r="D48" s="45" t="s">
        <v>61</v>
      </c>
      <c r="E48" s="45">
        <v>2</v>
      </c>
      <c r="F48" s="54"/>
      <c r="G48" s="54"/>
      <c r="H48" s="45">
        <f t="shared" si="6"/>
        <v>0</v>
      </c>
      <c r="I48" s="56"/>
      <c r="J48" s="45">
        <f t="shared" si="7"/>
        <v>0</v>
      </c>
      <c r="K48" s="45">
        <f t="shared" si="8"/>
        <v>0</v>
      </c>
      <c r="N48" s="79">
        <v>4271.92</v>
      </c>
    </row>
    <row r="49" spans="2:14" ht="28.5">
      <c r="B49" s="44" t="s">
        <v>102</v>
      </c>
      <c r="C49" s="44" t="s">
        <v>103</v>
      </c>
      <c r="D49" s="45" t="s">
        <v>61</v>
      </c>
      <c r="E49" s="45">
        <v>1</v>
      </c>
      <c r="F49" s="54"/>
      <c r="G49" s="54"/>
      <c r="H49" s="45">
        <f t="shared" si="6"/>
        <v>0</v>
      </c>
      <c r="I49" s="56"/>
      <c r="J49" s="45">
        <f t="shared" si="7"/>
        <v>0</v>
      </c>
      <c r="K49" s="45">
        <f t="shared" si="8"/>
        <v>0</v>
      </c>
      <c r="N49" s="79">
        <v>1224.49</v>
      </c>
    </row>
    <row r="50" spans="2:14" ht="28.5">
      <c r="B50" s="44" t="s">
        <v>104</v>
      </c>
      <c r="C50" s="44" t="s">
        <v>105</v>
      </c>
      <c r="D50" s="45" t="s">
        <v>61</v>
      </c>
      <c r="E50" s="45">
        <v>1</v>
      </c>
      <c r="F50" s="54"/>
      <c r="G50" s="54"/>
      <c r="H50" s="45">
        <f t="shared" si="6"/>
        <v>0</v>
      </c>
      <c r="I50" s="56"/>
      <c r="J50" s="45">
        <f t="shared" si="7"/>
        <v>0</v>
      </c>
      <c r="K50" s="45">
        <f t="shared" si="8"/>
        <v>0</v>
      </c>
      <c r="N50" s="79">
        <v>2502.59</v>
      </c>
    </row>
    <row r="51" spans="2:14" ht="18.75">
      <c r="B51" s="50" t="s">
        <v>106</v>
      </c>
      <c r="C51" s="51" t="s">
        <v>107</v>
      </c>
      <c r="D51" s="52"/>
      <c r="E51" s="52"/>
      <c r="F51" s="52"/>
      <c r="G51" s="52"/>
      <c r="H51" s="52">
        <f t="shared" si="6"/>
      </c>
      <c r="I51" s="52"/>
      <c r="J51" s="52">
        <f t="shared" si="7"/>
      </c>
      <c r="K51" s="53">
        <f t="shared" si="8"/>
      </c>
      <c r="N51" s="80"/>
    </row>
    <row r="52" spans="2:14" ht="42.75">
      <c r="B52" s="44" t="s">
        <v>108</v>
      </c>
      <c r="C52" s="44" t="s">
        <v>109</v>
      </c>
      <c r="D52" s="45" t="s">
        <v>38</v>
      </c>
      <c r="E52" s="45">
        <v>13656.62</v>
      </c>
      <c r="F52" s="54"/>
      <c r="G52" s="54"/>
      <c r="H52" s="45">
        <f t="shared" si="6"/>
        <v>0</v>
      </c>
      <c r="I52" s="56"/>
      <c r="J52" s="45">
        <f t="shared" si="7"/>
        <v>0</v>
      </c>
      <c r="K52" s="45">
        <f t="shared" si="8"/>
        <v>0</v>
      </c>
      <c r="N52" s="55">
        <v>2.43</v>
      </c>
    </row>
    <row r="53" spans="2:14" ht="28.5">
      <c r="B53" s="44" t="s">
        <v>110</v>
      </c>
      <c r="C53" s="44" t="s">
        <v>111</v>
      </c>
      <c r="D53" s="45" t="s">
        <v>60</v>
      </c>
      <c r="E53" s="45">
        <v>60</v>
      </c>
      <c r="F53" s="54"/>
      <c r="G53" s="54"/>
      <c r="H53" s="45">
        <f t="shared" si="6"/>
        <v>0</v>
      </c>
      <c r="I53" s="56"/>
      <c r="J53" s="45">
        <f t="shared" si="7"/>
        <v>0</v>
      </c>
      <c r="K53" s="45">
        <f t="shared" si="8"/>
        <v>0</v>
      </c>
      <c r="N53" s="55">
        <v>9.38</v>
      </c>
    </row>
    <row r="54" spans="2:14" ht="57">
      <c r="B54" s="44" t="s">
        <v>112</v>
      </c>
      <c r="C54" s="44" t="s">
        <v>113</v>
      </c>
      <c r="D54" s="45" t="s">
        <v>114</v>
      </c>
      <c r="E54" s="45">
        <v>3302.22</v>
      </c>
      <c r="F54" s="54"/>
      <c r="G54" s="54"/>
      <c r="H54" s="45">
        <f t="shared" si="6"/>
        <v>0</v>
      </c>
      <c r="I54" s="56"/>
      <c r="J54" s="45">
        <f t="shared" si="7"/>
        <v>0</v>
      </c>
      <c r="K54" s="45">
        <f t="shared" si="8"/>
        <v>0</v>
      </c>
      <c r="N54" s="55">
        <v>7.8</v>
      </c>
    </row>
    <row r="55" spans="2:14" ht="42.75">
      <c r="B55" s="44" t="s">
        <v>115</v>
      </c>
      <c r="C55" s="44" t="s">
        <v>53</v>
      </c>
      <c r="D55" s="45" t="s">
        <v>54</v>
      </c>
      <c r="E55" s="45">
        <v>5407.15</v>
      </c>
      <c r="F55" s="54"/>
      <c r="G55" s="54"/>
      <c r="H55" s="45">
        <f t="shared" si="6"/>
        <v>0</v>
      </c>
      <c r="I55" s="56"/>
      <c r="J55" s="45">
        <f t="shared" si="7"/>
        <v>0</v>
      </c>
      <c r="K55" s="45">
        <f t="shared" si="8"/>
        <v>0</v>
      </c>
      <c r="N55" s="55">
        <v>53.3</v>
      </c>
    </row>
    <row r="56" spans="2:14" ht="28.5">
      <c r="B56" s="44" t="s">
        <v>116</v>
      </c>
      <c r="C56" s="44" t="s">
        <v>55</v>
      </c>
      <c r="D56" s="45" t="s">
        <v>54</v>
      </c>
      <c r="E56" s="45">
        <v>4899.52</v>
      </c>
      <c r="F56" s="54"/>
      <c r="G56" s="54"/>
      <c r="H56" s="45">
        <f t="shared" si="6"/>
        <v>0</v>
      </c>
      <c r="I56" s="56"/>
      <c r="J56" s="45">
        <f t="shared" si="7"/>
        <v>0</v>
      </c>
      <c r="K56" s="45">
        <f t="shared" si="8"/>
        <v>0</v>
      </c>
      <c r="N56" s="55">
        <v>146.58</v>
      </c>
    </row>
    <row r="57" spans="2:14" ht="28.5">
      <c r="B57" s="44" t="s">
        <v>117</v>
      </c>
      <c r="C57" s="44" t="s">
        <v>118</v>
      </c>
      <c r="D57" s="45" t="s">
        <v>60</v>
      </c>
      <c r="E57" s="45">
        <v>1516.8</v>
      </c>
      <c r="F57" s="54"/>
      <c r="G57" s="54"/>
      <c r="H57" s="45">
        <f t="shared" si="6"/>
        <v>0</v>
      </c>
      <c r="I57" s="56"/>
      <c r="J57" s="45">
        <f t="shared" si="7"/>
        <v>0</v>
      </c>
      <c r="K57" s="45">
        <f t="shared" si="8"/>
        <v>0</v>
      </c>
      <c r="N57" s="55">
        <v>54.37</v>
      </c>
    </row>
    <row r="58" spans="2:14" ht="28.5">
      <c r="B58" s="44" t="s">
        <v>119</v>
      </c>
      <c r="C58" s="44" t="s">
        <v>56</v>
      </c>
      <c r="D58" s="45" t="s">
        <v>54</v>
      </c>
      <c r="E58" s="45">
        <v>2313.66</v>
      </c>
      <c r="F58" s="54"/>
      <c r="G58" s="54"/>
      <c r="H58" s="45">
        <f t="shared" si="6"/>
        <v>0</v>
      </c>
      <c r="I58" s="56"/>
      <c r="J58" s="45">
        <f t="shared" si="7"/>
        <v>0</v>
      </c>
      <c r="K58" s="45">
        <f t="shared" si="8"/>
        <v>0</v>
      </c>
      <c r="N58" s="55">
        <v>170.7</v>
      </c>
    </row>
    <row r="59" spans="2:14" ht="42.75">
      <c r="B59" s="44" t="s">
        <v>120</v>
      </c>
      <c r="C59" s="44" t="s">
        <v>59</v>
      </c>
      <c r="D59" s="45" t="s">
        <v>60</v>
      </c>
      <c r="E59" s="45">
        <v>225</v>
      </c>
      <c r="F59" s="54"/>
      <c r="G59" s="54"/>
      <c r="H59" s="45">
        <f t="shared" si="6"/>
        <v>0</v>
      </c>
      <c r="I59" s="56"/>
      <c r="J59" s="45">
        <f t="shared" si="7"/>
        <v>0</v>
      </c>
      <c r="K59" s="45">
        <f t="shared" si="8"/>
        <v>0</v>
      </c>
      <c r="N59" s="55">
        <v>45.8</v>
      </c>
    </row>
    <row r="60" spans="2:14" ht="28.5">
      <c r="B60" s="44" t="s">
        <v>121</v>
      </c>
      <c r="C60" s="44" t="s">
        <v>57</v>
      </c>
      <c r="D60" s="45" t="s">
        <v>33</v>
      </c>
      <c r="E60" s="45">
        <v>14368.19</v>
      </c>
      <c r="F60" s="54"/>
      <c r="G60" s="54"/>
      <c r="H60" s="45">
        <f t="shared" si="6"/>
        <v>0</v>
      </c>
      <c r="I60" s="56"/>
      <c r="J60" s="45">
        <f t="shared" si="7"/>
        <v>0</v>
      </c>
      <c r="K60" s="45">
        <f t="shared" si="8"/>
        <v>0</v>
      </c>
      <c r="N60" s="55">
        <v>7.74</v>
      </c>
    </row>
    <row r="61" spans="2:14" ht="18.75">
      <c r="B61" s="44" t="s">
        <v>122</v>
      </c>
      <c r="C61" s="44" t="s">
        <v>58</v>
      </c>
      <c r="D61" s="45" t="s">
        <v>33</v>
      </c>
      <c r="E61" s="45">
        <v>35615.82</v>
      </c>
      <c r="F61" s="54"/>
      <c r="G61" s="54"/>
      <c r="H61" s="45">
        <f t="shared" si="6"/>
        <v>0</v>
      </c>
      <c r="I61" s="56"/>
      <c r="J61" s="45">
        <f t="shared" si="7"/>
        <v>0</v>
      </c>
      <c r="K61" s="45">
        <f t="shared" si="8"/>
        <v>0</v>
      </c>
      <c r="N61" s="55">
        <v>2</v>
      </c>
    </row>
    <row r="62" spans="2:14" ht="28.5">
      <c r="B62" s="44" t="s">
        <v>123</v>
      </c>
      <c r="C62" s="44" t="s">
        <v>124</v>
      </c>
      <c r="D62" s="45" t="s">
        <v>54</v>
      </c>
      <c r="E62" s="45">
        <v>611.27</v>
      </c>
      <c r="F62" s="54"/>
      <c r="G62" s="54"/>
      <c r="H62" s="45">
        <f>IF(E62&lt;&gt;"",TRUNC(F62,2)+TRUNC(G62,2),"")</f>
        <v>0</v>
      </c>
      <c r="I62" s="56"/>
      <c r="J62" s="45">
        <f>IF(E62&lt;&gt;"",TRUNC(H62*(1+TRUNC(I62,4)),2),"")</f>
        <v>0</v>
      </c>
      <c r="K62" s="45">
        <f>IF(E62&lt;&gt;"",TRUNC(TRUNC(J62,2)*TRUNC(E62,2),2),"")</f>
        <v>0</v>
      </c>
      <c r="N62" s="79">
        <v>1024.64</v>
      </c>
    </row>
    <row r="63" spans="2:14" ht="28.5">
      <c r="B63" s="44" t="s">
        <v>125</v>
      </c>
      <c r="C63" s="44" t="s">
        <v>126</v>
      </c>
      <c r="D63" s="45" t="s">
        <v>54</v>
      </c>
      <c r="E63" s="45">
        <v>1241.43</v>
      </c>
      <c r="F63" s="54"/>
      <c r="G63" s="54"/>
      <c r="H63" s="45">
        <f>IF(E63&lt;&gt;"",TRUNC(F63,2)+TRUNC(G63,2),"")</f>
        <v>0</v>
      </c>
      <c r="I63" s="56"/>
      <c r="J63" s="45">
        <f>IF(E63&lt;&gt;"",TRUNC(H63*(1+TRUNC(I63,4)),2),"")</f>
        <v>0</v>
      </c>
      <c r="K63" s="45">
        <f>IF(E63&lt;&gt;"",TRUNC(TRUNC(J63,2)*TRUNC(E63,2),2),"")</f>
        <v>0</v>
      </c>
      <c r="N63" s="79">
        <v>1127.2</v>
      </c>
    </row>
    <row r="64" spans="2:14" ht="42.75">
      <c r="B64" s="44" t="s">
        <v>127</v>
      </c>
      <c r="C64" s="44" t="s">
        <v>128</v>
      </c>
      <c r="D64" s="45" t="s">
        <v>60</v>
      </c>
      <c r="E64" s="45">
        <v>4160</v>
      </c>
      <c r="F64" s="54"/>
      <c r="G64" s="54"/>
      <c r="H64" s="45">
        <f>IF(E64&lt;&gt;"",TRUNC(F64,2)+TRUNC(G64,2),"")</f>
        <v>0</v>
      </c>
      <c r="I64" s="56"/>
      <c r="J64" s="45">
        <f>IF(E64&lt;&gt;"",TRUNC(H64*(1+TRUNC(I64,4)),2),"")</f>
        <v>0</v>
      </c>
      <c r="K64" s="45">
        <f>IF(E64&lt;&gt;"",TRUNC(TRUNC(J64,2)*TRUNC(E64,2),2),"")</f>
        <v>0</v>
      </c>
      <c r="N64" s="55">
        <v>35.06</v>
      </c>
    </row>
    <row r="65" spans="2:11" ht="15">
      <c r="B65" s="23"/>
      <c r="C65" s="24"/>
      <c r="D65" s="46"/>
      <c r="E65" s="46"/>
      <c r="F65" s="46"/>
      <c r="G65" s="46"/>
      <c r="H65" s="46"/>
      <c r="I65" s="47"/>
      <c r="J65" s="47" t="s">
        <v>21</v>
      </c>
      <c r="K65" s="25">
        <f>SUM(K22:K64)</f>
        <v>0</v>
      </c>
    </row>
    <row r="66" ht="12.75">
      <c r="J66" s="26"/>
    </row>
    <row r="67" spans="2:10" ht="14.25">
      <c r="B67" s="27"/>
      <c r="C67" s="28">
        <f>C7</f>
        <v>0</v>
      </c>
      <c r="J67" s="26"/>
    </row>
    <row r="68" spans="2:10" ht="14.25">
      <c r="B68" s="29" t="str">
        <f>IF(B67="","(cidade)","")</f>
        <v>(cidade)</v>
      </c>
      <c r="C68" s="30"/>
      <c r="J68" s="26"/>
    </row>
    <row r="69" ht="12.75">
      <c r="J69" s="26"/>
    </row>
    <row r="70" ht="12.75">
      <c r="J70" s="26"/>
    </row>
    <row r="71" spans="3:10" ht="13.5" thickBot="1">
      <c r="C71" s="31"/>
      <c r="G71" s="32"/>
      <c r="H71" s="32"/>
      <c r="I71" s="32"/>
      <c r="J71" s="33"/>
    </row>
    <row r="72" spans="2:10" ht="15">
      <c r="B72" s="17"/>
      <c r="C72" s="34" t="s">
        <v>22</v>
      </c>
      <c r="D72" s="17"/>
      <c r="E72" s="17"/>
      <c r="F72" s="17"/>
      <c r="G72" s="70" t="s">
        <v>23</v>
      </c>
      <c r="H72" s="70"/>
      <c r="I72" s="70"/>
      <c r="J72" s="70"/>
    </row>
    <row r="73" spans="2:10" ht="14.25">
      <c r="B73" s="35" t="s">
        <v>24</v>
      </c>
      <c r="C73" s="36"/>
      <c r="D73" s="17"/>
      <c r="F73" s="35" t="s">
        <v>24</v>
      </c>
      <c r="G73" s="67"/>
      <c r="H73" s="67"/>
      <c r="I73" s="67"/>
      <c r="J73" s="67"/>
    </row>
    <row r="74" spans="2:11" ht="14.25">
      <c r="B74" s="35" t="s">
        <v>25</v>
      </c>
      <c r="C74" s="36"/>
      <c r="D74" s="17"/>
      <c r="F74" s="35" t="s">
        <v>26</v>
      </c>
      <c r="G74" s="67"/>
      <c r="H74" s="67"/>
      <c r="I74" s="67"/>
      <c r="J74" s="67"/>
      <c r="K74" s="1" t="str">
        <f>IF(G74="","(Ex,: Engenheiro Civil)","")</f>
        <v>(Ex,: Engenheiro Civil)</v>
      </c>
    </row>
    <row r="75" spans="2:11" ht="14.25">
      <c r="B75" s="35" t="s">
        <v>27</v>
      </c>
      <c r="C75" s="37"/>
      <c r="D75" s="17"/>
      <c r="F75" s="35" t="s">
        <v>28</v>
      </c>
      <c r="G75" s="67"/>
      <c r="H75" s="67"/>
      <c r="I75" s="67"/>
      <c r="J75" s="67"/>
      <c r="K75" s="1" t="str">
        <f>IF(G75="","(Ex: 100015-3)","")</f>
        <v>(Ex: 100015-3)</v>
      </c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74:J74"/>
    <mergeCell ref="K20:K21"/>
    <mergeCell ref="G75:J75"/>
    <mergeCell ref="N20:N21"/>
    <mergeCell ref="F20:H20"/>
    <mergeCell ref="G72:J72"/>
    <mergeCell ref="G73:J73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564" dxfId="33" stopIfTrue="1">
      <formula>C4=""</formula>
    </cfRule>
    <cfRule type="expression" priority="565" dxfId="33" stopIfTrue="1">
      <formula>""</formula>
    </cfRule>
  </conditionalFormatting>
  <conditionalFormatting sqref="C5">
    <cfRule type="expression" priority="566" dxfId="33" stopIfTrue="1">
      <formula>C5=""</formula>
    </cfRule>
  </conditionalFormatting>
  <conditionalFormatting sqref="C6">
    <cfRule type="expression" priority="567" dxfId="33" stopIfTrue="1">
      <formula>C6=""</formula>
    </cfRule>
  </conditionalFormatting>
  <conditionalFormatting sqref="C7">
    <cfRule type="expression" priority="568" dxfId="33" stopIfTrue="1">
      <formula>C7=""</formula>
    </cfRule>
  </conditionalFormatting>
  <conditionalFormatting sqref="H6">
    <cfRule type="expression" priority="569" dxfId="33" stopIfTrue="1">
      <formula>H6=""</formula>
    </cfRule>
  </conditionalFormatting>
  <conditionalFormatting sqref="H5">
    <cfRule type="expression" priority="570" dxfId="33" stopIfTrue="1">
      <formula>H5=""</formula>
    </cfRule>
  </conditionalFormatting>
  <conditionalFormatting sqref="D15">
    <cfRule type="expression" priority="571" dxfId="33" stopIfTrue="1">
      <formula>$D$15=""</formula>
    </cfRule>
  </conditionalFormatting>
  <conditionalFormatting sqref="C73">
    <cfRule type="expression" priority="574" dxfId="33" stopIfTrue="1">
      <formula>C73=""</formula>
    </cfRule>
  </conditionalFormatting>
  <conditionalFormatting sqref="C74">
    <cfRule type="expression" priority="575" dxfId="33" stopIfTrue="1">
      <formula>C74=""</formula>
    </cfRule>
  </conditionalFormatting>
  <conditionalFormatting sqref="G74">
    <cfRule type="expression" priority="576" dxfId="33" stopIfTrue="1">
      <formula>G74=""</formula>
    </cfRule>
  </conditionalFormatting>
  <conditionalFormatting sqref="B67">
    <cfRule type="expression" priority="577" dxfId="33" stopIfTrue="1">
      <formula>$B$67=""</formula>
    </cfRule>
  </conditionalFormatting>
  <conditionalFormatting sqref="G73">
    <cfRule type="expression" priority="578" dxfId="33" stopIfTrue="1">
      <formula>G73=""</formula>
    </cfRule>
  </conditionalFormatting>
  <conditionalFormatting sqref="G75">
    <cfRule type="expression" priority="579" dxfId="33" stopIfTrue="1">
      <formula>G75=""</formula>
    </cfRule>
  </conditionalFormatting>
  <conditionalFormatting sqref="C75">
    <cfRule type="expression" priority="580" dxfId="33" stopIfTrue="1">
      <formula>$C$75=""</formula>
    </cfRule>
  </conditionalFormatting>
  <conditionalFormatting sqref="E15:G15">
    <cfRule type="containsText" priority="562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61" dxfId="0" operator="containsText" stopIfTrue="1" text="(INFORMAR AQUI O VALOR POR EXTENSO)">
      <formula>NOT(ISERROR(SEARCH("(INFORMAR AQUI O VALOR POR EXTENSO)",I13)))</formula>
    </cfRule>
  </conditionalFormatting>
  <conditionalFormatting sqref="J52:J61">
    <cfRule type="expression" priority="170" dxfId="2">
      <formula>J52&gt;N52</formula>
    </cfRule>
  </conditionalFormatting>
  <conditionalFormatting sqref="G46:G50 G52:G64">
    <cfRule type="expression" priority="28" dxfId="0" stopIfTrue="1">
      <formula>G46=""</formula>
    </cfRule>
  </conditionalFormatting>
  <conditionalFormatting sqref="I46:I50 I52:I61">
    <cfRule type="expression" priority="27" dxfId="0" stopIfTrue="1">
      <formula>I46=""</formula>
    </cfRule>
  </conditionalFormatting>
  <conditionalFormatting sqref="F46:F50 F52:F64">
    <cfRule type="expression" priority="26" dxfId="0" stopIfTrue="1">
      <formula>F46=""</formula>
    </cfRule>
  </conditionalFormatting>
  <conditionalFormatting sqref="F46:F50 F52:F64">
    <cfRule type="expression" priority="29" dxfId="0" stopIfTrue="1">
      <formula>F46=""</formula>
    </cfRule>
  </conditionalFormatting>
  <conditionalFormatting sqref="G46:G50 G52:G64">
    <cfRule type="expression" priority="25" dxfId="0" stopIfTrue="1">
      <formula>G46=""</formula>
    </cfRule>
  </conditionalFormatting>
  <conditionalFormatting sqref="I46:I50 I52:I61">
    <cfRule type="expression" priority="24" dxfId="0" stopIfTrue="1">
      <formula>I46=""</formula>
    </cfRule>
  </conditionalFormatting>
  <conditionalFormatting sqref="J46:J50">
    <cfRule type="expression" priority="30" dxfId="2">
      <formula>J46&gt;N46</formula>
    </cfRule>
  </conditionalFormatting>
  <conditionalFormatting sqref="G29:G45">
    <cfRule type="expression" priority="21" dxfId="0" stopIfTrue="1">
      <formula>G29=""</formula>
    </cfRule>
  </conditionalFormatting>
  <conditionalFormatting sqref="I29:I45">
    <cfRule type="expression" priority="20" dxfId="0" stopIfTrue="1">
      <formula>I29=""</formula>
    </cfRule>
  </conditionalFormatting>
  <conditionalFormatting sqref="F29:F45">
    <cfRule type="expression" priority="19" dxfId="0" stopIfTrue="1">
      <formula>F29=""</formula>
    </cfRule>
  </conditionalFormatting>
  <conditionalFormatting sqref="F29:F45">
    <cfRule type="expression" priority="22" dxfId="0" stopIfTrue="1">
      <formula>F29=""</formula>
    </cfRule>
  </conditionalFormatting>
  <conditionalFormatting sqref="G29:G45">
    <cfRule type="expression" priority="18" dxfId="0" stopIfTrue="1">
      <formula>G29=""</formula>
    </cfRule>
  </conditionalFormatting>
  <conditionalFormatting sqref="I29:I45">
    <cfRule type="expression" priority="17" dxfId="0" stopIfTrue="1">
      <formula>I29=""</formula>
    </cfRule>
  </conditionalFormatting>
  <conditionalFormatting sqref="J29:J45">
    <cfRule type="expression" priority="23" dxfId="2">
      <formula>J29&gt;N29</formula>
    </cfRule>
  </conditionalFormatting>
  <conditionalFormatting sqref="G24 G26:G28">
    <cfRule type="expression" priority="14" dxfId="0" stopIfTrue="1">
      <formula>G24=""</formula>
    </cfRule>
  </conditionalFormatting>
  <conditionalFormatting sqref="I24 I26:I28">
    <cfRule type="expression" priority="13" dxfId="0" stopIfTrue="1">
      <formula>I24=""</formula>
    </cfRule>
  </conditionalFormatting>
  <conditionalFormatting sqref="F24 F26:F28">
    <cfRule type="expression" priority="12" dxfId="0" stopIfTrue="1">
      <formula>F24=""</formula>
    </cfRule>
  </conditionalFormatting>
  <conditionalFormatting sqref="F24 F26:F28">
    <cfRule type="expression" priority="15" dxfId="0" stopIfTrue="1">
      <formula>F24=""</formula>
    </cfRule>
  </conditionalFormatting>
  <conditionalFormatting sqref="G24 G26:G28">
    <cfRule type="expression" priority="11" dxfId="0" stopIfTrue="1">
      <formula>G24=""</formula>
    </cfRule>
  </conditionalFormatting>
  <conditionalFormatting sqref="I24 I26:I28">
    <cfRule type="expression" priority="10" dxfId="0" stopIfTrue="1">
      <formula>I24=""</formula>
    </cfRule>
  </conditionalFormatting>
  <conditionalFormatting sqref="J24 J26:J28">
    <cfRule type="expression" priority="16" dxfId="2">
      <formula>J24&gt;N24</formula>
    </cfRule>
  </conditionalFormatting>
  <conditionalFormatting sqref="J62">
    <cfRule type="expression" priority="9" dxfId="2">
      <formula>J62&gt;N62</formula>
    </cfRule>
  </conditionalFormatting>
  <conditionalFormatting sqref="I62">
    <cfRule type="expression" priority="8" dxfId="0" stopIfTrue="1">
      <formula>I62=""</formula>
    </cfRule>
  </conditionalFormatting>
  <conditionalFormatting sqref="I62">
    <cfRule type="expression" priority="7" dxfId="0" stopIfTrue="1">
      <formula>I62=""</formula>
    </cfRule>
  </conditionalFormatting>
  <conditionalFormatting sqref="J63">
    <cfRule type="expression" priority="6" dxfId="2">
      <formula>J63&gt;N63</formula>
    </cfRule>
  </conditionalFormatting>
  <conditionalFormatting sqref="I63">
    <cfRule type="expression" priority="5" dxfId="0" stopIfTrue="1">
      <formula>I63=""</formula>
    </cfRule>
  </conditionalFormatting>
  <conditionalFormatting sqref="I63">
    <cfRule type="expression" priority="4" dxfId="0" stopIfTrue="1">
      <formula>I63=""</formula>
    </cfRule>
  </conditionalFormatting>
  <conditionalFormatting sqref="J64">
    <cfRule type="expression" priority="3" dxfId="2">
      <formula>J64&gt;N64</formula>
    </cfRule>
  </conditionalFormatting>
  <conditionalFormatting sqref="I64">
    <cfRule type="expression" priority="2" dxfId="0" stopIfTrue="1">
      <formula>I64=""</formula>
    </cfRule>
  </conditionalFormatting>
  <conditionalFormatting sqref="I64">
    <cfRule type="expression" priority="1" dxfId="0" stopIfTrue="1">
      <formula>I64=""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2019-06-26T14:09:04Z</dcterms:modified>
  <cp:category/>
  <cp:version/>
  <cp:contentType/>
  <cp:contentStatus/>
</cp:coreProperties>
</file>