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39544\Desktop\"/>
    </mc:Choice>
  </mc:AlternateContent>
  <bookViews>
    <workbookView xWindow="-120" yWindow="-120" windowWidth="20736" windowHeight="11100" tabRatio="500"/>
  </bookViews>
  <sheets>
    <sheet name="Planilha - Modelo SAP" sheetId="2" r:id="rId1"/>
  </sheets>
  <definedNames>
    <definedName name="_4.1.4">#REF!</definedName>
    <definedName name="_xlnm.Print_Area" localSheetId="0">'Planilha - Modelo SAP'!$B$21:$P$624</definedName>
    <definedName name="CD">#REF!</definedName>
    <definedName name="CI">#REF!</definedName>
    <definedName name="Classificação" localSheetId="0">'Planilha - Modelo SAP'!$A:$P</definedName>
    <definedName name="Classificação">#REF!</definedName>
    <definedName name="Composições">#REF!</definedName>
    <definedName name="PlanilhaReforma">#REF!</definedName>
    <definedName name="PlanilhaTotal" localSheetId="0">'Planilha - Modelo SAP'!$C$23:$N$623</definedName>
    <definedName name="PlanilhaTotal">#REF!</definedName>
    <definedName name="PlanilhaTotal2" localSheetId="0">'Planilha - Modelo SAP'!$B$23:$N$623</definedName>
    <definedName name="PlanilhaTotal2">#REF!</definedName>
    <definedName name="Print_Area_0" localSheetId="0">'Planilha - Modelo SAP'!$B$1:$P$640</definedName>
    <definedName name="Print_Area_0_0" localSheetId="0">'Planilha - Modelo SAP'!$B$21:$P$624</definedName>
    <definedName name="Print_Area_0_0_0" localSheetId="0">'Planilha - Modelo SAP'!$B$21:$P$624</definedName>
    <definedName name="Print_Area_0_0_0_0" localSheetId="0">'Planilha - Modelo SAP'!$B$21:$P$624</definedName>
    <definedName name="Print_Titles_0" localSheetId="0">'Planilha - Modelo SAP'!$21:$22</definedName>
    <definedName name="Print_Titles_0_0" localSheetId="0">'Planilha - Modelo SAP'!$21:$22</definedName>
    <definedName name="Print_Titles_0_0_0" localSheetId="0">'Planilha - Modelo SAP'!$21:$22</definedName>
    <definedName name="Print_Titles_0_0_0_0" localSheetId="0">'Planilha - Modelo SAP'!$21:$22</definedName>
    <definedName name="PV">#REF!</definedName>
    <definedName name="PVA">#REF!</definedName>
    <definedName name="STI">#REF!</definedName>
    <definedName name="Texto1" localSheetId="0">#REF!</definedName>
    <definedName name="Texto10" localSheetId="0">#REF!</definedName>
    <definedName name="Texto12" localSheetId="0">#REF!</definedName>
    <definedName name="Texto13" localSheetId="0">#REF!</definedName>
    <definedName name="Texto14" localSheetId="0">#REF!</definedName>
    <definedName name="Texto15" localSheetId="0">#REF!</definedName>
    <definedName name="Texto16" localSheetId="0">'Planilha - Modelo SAP'!$C$625</definedName>
    <definedName name="Texto2" localSheetId="0">#REF!</definedName>
    <definedName name="Texto3" localSheetId="0">'Planilha - Modelo SAP'!$K$22</definedName>
    <definedName name="Texto4" localSheetId="0">'Planilha - Modelo SAP'!$C$23</definedName>
    <definedName name="Texto42" localSheetId="0">#REF!</definedName>
    <definedName name="Texto43" localSheetId="0">#REF!</definedName>
    <definedName name="Texto5" localSheetId="0">'Planilha - Modelo SAP'!$J$23</definedName>
    <definedName name="Texto7" localSheetId="0">#REF!</definedName>
    <definedName name="Texto8" localSheetId="0">#REF!</definedName>
    <definedName name="Texto9" localSheetId="0">#REF!</definedName>
    <definedName name="_xlnm.Print_Titles" localSheetId="0">'Planilha - Modelo SAP'!$21:$22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L635" i="2" l="1"/>
  <c r="L634" i="2"/>
  <c r="C628" i="2"/>
  <c r="AA624" i="2"/>
  <c r="Z624" i="2"/>
  <c r="AA623" i="2"/>
  <c r="Z623" i="2"/>
  <c r="AA622" i="2"/>
  <c r="Z622" i="2"/>
  <c r="I622" i="2"/>
  <c r="K622" i="2" s="1"/>
  <c r="L622" i="2" s="1"/>
  <c r="A622" i="2"/>
  <c r="AA621" i="2"/>
  <c r="Z621" i="2"/>
  <c r="I621" i="2"/>
  <c r="K621" i="2" s="1"/>
  <c r="L621" i="2" s="1"/>
  <c r="A621" i="2"/>
  <c r="Z620" i="2"/>
  <c r="K620" i="2"/>
  <c r="L620" i="2" s="1"/>
  <c r="AA620" i="2" s="1"/>
  <c r="I620" i="2"/>
  <c r="A620" i="2"/>
  <c r="Z619" i="2"/>
  <c r="K619" i="2"/>
  <c r="L619" i="2" s="1"/>
  <c r="AA619" i="2" s="1"/>
  <c r="I619" i="2"/>
  <c r="A619" i="2"/>
  <c r="AA618" i="2"/>
  <c r="Z618" i="2"/>
  <c r="K618" i="2"/>
  <c r="L618" i="2" s="1"/>
  <c r="I618" i="2"/>
  <c r="A618" i="2"/>
  <c r="Z617" i="2"/>
  <c r="I617" i="2"/>
  <c r="K617" i="2" s="1"/>
  <c r="L617" i="2" s="1"/>
  <c r="AA617" i="2" s="1"/>
  <c r="A617" i="2"/>
  <c r="AA616" i="2"/>
  <c r="Z616" i="2"/>
  <c r="L616" i="2"/>
  <c r="K616" i="2"/>
  <c r="I616" i="2"/>
  <c r="A616" i="2"/>
  <c r="Z615" i="2"/>
  <c r="I615" i="2"/>
  <c r="K615" i="2" s="1"/>
  <c r="L615" i="2" s="1"/>
  <c r="AA615" i="2" s="1"/>
  <c r="A615" i="2"/>
  <c r="AA614" i="2"/>
  <c r="Z614" i="2"/>
  <c r="K614" i="2"/>
  <c r="L614" i="2" s="1"/>
  <c r="L623" i="2" s="1"/>
  <c r="I614" i="2"/>
  <c r="A614" i="2"/>
  <c r="AA613" i="2"/>
  <c r="Z613" i="2"/>
  <c r="AA612" i="2"/>
  <c r="Z612" i="2"/>
  <c r="AA611" i="2"/>
  <c r="Z611" i="2"/>
  <c r="K611" i="2"/>
  <c r="L611" i="2" s="1"/>
  <c r="I611" i="2"/>
  <c r="A611" i="2"/>
  <c r="AA610" i="2"/>
  <c r="Z610" i="2"/>
  <c r="I610" i="2"/>
  <c r="K610" i="2" s="1"/>
  <c r="L610" i="2" s="1"/>
  <c r="A610" i="2"/>
  <c r="Z609" i="2"/>
  <c r="K609" i="2"/>
  <c r="L609" i="2" s="1"/>
  <c r="AA609" i="2" s="1"/>
  <c r="I609" i="2"/>
  <c r="A609" i="2"/>
  <c r="AA608" i="2"/>
  <c r="Z608" i="2"/>
  <c r="I608" i="2"/>
  <c r="K608" i="2" s="1"/>
  <c r="L608" i="2" s="1"/>
  <c r="A608" i="2"/>
  <c r="Z607" i="2"/>
  <c r="K607" i="2"/>
  <c r="L607" i="2" s="1"/>
  <c r="AA607" i="2" s="1"/>
  <c r="I607" i="2"/>
  <c r="A607" i="2"/>
  <c r="AA606" i="2"/>
  <c r="Z606" i="2"/>
  <c r="I606" i="2"/>
  <c r="K606" i="2" s="1"/>
  <c r="L606" i="2" s="1"/>
  <c r="A606" i="2"/>
  <c r="Z605" i="2"/>
  <c r="K605" i="2"/>
  <c r="L605" i="2" s="1"/>
  <c r="AA605" i="2" s="1"/>
  <c r="I605" i="2"/>
  <c r="A605" i="2"/>
  <c r="AA604" i="2"/>
  <c r="Z604" i="2"/>
  <c r="I604" i="2"/>
  <c r="K604" i="2" s="1"/>
  <c r="L604" i="2" s="1"/>
  <c r="A604" i="2"/>
  <c r="Z603" i="2"/>
  <c r="K603" i="2"/>
  <c r="L603" i="2" s="1"/>
  <c r="AA603" i="2" s="1"/>
  <c r="I603" i="2"/>
  <c r="A603" i="2"/>
  <c r="AA602" i="2"/>
  <c r="Z602" i="2"/>
  <c r="I602" i="2"/>
  <c r="K602" i="2" s="1"/>
  <c r="L602" i="2" s="1"/>
  <c r="A602" i="2"/>
  <c r="Z601" i="2"/>
  <c r="K601" i="2"/>
  <c r="L601" i="2" s="1"/>
  <c r="AA601" i="2" s="1"/>
  <c r="I601" i="2"/>
  <c r="A601" i="2"/>
  <c r="AA600" i="2"/>
  <c r="Z600" i="2"/>
  <c r="I600" i="2"/>
  <c r="K600" i="2" s="1"/>
  <c r="L600" i="2" s="1"/>
  <c r="A600" i="2"/>
  <c r="Z599" i="2"/>
  <c r="K599" i="2"/>
  <c r="L599" i="2" s="1"/>
  <c r="AA599" i="2" s="1"/>
  <c r="I599" i="2"/>
  <c r="A599" i="2"/>
  <c r="AA598" i="2"/>
  <c r="Z598" i="2"/>
  <c r="I598" i="2"/>
  <c r="K598" i="2" s="1"/>
  <c r="L598" i="2" s="1"/>
  <c r="L612" i="2" s="1"/>
  <c r="A598" i="2"/>
  <c r="Z597" i="2"/>
  <c r="K597" i="2"/>
  <c r="L597" i="2" s="1"/>
  <c r="AA597" i="2" s="1"/>
  <c r="I597" i="2"/>
  <c r="A597" i="2"/>
  <c r="AA596" i="2"/>
  <c r="Z596" i="2"/>
  <c r="AA595" i="2"/>
  <c r="Z595" i="2"/>
  <c r="AA594" i="2"/>
  <c r="Z594" i="2"/>
  <c r="K594" i="2"/>
  <c r="L594" i="2" s="1"/>
  <c r="I594" i="2"/>
  <c r="A594" i="2"/>
  <c r="Z593" i="2"/>
  <c r="I593" i="2"/>
  <c r="K593" i="2" s="1"/>
  <c r="L593" i="2" s="1"/>
  <c r="A593" i="2"/>
  <c r="AA592" i="2"/>
  <c r="Z592" i="2"/>
  <c r="AA591" i="2"/>
  <c r="Z591" i="2"/>
  <c r="AA590" i="2"/>
  <c r="Z590" i="2"/>
  <c r="I590" i="2"/>
  <c r="K590" i="2" s="1"/>
  <c r="L590" i="2" s="1"/>
  <c r="A590" i="2"/>
  <c r="Z589" i="2"/>
  <c r="K589" i="2"/>
  <c r="L589" i="2" s="1"/>
  <c r="AA589" i="2" s="1"/>
  <c r="I589" i="2"/>
  <c r="A589" i="2"/>
  <c r="AA588" i="2"/>
  <c r="Z588" i="2"/>
  <c r="I588" i="2"/>
  <c r="K588" i="2" s="1"/>
  <c r="L588" i="2" s="1"/>
  <c r="A588" i="2"/>
  <c r="Z587" i="2"/>
  <c r="K587" i="2"/>
  <c r="L587" i="2" s="1"/>
  <c r="AA587" i="2" s="1"/>
  <c r="I587" i="2"/>
  <c r="A587" i="2"/>
  <c r="AA586" i="2"/>
  <c r="Z586" i="2"/>
  <c r="AA585" i="2"/>
  <c r="Z585" i="2"/>
  <c r="K585" i="2"/>
  <c r="L585" i="2" s="1"/>
  <c r="I585" i="2"/>
  <c r="A585" i="2"/>
  <c r="Z584" i="2"/>
  <c r="I584" i="2"/>
  <c r="K584" i="2" s="1"/>
  <c r="L584" i="2" s="1"/>
  <c r="AA584" i="2" s="1"/>
  <c r="A584" i="2"/>
  <c r="AA583" i="2"/>
  <c r="Z583" i="2"/>
  <c r="L583" i="2"/>
  <c r="K583" i="2"/>
  <c r="I583" i="2"/>
  <c r="A583" i="2"/>
  <c r="Z582" i="2"/>
  <c r="K582" i="2"/>
  <c r="L582" i="2" s="1"/>
  <c r="AA582" i="2" s="1"/>
  <c r="I582" i="2"/>
  <c r="A582" i="2"/>
  <c r="AA581" i="2"/>
  <c r="Z581" i="2"/>
  <c r="K581" i="2"/>
  <c r="L581" i="2" s="1"/>
  <c r="I581" i="2"/>
  <c r="A581" i="2"/>
  <c r="Z580" i="2"/>
  <c r="I580" i="2"/>
  <c r="K580" i="2" s="1"/>
  <c r="L580" i="2" s="1"/>
  <c r="AA580" i="2" s="1"/>
  <c r="A580" i="2"/>
  <c r="AA579" i="2"/>
  <c r="Z579" i="2"/>
  <c r="AA578" i="2"/>
  <c r="Z578" i="2"/>
  <c r="K578" i="2"/>
  <c r="L578" i="2" s="1"/>
  <c r="I578" i="2"/>
  <c r="A578" i="2"/>
  <c r="AA577" i="2"/>
  <c r="Z577" i="2"/>
  <c r="K577" i="2"/>
  <c r="L577" i="2" s="1"/>
  <c r="I577" i="2"/>
  <c r="A577" i="2"/>
  <c r="Z576" i="2"/>
  <c r="I576" i="2"/>
  <c r="K576" i="2" s="1"/>
  <c r="L576" i="2" s="1"/>
  <c r="AA576" i="2" s="1"/>
  <c r="A576" i="2"/>
  <c r="AA575" i="2"/>
  <c r="Z575" i="2"/>
  <c r="L575" i="2"/>
  <c r="K575" i="2"/>
  <c r="I575" i="2"/>
  <c r="A575" i="2"/>
  <c r="AA574" i="2"/>
  <c r="Z574" i="2"/>
  <c r="I574" i="2"/>
  <c r="K574" i="2" s="1"/>
  <c r="L574" i="2" s="1"/>
  <c r="A574" i="2"/>
  <c r="Z573" i="2"/>
  <c r="L573" i="2"/>
  <c r="AA573" i="2" s="1"/>
  <c r="K573" i="2"/>
  <c r="I573" i="2"/>
  <c r="A573" i="2"/>
  <c r="AA572" i="2"/>
  <c r="Z572" i="2"/>
  <c r="K572" i="2"/>
  <c r="L572" i="2" s="1"/>
  <c r="I572" i="2"/>
  <c r="A572" i="2"/>
  <c r="AA571" i="2"/>
  <c r="Z571" i="2"/>
  <c r="K571" i="2"/>
  <c r="L571" i="2" s="1"/>
  <c r="I571" i="2"/>
  <c r="A571" i="2"/>
  <c r="Z570" i="2"/>
  <c r="I570" i="2"/>
  <c r="K570" i="2" s="1"/>
  <c r="L570" i="2" s="1"/>
  <c r="AA570" i="2" s="1"/>
  <c r="A570" i="2"/>
  <c r="AA569" i="2"/>
  <c r="Z569" i="2"/>
  <c r="L569" i="2"/>
  <c r="K569" i="2"/>
  <c r="I569" i="2"/>
  <c r="A569" i="2"/>
  <c r="Z568" i="2"/>
  <c r="K568" i="2"/>
  <c r="L568" i="2" s="1"/>
  <c r="I568" i="2"/>
  <c r="A568" i="2"/>
  <c r="AA567" i="2"/>
  <c r="Z567" i="2"/>
  <c r="AA566" i="2"/>
  <c r="Z566" i="2"/>
  <c r="AA565" i="2"/>
  <c r="Z565" i="2"/>
  <c r="Z564" i="2"/>
  <c r="L564" i="2"/>
  <c r="AA564" i="2" s="1"/>
  <c r="K564" i="2"/>
  <c r="I564" i="2"/>
  <c r="A564" i="2"/>
  <c r="AA563" i="2"/>
  <c r="Z563" i="2"/>
  <c r="K563" i="2"/>
  <c r="L563" i="2" s="1"/>
  <c r="I563" i="2"/>
  <c r="A563" i="2"/>
  <c r="AA562" i="2"/>
  <c r="Z562" i="2"/>
  <c r="K562" i="2"/>
  <c r="L562" i="2" s="1"/>
  <c r="I562" i="2"/>
  <c r="A562" i="2"/>
  <c r="Z561" i="2"/>
  <c r="I561" i="2"/>
  <c r="K561" i="2" s="1"/>
  <c r="L561" i="2" s="1"/>
  <c r="AA561" i="2" s="1"/>
  <c r="A561" i="2"/>
  <c r="AA560" i="2"/>
  <c r="Z560" i="2"/>
  <c r="L560" i="2"/>
  <c r="K560" i="2"/>
  <c r="I560" i="2"/>
  <c r="A560" i="2"/>
  <c r="Z559" i="2"/>
  <c r="K559" i="2"/>
  <c r="L559" i="2" s="1"/>
  <c r="AA559" i="2" s="1"/>
  <c r="I559" i="2"/>
  <c r="A559" i="2"/>
  <c r="AA558" i="2"/>
  <c r="Z558" i="2"/>
  <c r="K558" i="2"/>
  <c r="L558" i="2" s="1"/>
  <c r="I558" i="2"/>
  <c r="A558" i="2"/>
  <c r="Z557" i="2"/>
  <c r="I557" i="2"/>
  <c r="K557" i="2" s="1"/>
  <c r="L557" i="2" s="1"/>
  <c r="AA557" i="2" s="1"/>
  <c r="A557" i="2"/>
  <c r="AA556" i="2"/>
  <c r="Z556" i="2"/>
  <c r="L556" i="2"/>
  <c r="K556" i="2"/>
  <c r="I556" i="2"/>
  <c r="A556" i="2"/>
  <c r="AA555" i="2"/>
  <c r="Z555" i="2"/>
  <c r="K555" i="2"/>
  <c r="L555" i="2" s="1"/>
  <c r="I555" i="2"/>
  <c r="A555" i="2"/>
  <c r="AA554" i="2"/>
  <c r="Z554" i="2"/>
  <c r="K554" i="2"/>
  <c r="L554" i="2" s="1"/>
  <c r="I554" i="2"/>
  <c r="A554" i="2"/>
  <c r="AA553" i="2"/>
  <c r="Z553" i="2"/>
  <c r="I553" i="2"/>
  <c r="K553" i="2" s="1"/>
  <c r="L553" i="2" s="1"/>
  <c r="A553" i="2"/>
  <c r="AA552" i="2"/>
  <c r="Z552" i="2"/>
  <c r="L552" i="2"/>
  <c r="K552" i="2"/>
  <c r="I552" i="2"/>
  <c r="A552" i="2"/>
  <c r="Z551" i="2"/>
  <c r="K551" i="2"/>
  <c r="L551" i="2" s="1"/>
  <c r="AA551" i="2" s="1"/>
  <c r="I551" i="2"/>
  <c r="A551" i="2"/>
  <c r="AA550" i="2"/>
  <c r="Z550" i="2"/>
  <c r="K550" i="2"/>
  <c r="L550" i="2" s="1"/>
  <c r="I550" i="2"/>
  <c r="A550" i="2"/>
  <c r="Z549" i="2"/>
  <c r="I549" i="2"/>
  <c r="K549" i="2" s="1"/>
  <c r="L549" i="2" s="1"/>
  <c r="AA549" i="2" s="1"/>
  <c r="A549" i="2"/>
  <c r="AA548" i="2"/>
  <c r="Z548" i="2"/>
  <c r="L548" i="2"/>
  <c r="K548" i="2"/>
  <c r="I548" i="2"/>
  <c r="A548" i="2"/>
  <c r="AA547" i="2"/>
  <c r="Z547" i="2"/>
  <c r="K547" i="2"/>
  <c r="L547" i="2" s="1"/>
  <c r="I547" i="2"/>
  <c r="A547" i="2"/>
  <c r="AA546" i="2"/>
  <c r="Z546" i="2"/>
  <c r="K546" i="2"/>
  <c r="L546" i="2" s="1"/>
  <c r="I546" i="2"/>
  <c r="A546" i="2"/>
  <c r="AA545" i="2"/>
  <c r="Z545" i="2"/>
  <c r="I545" i="2"/>
  <c r="K545" i="2" s="1"/>
  <c r="L545" i="2" s="1"/>
  <c r="A545" i="2"/>
  <c r="Z544" i="2"/>
  <c r="K544" i="2"/>
  <c r="L544" i="2" s="1"/>
  <c r="AA544" i="2" s="1"/>
  <c r="I544" i="2"/>
  <c r="A544" i="2"/>
  <c r="AA543" i="2"/>
  <c r="Z543" i="2"/>
  <c r="I543" i="2"/>
  <c r="K543" i="2" s="1"/>
  <c r="L543" i="2" s="1"/>
  <c r="A543" i="2"/>
  <c r="Z542" i="2"/>
  <c r="K542" i="2"/>
  <c r="L542" i="2" s="1"/>
  <c r="AA542" i="2" s="1"/>
  <c r="I542" i="2"/>
  <c r="A542" i="2"/>
  <c r="AA541" i="2"/>
  <c r="Z541" i="2"/>
  <c r="I541" i="2"/>
  <c r="K541" i="2" s="1"/>
  <c r="L541" i="2" s="1"/>
  <c r="A541" i="2"/>
  <c r="Z540" i="2"/>
  <c r="K540" i="2"/>
  <c r="L540" i="2" s="1"/>
  <c r="AA540" i="2" s="1"/>
  <c r="I540" i="2"/>
  <c r="A540" i="2"/>
  <c r="AA539" i="2"/>
  <c r="Z539" i="2"/>
  <c r="I539" i="2"/>
  <c r="K539" i="2" s="1"/>
  <c r="L539" i="2" s="1"/>
  <c r="A539" i="2"/>
  <c r="Z538" i="2"/>
  <c r="K538" i="2"/>
  <c r="L538" i="2" s="1"/>
  <c r="AA538" i="2" s="1"/>
  <c r="I538" i="2"/>
  <c r="A538" i="2"/>
  <c r="AA537" i="2"/>
  <c r="Z537" i="2"/>
  <c r="I537" i="2"/>
  <c r="K537" i="2" s="1"/>
  <c r="L537" i="2" s="1"/>
  <c r="A537" i="2"/>
  <c r="Z536" i="2"/>
  <c r="K536" i="2"/>
  <c r="L536" i="2" s="1"/>
  <c r="I536" i="2"/>
  <c r="A536" i="2"/>
  <c r="AA535" i="2"/>
  <c r="Z535" i="2"/>
  <c r="AA534" i="2"/>
  <c r="Z534" i="2"/>
  <c r="Z533" i="2"/>
  <c r="L533" i="2"/>
  <c r="AA533" i="2" s="1"/>
  <c r="K533" i="2"/>
  <c r="I533" i="2"/>
  <c r="A533" i="2"/>
  <c r="AA532" i="2"/>
  <c r="Z532" i="2"/>
  <c r="K532" i="2"/>
  <c r="L532" i="2" s="1"/>
  <c r="I532" i="2"/>
  <c r="A532" i="2"/>
  <c r="Z531" i="2"/>
  <c r="L531" i="2"/>
  <c r="AA531" i="2" s="1"/>
  <c r="K531" i="2"/>
  <c r="I531" i="2"/>
  <c r="A531" i="2"/>
  <c r="Z530" i="2"/>
  <c r="K530" i="2"/>
  <c r="L530" i="2" s="1"/>
  <c r="AA530" i="2" s="1"/>
  <c r="I530" i="2"/>
  <c r="A530" i="2"/>
  <c r="AA529" i="2"/>
  <c r="Z529" i="2"/>
  <c r="K529" i="2"/>
  <c r="L529" i="2" s="1"/>
  <c r="I529" i="2"/>
  <c r="A529" i="2"/>
  <c r="Z528" i="2"/>
  <c r="I528" i="2"/>
  <c r="K528" i="2" s="1"/>
  <c r="L528" i="2" s="1"/>
  <c r="AA528" i="2" s="1"/>
  <c r="A528" i="2"/>
  <c r="AA527" i="2"/>
  <c r="Z527" i="2"/>
  <c r="L527" i="2"/>
  <c r="K527" i="2"/>
  <c r="I527" i="2"/>
  <c r="A527" i="2"/>
  <c r="AA526" i="2"/>
  <c r="Z526" i="2"/>
  <c r="K526" i="2"/>
  <c r="L526" i="2" s="1"/>
  <c r="I526" i="2"/>
  <c r="A526" i="2"/>
  <c r="AA525" i="2"/>
  <c r="Z525" i="2"/>
  <c r="K525" i="2"/>
  <c r="L525" i="2" s="1"/>
  <c r="I525" i="2"/>
  <c r="A525" i="2"/>
  <c r="Z524" i="2"/>
  <c r="I524" i="2"/>
  <c r="K524" i="2" s="1"/>
  <c r="L524" i="2" s="1"/>
  <c r="AA524" i="2" s="1"/>
  <c r="A524" i="2"/>
  <c r="AA523" i="2"/>
  <c r="Z523" i="2"/>
  <c r="L523" i="2"/>
  <c r="K523" i="2"/>
  <c r="I523" i="2"/>
  <c r="A523" i="2"/>
  <c r="Z522" i="2"/>
  <c r="K522" i="2"/>
  <c r="L522" i="2" s="1"/>
  <c r="AA522" i="2" s="1"/>
  <c r="I522" i="2"/>
  <c r="A522" i="2"/>
  <c r="AA521" i="2"/>
  <c r="Z521" i="2"/>
  <c r="K521" i="2"/>
  <c r="L521" i="2" s="1"/>
  <c r="I521" i="2"/>
  <c r="A521" i="2"/>
  <c r="AA520" i="2"/>
  <c r="Z520" i="2"/>
  <c r="I520" i="2"/>
  <c r="K520" i="2" s="1"/>
  <c r="L520" i="2" s="1"/>
  <c r="A520" i="2"/>
  <c r="Z519" i="2"/>
  <c r="K519" i="2"/>
  <c r="L519" i="2" s="1"/>
  <c r="AA519" i="2" s="1"/>
  <c r="I519" i="2"/>
  <c r="A519" i="2"/>
  <c r="AA518" i="2"/>
  <c r="Z518" i="2"/>
  <c r="I518" i="2"/>
  <c r="K518" i="2" s="1"/>
  <c r="L518" i="2" s="1"/>
  <c r="A518" i="2"/>
  <c r="Z517" i="2"/>
  <c r="K517" i="2"/>
  <c r="L517" i="2" s="1"/>
  <c r="AA517" i="2" s="1"/>
  <c r="I517" i="2"/>
  <c r="A517" i="2"/>
  <c r="AA516" i="2"/>
  <c r="Z516" i="2"/>
  <c r="I516" i="2"/>
  <c r="K516" i="2" s="1"/>
  <c r="L516" i="2" s="1"/>
  <c r="A516" i="2"/>
  <c r="Z515" i="2"/>
  <c r="K515" i="2"/>
  <c r="L515" i="2" s="1"/>
  <c r="AA515" i="2" s="1"/>
  <c r="I515" i="2"/>
  <c r="A515" i="2"/>
  <c r="Z514" i="2"/>
  <c r="I514" i="2"/>
  <c r="K514" i="2" s="1"/>
  <c r="L514" i="2" s="1"/>
  <c r="AA514" i="2" s="1"/>
  <c r="A514" i="2"/>
  <c r="AA513" i="2"/>
  <c r="Z513" i="2"/>
  <c r="L513" i="2"/>
  <c r="K513" i="2"/>
  <c r="I513" i="2"/>
  <c r="A513" i="2"/>
  <c r="Z512" i="2"/>
  <c r="K512" i="2"/>
  <c r="L512" i="2" s="1"/>
  <c r="AA512" i="2" s="1"/>
  <c r="I512" i="2"/>
  <c r="A512" i="2"/>
  <c r="AA511" i="2"/>
  <c r="Z511" i="2"/>
  <c r="AA510" i="2"/>
  <c r="Z510" i="2"/>
  <c r="I510" i="2"/>
  <c r="K510" i="2" s="1"/>
  <c r="L510" i="2" s="1"/>
  <c r="A510" i="2"/>
  <c r="AA509" i="2"/>
  <c r="Z509" i="2"/>
  <c r="L509" i="2"/>
  <c r="K509" i="2"/>
  <c r="I509" i="2"/>
  <c r="A509" i="2"/>
  <c r="AA508" i="2"/>
  <c r="Z508" i="2"/>
  <c r="K508" i="2"/>
  <c r="L508" i="2" s="1"/>
  <c r="I508" i="2"/>
  <c r="A508" i="2"/>
  <c r="AA507" i="2"/>
  <c r="Z507" i="2"/>
  <c r="K507" i="2"/>
  <c r="L507" i="2" s="1"/>
  <c r="I507" i="2"/>
  <c r="A507" i="2"/>
  <c r="AA506" i="2"/>
  <c r="Z506" i="2"/>
  <c r="Z505" i="2"/>
  <c r="L505" i="2"/>
  <c r="AA505" i="2" s="1"/>
  <c r="K505" i="2"/>
  <c r="I505" i="2"/>
  <c r="A505" i="2"/>
  <c r="AA504" i="2"/>
  <c r="Z504" i="2"/>
  <c r="K504" i="2"/>
  <c r="L504" i="2" s="1"/>
  <c r="I504" i="2"/>
  <c r="A504" i="2"/>
  <c r="Z503" i="2"/>
  <c r="L503" i="2"/>
  <c r="AA503" i="2" s="1"/>
  <c r="K503" i="2"/>
  <c r="I503" i="2"/>
  <c r="A503" i="2"/>
  <c r="AA502" i="2"/>
  <c r="Z502" i="2"/>
  <c r="K502" i="2"/>
  <c r="L502" i="2" s="1"/>
  <c r="I502" i="2"/>
  <c r="A502" i="2"/>
  <c r="AA501" i="2"/>
  <c r="Z501" i="2"/>
  <c r="K501" i="2"/>
  <c r="L501" i="2" s="1"/>
  <c r="I501" i="2"/>
  <c r="A501" i="2"/>
  <c r="Z500" i="2"/>
  <c r="I500" i="2"/>
  <c r="K500" i="2" s="1"/>
  <c r="L500" i="2" s="1"/>
  <c r="AA500" i="2" s="1"/>
  <c r="A500" i="2"/>
  <c r="AA499" i="2"/>
  <c r="Z499" i="2"/>
  <c r="L499" i="2"/>
  <c r="K499" i="2"/>
  <c r="I499" i="2"/>
  <c r="A499" i="2"/>
  <c r="AA498" i="2"/>
  <c r="Z498" i="2"/>
  <c r="K498" i="2"/>
  <c r="L498" i="2" s="1"/>
  <c r="I498" i="2"/>
  <c r="A498" i="2"/>
  <c r="Z497" i="2"/>
  <c r="L497" i="2"/>
  <c r="AA497" i="2" s="1"/>
  <c r="K497" i="2"/>
  <c r="I497" i="2"/>
  <c r="A497" i="2"/>
  <c r="AA496" i="2"/>
  <c r="Z496" i="2"/>
  <c r="K496" i="2"/>
  <c r="L496" i="2" s="1"/>
  <c r="I496" i="2"/>
  <c r="A496" i="2"/>
  <c r="AA495" i="2"/>
  <c r="Z495" i="2"/>
  <c r="K495" i="2"/>
  <c r="L495" i="2" s="1"/>
  <c r="I495" i="2"/>
  <c r="A495" i="2"/>
  <c r="AA494" i="2"/>
  <c r="Z494" i="2"/>
  <c r="I494" i="2"/>
  <c r="K494" i="2" s="1"/>
  <c r="L494" i="2" s="1"/>
  <c r="A494" i="2"/>
  <c r="Z493" i="2"/>
  <c r="K493" i="2"/>
  <c r="L493" i="2" s="1"/>
  <c r="AA493" i="2" s="1"/>
  <c r="I493" i="2"/>
  <c r="A493" i="2"/>
  <c r="AA492" i="2"/>
  <c r="Z492" i="2"/>
  <c r="I492" i="2"/>
  <c r="K492" i="2" s="1"/>
  <c r="L492" i="2" s="1"/>
  <c r="A492" i="2"/>
  <c r="AA491" i="2"/>
  <c r="Z491" i="2"/>
  <c r="L491" i="2"/>
  <c r="K491" i="2"/>
  <c r="I491" i="2"/>
  <c r="A491" i="2"/>
  <c r="AA490" i="2"/>
  <c r="Z490" i="2"/>
  <c r="K490" i="2"/>
  <c r="L490" i="2" s="1"/>
  <c r="I490" i="2"/>
  <c r="A490" i="2"/>
  <c r="Z489" i="2"/>
  <c r="K489" i="2"/>
  <c r="L489" i="2" s="1"/>
  <c r="AA489" i="2" s="1"/>
  <c r="I489" i="2"/>
  <c r="A489" i="2"/>
  <c r="Z488" i="2"/>
  <c r="K488" i="2"/>
  <c r="L488" i="2" s="1"/>
  <c r="AA488" i="2" s="1"/>
  <c r="I488" i="2"/>
  <c r="A488" i="2"/>
  <c r="Z487" i="2"/>
  <c r="K487" i="2"/>
  <c r="L487" i="2" s="1"/>
  <c r="AA487" i="2" s="1"/>
  <c r="I487" i="2"/>
  <c r="A487" i="2"/>
  <c r="AA486" i="2"/>
  <c r="Z486" i="2"/>
  <c r="K486" i="2"/>
  <c r="L486" i="2" s="1"/>
  <c r="I486" i="2"/>
  <c r="A486" i="2"/>
  <c r="Z485" i="2"/>
  <c r="K485" i="2"/>
  <c r="L485" i="2" s="1"/>
  <c r="I485" i="2"/>
  <c r="A485" i="2"/>
  <c r="AA484" i="2"/>
  <c r="Z484" i="2"/>
  <c r="AA483" i="2"/>
  <c r="Z483" i="2"/>
  <c r="AA482" i="2"/>
  <c r="Z482" i="2"/>
  <c r="Z481" i="2"/>
  <c r="K481" i="2"/>
  <c r="L481" i="2" s="1"/>
  <c r="AA481" i="2" s="1"/>
  <c r="I481" i="2"/>
  <c r="A481" i="2"/>
  <c r="Z480" i="2"/>
  <c r="K480" i="2"/>
  <c r="L480" i="2" s="1"/>
  <c r="AA480" i="2" s="1"/>
  <c r="I480" i="2"/>
  <c r="A480" i="2"/>
  <c r="AA479" i="2"/>
  <c r="Z479" i="2"/>
  <c r="K479" i="2"/>
  <c r="L479" i="2" s="1"/>
  <c r="I479" i="2"/>
  <c r="A479" i="2"/>
  <c r="Z478" i="2"/>
  <c r="K478" i="2"/>
  <c r="L478" i="2" s="1"/>
  <c r="AA478" i="2" s="1"/>
  <c r="I478" i="2"/>
  <c r="A478" i="2"/>
  <c r="AA477" i="2"/>
  <c r="Z477" i="2"/>
  <c r="K477" i="2"/>
  <c r="L477" i="2" s="1"/>
  <c r="I477" i="2"/>
  <c r="A477" i="2"/>
  <c r="Z476" i="2"/>
  <c r="K476" i="2"/>
  <c r="L476" i="2" s="1"/>
  <c r="AA476" i="2" s="1"/>
  <c r="I476" i="2"/>
  <c r="A476" i="2"/>
  <c r="AA475" i="2"/>
  <c r="Z475" i="2"/>
  <c r="A475" i="2"/>
  <c r="AA474" i="2"/>
  <c r="Z474" i="2"/>
  <c r="I474" i="2"/>
  <c r="K474" i="2" s="1"/>
  <c r="L474" i="2" s="1"/>
  <c r="A474" i="2"/>
  <c r="Z473" i="2"/>
  <c r="I473" i="2"/>
  <c r="K473" i="2" s="1"/>
  <c r="L473" i="2" s="1"/>
  <c r="AA473" i="2" s="1"/>
  <c r="A473" i="2"/>
  <c r="AA472" i="2"/>
  <c r="Z472" i="2"/>
  <c r="L472" i="2"/>
  <c r="I472" i="2"/>
  <c r="K472" i="2" s="1"/>
  <c r="A472" i="2"/>
  <c r="AA471" i="2"/>
  <c r="Z471" i="2"/>
  <c r="I471" i="2"/>
  <c r="K471" i="2" s="1"/>
  <c r="L471" i="2" s="1"/>
  <c r="A471" i="2"/>
  <c r="Z470" i="2"/>
  <c r="L470" i="2"/>
  <c r="AA470" i="2" s="1"/>
  <c r="I470" i="2"/>
  <c r="K470" i="2" s="1"/>
  <c r="A470" i="2"/>
  <c r="AA469" i="2"/>
  <c r="Z469" i="2"/>
  <c r="I469" i="2"/>
  <c r="K469" i="2" s="1"/>
  <c r="L469" i="2" s="1"/>
  <c r="A469" i="2"/>
  <c r="Z468" i="2"/>
  <c r="L468" i="2"/>
  <c r="AA468" i="2" s="1"/>
  <c r="I468" i="2"/>
  <c r="K468" i="2" s="1"/>
  <c r="A468" i="2"/>
  <c r="AA467" i="2"/>
  <c r="Z467" i="2"/>
  <c r="I467" i="2"/>
  <c r="K467" i="2" s="1"/>
  <c r="L467" i="2" s="1"/>
  <c r="A467" i="2"/>
  <c r="AA466" i="2"/>
  <c r="Z466" i="2"/>
  <c r="I466" i="2"/>
  <c r="K466" i="2" s="1"/>
  <c r="L466" i="2" s="1"/>
  <c r="A466" i="2"/>
  <c r="AA465" i="2"/>
  <c r="Z465" i="2"/>
  <c r="I465" i="2"/>
  <c r="K465" i="2" s="1"/>
  <c r="L465" i="2" s="1"/>
  <c r="A465" i="2"/>
  <c r="Z464" i="2"/>
  <c r="I464" i="2"/>
  <c r="K464" i="2" s="1"/>
  <c r="L464" i="2" s="1"/>
  <c r="A464" i="2"/>
  <c r="AA463" i="2"/>
  <c r="Z463" i="2"/>
  <c r="AA462" i="2"/>
  <c r="Z462" i="2"/>
  <c r="AA461" i="2"/>
  <c r="Z461" i="2"/>
  <c r="AA460" i="2"/>
  <c r="Z460" i="2"/>
  <c r="I460" i="2"/>
  <c r="K460" i="2" s="1"/>
  <c r="L460" i="2" s="1"/>
  <c r="A460" i="2"/>
  <c r="AA459" i="2"/>
  <c r="Z459" i="2"/>
  <c r="L459" i="2"/>
  <c r="I459" i="2"/>
  <c r="K459" i="2" s="1"/>
  <c r="A459" i="2"/>
  <c r="AA458" i="2"/>
  <c r="Z458" i="2"/>
  <c r="I458" i="2"/>
  <c r="K458" i="2" s="1"/>
  <c r="L458" i="2" s="1"/>
  <c r="A458" i="2"/>
  <c r="AA457" i="2"/>
  <c r="Z457" i="2"/>
  <c r="I457" i="2"/>
  <c r="K457" i="2" s="1"/>
  <c r="L457" i="2" s="1"/>
  <c r="A457" i="2"/>
  <c r="AA456" i="2"/>
  <c r="Z456" i="2"/>
  <c r="I456" i="2"/>
  <c r="K456" i="2" s="1"/>
  <c r="L456" i="2" s="1"/>
  <c r="A456" i="2"/>
  <c r="AA455" i="2"/>
  <c r="Z455" i="2"/>
  <c r="L455" i="2"/>
  <c r="I455" i="2"/>
  <c r="K455" i="2" s="1"/>
  <c r="A455" i="2"/>
  <c r="AA454" i="2"/>
  <c r="Z454" i="2"/>
  <c r="AA453" i="2"/>
  <c r="Z453" i="2"/>
  <c r="I453" i="2"/>
  <c r="K453" i="2" s="1"/>
  <c r="L453" i="2" s="1"/>
  <c r="A453" i="2"/>
  <c r="AA452" i="2"/>
  <c r="Z452" i="2"/>
  <c r="I452" i="2"/>
  <c r="K452" i="2" s="1"/>
  <c r="L452" i="2" s="1"/>
  <c r="A452" i="2"/>
  <c r="AA451" i="2"/>
  <c r="Z451" i="2"/>
  <c r="L451" i="2"/>
  <c r="I451" i="2"/>
  <c r="K451" i="2" s="1"/>
  <c r="A451" i="2"/>
  <c r="AA450" i="2"/>
  <c r="Z450" i="2"/>
  <c r="I450" i="2"/>
  <c r="K450" i="2" s="1"/>
  <c r="L450" i="2" s="1"/>
  <c r="A450" i="2"/>
  <c r="AA449" i="2"/>
  <c r="Z449" i="2"/>
  <c r="I449" i="2"/>
  <c r="K449" i="2" s="1"/>
  <c r="L449" i="2" s="1"/>
  <c r="A449" i="2"/>
  <c r="AA448" i="2"/>
  <c r="Z448" i="2"/>
  <c r="I448" i="2"/>
  <c r="K448" i="2" s="1"/>
  <c r="L448" i="2" s="1"/>
  <c r="A448" i="2"/>
  <c r="Z447" i="2"/>
  <c r="I447" i="2"/>
  <c r="K447" i="2" s="1"/>
  <c r="L447" i="2" s="1"/>
  <c r="AA447" i="2" s="1"/>
  <c r="A447" i="2"/>
  <c r="AA446" i="2"/>
  <c r="Z446" i="2"/>
  <c r="I446" i="2"/>
  <c r="K446" i="2" s="1"/>
  <c r="L446" i="2" s="1"/>
  <c r="A446" i="2"/>
  <c r="Z445" i="2"/>
  <c r="I445" i="2"/>
  <c r="K445" i="2" s="1"/>
  <c r="L445" i="2" s="1"/>
  <c r="AA445" i="2" s="1"/>
  <c r="A445" i="2"/>
  <c r="AA444" i="2"/>
  <c r="Z444" i="2"/>
  <c r="I444" i="2"/>
  <c r="K444" i="2" s="1"/>
  <c r="L444" i="2" s="1"/>
  <c r="A444" i="2"/>
  <c r="AA443" i="2"/>
  <c r="Z443" i="2"/>
  <c r="AA442" i="2"/>
  <c r="Z442" i="2"/>
  <c r="AA441" i="2"/>
  <c r="Z441" i="2"/>
  <c r="AA440" i="2"/>
  <c r="Z440" i="2"/>
  <c r="I440" i="2"/>
  <c r="K440" i="2" s="1"/>
  <c r="L440" i="2" s="1"/>
  <c r="A440" i="2"/>
  <c r="Z439" i="2"/>
  <c r="I439" i="2"/>
  <c r="K439" i="2" s="1"/>
  <c r="L439" i="2" s="1"/>
  <c r="AA439" i="2" s="1"/>
  <c r="A439" i="2"/>
  <c r="Z438" i="2"/>
  <c r="I438" i="2"/>
  <c r="K438" i="2" s="1"/>
  <c r="L438" i="2" s="1"/>
  <c r="AA438" i="2" s="1"/>
  <c r="A438" i="2"/>
  <c r="AA437" i="2"/>
  <c r="Z437" i="2"/>
  <c r="I437" i="2"/>
  <c r="K437" i="2" s="1"/>
  <c r="L437" i="2" s="1"/>
  <c r="A437" i="2"/>
  <c r="Z436" i="2"/>
  <c r="I436" i="2"/>
  <c r="K436" i="2" s="1"/>
  <c r="L436" i="2" s="1"/>
  <c r="AA436" i="2" s="1"/>
  <c r="A436" i="2"/>
  <c r="Z435" i="2"/>
  <c r="I435" i="2"/>
  <c r="K435" i="2" s="1"/>
  <c r="L435" i="2" s="1"/>
  <c r="AA435" i="2" s="1"/>
  <c r="A435" i="2"/>
  <c r="AA434" i="2"/>
  <c r="Z434" i="2"/>
  <c r="L434" i="2"/>
  <c r="I434" i="2"/>
  <c r="K434" i="2" s="1"/>
  <c r="A434" i="2"/>
  <c r="AA433" i="2"/>
  <c r="Z433" i="2"/>
  <c r="I433" i="2"/>
  <c r="K433" i="2" s="1"/>
  <c r="L433" i="2" s="1"/>
  <c r="A433" i="2"/>
  <c r="AA432" i="2"/>
  <c r="Z432" i="2"/>
  <c r="I432" i="2"/>
  <c r="K432" i="2" s="1"/>
  <c r="L432" i="2" s="1"/>
  <c r="A432" i="2"/>
  <c r="AA431" i="2"/>
  <c r="Z431" i="2"/>
  <c r="I431" i="2"/>
  <c r="K431" i="2" s="1"/>
  <c r="L431" i="2" s="1"/>
  <c r="A431" i="2"/>
  <c r="AA430" i="2"/>
  <c r="Z430" i="2"/>
  <c r="AA429" i="2"/>
  <c r="Z429" i="2"/>
  <c r="I429" i="2"/>
  <c r="K429" i="2" s="1"/>
  <c r="L429" i="2" s="1"/>
  <c r="A429" i="2"/>
  <c r="Z428" i="2"/>
  <c r="I428" i="2"/>
  <c r="K428" i="2" s="1"/>
  <c r="L428" i="2" s="1"/>
  <c r="AA428" i="2" s="1"/>
  <c r="A428" i="2"/>
  <c r="AA427" i="2"/>
  <c r="Z427" i="2"/>
  <c r="I427" i="2"/>
  <c r="K427" i="2" s="1"/>
  <c r="L427" i="2" s="1"/>
  <c r="A427" i="2"/>
  <c r="Z426" i="2"/>
  <c r="K426" i="2"/>
  <c r="L426" i="2" s="1"/>
  <c r="AA426" i="2" s="1"/>
  <c r="I426" i="2"/>
  <c r="A426" i="2"/>
  <c r="AA425" i="2"/>
  <c r="Z425" i="2"/>
  <c r="I425" i="2"/>
  <c r="K425" i="2" s="1"/>
  <c r="L425" i="2" s="1"/>
  <c r="A425" i="2"/>
  <c r="AA424" i="2"/>
  <c r="Z424" i="2"/>
  <c r="K424" i="2"/>
  <c r="L424" i="2" s="1"/>
  <c r="I424" i="2"/>
  <c r="A424" i="2"/>
  <c r="Z423" i="2"/>
  <c r="I423" i="2"/>
  <c r="K423" i="2" s="1"/>
  <c r="L423" i="2" s="1"/>
  <c r="AA423" i="2" s="1"/>
  <c r="A423" i="2"/>
  <c r="Z422" i="2"/>
  <c r="L422" i="2"/>
  <c r="AA422" i="2" s="1"/>
  <c r="K422" i="2"/>
  <c r="I422" i="2"/>
  <c r="A422" i="2"/>
  <c r="AA421" i="2"/>
  <c r="Z421" i="2"/>
  <c r="I421" i="2"/>
  <c r="K421" i="2" s="1"/>
  <c r="L421" i="2" s="1"/>
  <c r="A421" i="2"/>
  <c r="Z420" i="2"/>
  <c r="K420" i="2"/>
  <c r="L420" i="2" s="1"/>
  <c r="AA420" i="2" s="1"/>
  <c r="I420" i="2"/>
  <c r="A420" i="2"/>
  <c r="AA419" i="2"/>
  <c r="Z419" i="2"/>
  <c r="I419" i="2"/>
  <c r="K419" i="2" s="1"/>
  <c r="L419" i="2" s="1"/>
  <c r="A419" i="2"/>
  <c r="Z418" i="2"/>
  <c r="L418" i="2"/>
  <c r="AA418" i="2" s="1"/>
  <c r="K418" i="2"/>
  <c r="I418" i="2"/>
  <c r="A418" i="2"/>
  <c r="AA417" i="2"/>
  <c r="Z417" i="2"/>
  <c r="I417" i="2"/>
  <c r="K417" i="2" s="1"/>
  <c r="L417" i="2" s="1"/>
  <c r="A417" i="2"/>
  <c r="Z416" i="2"/>
  <c r="K416" i="2"/>
  <c r="L416" i="2" s="1"/>
  <c r="AA416" i="2" s="1"/>
  <c r="I416" i="2"/>
  <c r="A416" i="2"/>
  <c r="AA415" i="2"/>
  <c r="Z415" i="2"/>
  <c r="I415" i="2"/>
  <c r="K415" i="2" s="1"/>
  <c r="L415" i="2" s="1"/>
  <c r="A415" i="2"/>
  <c r="Z414" i="2"/>
  <c r="L414" i="2"/>
  <c r="AA414" i="2" s="1"/>
  <c r="K414" i="2"/>
  <c r="I414" i="2"/>
  <c r="A414" i="2"/>
  <c r="AA413" i="2"/>
  <c r="Z413" i="2"/>
  <c r="I413" i="2"/>
  <c r="K413" i="2" s="1"/>
  <c r="L413" i="2" s="1"/>
  <c r="A413" i="2"/>
  <c r="Z412" i="2"/>
  <c r="K412" i="2"/>
  <c r="L412" i="2" s="1"/>
  <c r="AA412" i="2" s="1"/>
  <c r="I412" i="2"/>
  <c r="A412" i="2"/>
  <c r="AA411" i="2"/>
  <c r="Z411" i="2"/>
  <c r="I411" i="2"/>
  <c r="K411" i="2" s="1"/>
  <c r="L411" i="2" s="1"/>
  <c r="A411" i="2"/>
  <c r="Z410" i="2"/>
  <c r="L410" i="2"/>
  <c r="AA410" i="2" s="1"/>
  <c r="K410" i="2"/>
  <c r="I410" i="2"/>
  <c r="A410" i="2"/>
  <c r="AA409" i="2"/>
  <c r="Z409" i="2"/>
  <c r="I409" i="2"/>
  <c r="K409" i="2" s="1"/>
  <c r="L409" i="2" s="1"/>
  <c r="A409" i="2"/>
  <c r="Z408" i="2"/>
  <c r="K408" i="2"/>
  <c r="L408" i="2" s="1"/>
  <c r="AA408" i="2" s="1"/>
  <c r="I408" i="2"/>
  <c r="A408" i="2"/>
  <c r="AA407" i="2"/>
  <c r="Z407" i="2"/>
  <c r="I407" i="2"/>
  <c r="K407" i="2" s="1"/>
  <c r="L407" i="2" s="1"/>
  <c r="A407" i="2"/>
  <c r="AA406" i="2"/>
  <c r="Z406" i="2"/>
  <c r="L406" i="2"/>
  <c r="K406" i="2"/>
  <c r="I406" i="2"/>
  <c r="A406" i="2"/>
  <c r="AA405" i="2"/>
  <c r="Z405" i="2"/>
  <c r="K405" i="2"/>
  <c r="L405" i="2" s="1"/>
  <c r="I405" i="2"/>
  <c r="A405" i="2"/>
  <c r="AA404" i="2"/>
  <c r="Z404" i="2"/>
  <c r="K404" i="2"/>
  <c r="L404" i="2" s="1"/>
  <c r="I404" i="2"/>
  <c r="A404" i="2"/>
  <c r="AA403" i="2"/>
  <c r="Z403" i="2"/>
  <c r="I403" i="2"/>
  <c r="K403" i="2" s="1"/>
  <c r="L403" i="2" s="1"/>
  <c r="A403" i="2"/>
  <c r="AA402" i="2"/>
  <c r="Z402" i="2"/>
  <c r="L402" i="2"/>
  <c r="K402" i="2"/>
  <c r="I402" i="2"/>
  <c r="A402" i="2"/>
  <c r="AA401" i="2"/>
  <c r="Z401" i="2"/>
  <c r="K401" i="2"/>
  <c r="L401" i="2" s="1"/>
  <c r="I401" i="2"/>
  <c r="A401" i="2"/>
  <c r="Z400" i="2"/>
  <c r="L400" i="2"/>
  <c r="AA400" i="2" s="1"/>
  <c r="K400" i="2"/>
  <c r="I400" i="2"/>
  <c r="A400" i="2"/>
  <c r="AA399" i="2"/>
  <c r="Z399" i="2"/>
  <c r="K399" i="2"/>
  <c r="L399" i="2" s="1"/>
  <c r="I399" i="2"/>
  <c r="A399" i="2"/>
  <c r="Z398" i="2"/>
  <c r="L398" i="2"/>
  <c r="AA398" i="2" s="1"/>
  <c r="K398" i="2"/>
  <c r="I398" i="2"/>
  <c r="A398" i="2"/>
  <c r="AA397" i="2"/>
  <c r="Z397" i="2"/>
  <c r="K397" i="2"/>
  <c r="L397" i="2" s="1"/>
  <c r="I397" i="2"/>
  <c r="A397" i="2"/>
  <c r="Z396" i="2"/>
  <c r="L396" i="2"/>
  <c r="AA396" i="2" s="1"/>
  <c r="K396" i="2"/>
  <c r="I396" i="2"/>
  <c r="A396" i="2"/>
  <c r="AA395" i="2"/>
  <c r="Z395" i="2"/>
  <c r="K395" i="2"/>
  <c r="L395" i="2" s="1"/>
  <c r="I395" i="2"/>
  <c r="A395" i="2"/>
  <c r="AA394" i="2"/>
  <c r="Z394" i="2"/>
  <c r="K394" i="2"/>
  <c r="L394" i="2" s="1"/>
  <c r="I394" i="2"/>
  <c r="A394" i="2"/>
  <c r="AA393" i="2"/>
  <c r="Z393" i="2"/>
  <c r="I393" i="2"/>
  <c r="K393" i="2" s="1"/>
  <c r="L393" i="2" s="1"/>
  <c r="A393" i="2"/>
  <c r="Z392" i="2"/>
  <c r="K392" i="2"/>
  <c r="L392" i="2" s="1"/>
  <c r="AA392" i="2" s="1"/>
  <c r="I392" i="2"/>
  <c r="A392" i="2"/>
  <c r="AA391" i="2"/>
  <c r="Z391" i="2"/>
  <c r="I391" i="2"/>
  <c r="K391" i="2" s="1"/>
  <c r="L391" i="2" s="1"/>
  <c r="A391" i="2"/>
  <c r="AA390" i="2"/>
  <c r="Z390" i="2"/>
  <c r="L390" i="2"/>
  <c r="K390" i="2"/>
  <c r="I390" i="2"/>
  <c r="A390" i="2"/>
  <c r="AA389" i="2"/>
  <c r="Z389" i="2"/>
  <c r="AA388" i="2"/>
  <c r="Z388" i="2"/>
  <c r="L388" i="2"/>
  <c r="K388" i="2"/>
  <c r="I388" i="2"/>
  <c r="A388" i="2"/>
  <c r="AA387" i="2"/>
  <c r="Z387" i="2"/>
  <c r="K387" i="2"/>
  <c r="L387" i="2" s="1"/>
  <c r="I387" i="2"/>
  <c r="A387" i="2"/>
  <c r="AA386" i="2"/>
  <c r="Z386" i="2"/>
  <c r="K386" i="2"/>
  <c r="L386" i="2" s="1"/>
  <c r="I386" i="2"/>
  <c r="A386" i="2"/>
  <c r="Z385" i="2"/>
  <c r="I385" i="2"/>
  <c r="K385" i="2" s="1"/>
  <c r="L385" i="2" s="1"/>
  <c r="AA385" i="2" s="1"/>
  <c r="A385" i="2"/>
  <c r="AA384" i="2"/>
  <c r="Z384" i="2"/>
  <c r="L384" i="2"/>
  <c r="K384" i="2"/>
  <c r="I384" i="2"/>
  <c r="A384" i="2"/>
  <c r="AA383" i="2"/>
  <c r="Z383" i="2"/>
  <c r="K383" i="2"/>
  <c r="L383" i="2" s="1"/>
  <c r="I383" i="2"/>
  <c r="A383" i="2"/>
  <c r="Z382" i="2"/>
  <c r="L382" i="2"/>
  <c r="AA382" i="2" s="1"/>
  <c r="K382" i="2"/>
  <c r="I382" i="2"/>
  <c r="A382" i="2"/>
  <c r="AA381" i="2"/>
  <c r="Z381" i="2"/>
  <c r="K381" i="2"/>
  <c r="L381" i="2" s="1"/>
  <c r="I381" i="2"/>
  <c r="A381" i="2"/>
  <c r="AA380" i="2"/>
  <c r="Z380" i="2"/>
  <c r="K380" i="2"/>
  <c r="L380" i="2" s="1"/>
  <c r="I380" i="2"/>
  <c r="A380" i="2"/>
  <c r="AA379" i="2"/>
  <c r="Z379" i="2"/>
  <c r="I379" i="2"/>
  <c r="K379" i="2" s="1"/>
  <c r="L379" i="2" s="1"/>
  <c r="A379" i="2"/>
  <c r="AA378" i="2"/>
  <c r="Z378" i="2"/>
  <c r="L378" i="2"/>
  <c r="K378" i="2"/>
  <c r="I378" i="2"/>
  <c r="A378" i="2"/>
  <c r="AA377" i="2"/>
  <c r="Z377" i="2"/>
  <c r="K377" i="2"/>
  <c r="L377" i="2" s="1"/>
  <c r="I377" i="2"/>
  <c r="A377" i="2"/>
  <c r="Z376" i="2"/>
  <c r="I376" i="2"/>
  <c r="K376" i="2" s="1"/>
  <c r="L376" i="2" s="1"/>
  <c r="AA376" i="2" s="1"/>
  <c r="A376" i="2"/>
  <c r="AA375" i="2"/>
  <c r="Z375" i="2"/>
  <c r="L375" i="2"/>
  <c r="I375" i="2"/>
  <c r="K375" i="2" s="1"/>
  <c r="A375" i="2"/>
  <c r="Z374" i="2"/>
  <c r="I374" i="2"/>
  <c r="K374" i="2" s="1"/>
  <c r="L374" i="2" s="1"/>
  <c r="AA374" i="2" s="1"/>
  <c r="A374" i="2"/>
  <c r="AA373" i="2"/>
  <c r="Z373" i="2"/>
  <c r="L373" i="2"/>
  <c r="I373" i="2"/>
  <c r="K373" i="2" s="1"/>
  <c r="A373" i="2"/>
  <c r="Z372" i="2"/>
  <c r="I372" i="2"/>
  <c r="K372" i="2" s="1"/>
  <c r="L372" i="2" s="1"/>
  <c r="AA372" i="2" s="1"/>
  <c r="A372" i="2"/>
  <c r="AA371" i="2"/>
  <c r="Z371" i="2"/>
  <c r="L371" i="2"/>
  <c r="I371" i="2"/>
  <c r="K371" i="2" s="1"/>
  <c r="A371" i="2"/>
  <c r="AA370" i="2"/>
  <c r="Z370" i="2"/>
  <c r="I370" i="2"/>
  <c r="K370" i="2" s="1"/>
  <c r="L370" i="2" s="1"/>
  <c r="A370" i="2"/>
  <c r="Z369" i="2"/>
  <c r="L369" i="2"/>
  <c r="AA369" i="2" s="1"/>
  <c r="I369" i="2"/>
  <c r="K369" i="2" s="1"/>
  <c r="A369" i="2"/>
  <c r="AA368" i="2"/>
  <c r="Z368" i="2"/>
  <c r="I368" i="2"/>
  <c r="K368" i="2" s="1"/>
  <c r="L368" i="2" s="1"/>
  <c r="A368" i="2"/>
  <c r="AA367" i="2"/>
  <c r="Z367" i="2"/>
  <c r="L367" i="2"/>
  <c r="I367" i="2"/>
  <c r="K367" i="2" s="1"/>
  <c r="A367" i="2"/>
  <c r="AA366" i="2"/>
  <c r="Z366" i="2"/>
  <c r="I366" i="2"/>
  <c r="K366" i="2" s="1"/>
  <c r="L366" i="2" s="1"/>
  <c r="A366" i="2"/>
  <c r="AA365" i="2"/>
  <c r="Z365" i="2"/>
  <c r="L365" i="2"/>
  <c r="I365" i="2"/>
  <c r="K365" i="2" s="1"/>
  <c r="A365" i="2"/>
  <c r="Z364" i="2"/>
  <c r="I364" i="2"/>
  <c r="K364" i="2" s="1"/>
  <c r="L364" i="2" s="1"/>
  <c r="AA364" i="2" s="1"/>
  <c r="A364" i="2"/>
  <c r="AA363" i="2"/>
  <c r="Z363" i="2"/>
  <c r="L363" i="2"/>
  <c r="I363" i="2"/>
  <c r="K363" i="2" s="1"/>
  <c r="A363" i="2"/>
  <c r="Z362" i="2"/>
  <c r="I362" i="2"/>
  <c r="K362" i="2" s="1"/>
  <c r="L362" i="2" s="1"/>
  <c r="AA362" i="2" s="1"/>
  <c r="A362" i="2"/>
  <c r="AA361" i="2"/>
  <c r="Z361" i="2"/>
  <c r="L361" i="2"/>
  <c r="I361" i="2"/>
  <c r="K361" i="2" s="1"/>
  <c r="A361" i="2"/>
  <c r="Z360" i="2"/>
  <c r="I360" i="2"/>
  <c r="K360" i="2" s="1"/>
  <c r="L360" i="2" s="1"/>
  <c r="AA360" i="2" s="1"/>
  <c r="A360" i="2"/>
  <c r="AA359" i="2"/>
  <c r="Z359" i="2"/>
  <c r="L359" i="2"/>
  <c r="I359" i="2"/>
  <c r="K359" i="2" s="1"/>
  <c r="A359" i="2"/>
  <c r="Z358" i="2"/>
  <c r="I358" i="2"/>
  <c r="K358" i="2" s="1"/>
  <c r="L358" i="2" s="1"/>
  <c r="AA358" i="2" s="1"/>
  <c r="A358" i="2"/>
  <c r="AA357" i="2"/>
  <c r="Z357" i="2"/>
  <c r="L357" i="2"/>
  <c r="I357" i="2"/>
  <c r="K357" i="2" s="1"/>
  <c r="A357" i="2"/>
  <c r="Z356" i="2"/>
  <c r="I356" i="2"/>
  <c r="K356" i="2" s="1"/>
  <c r="L356" i="2" s="1"/>
  <c r="AA356" i="2" s="1"/>
  <c r="A356" i="2"/>
  <c r="AA355" i="2"/>
  <c r="Z355" i="2"/>
  <c r="L355" i="2"/>
  <c r="I355" i="2"/>
  <c r="K355" i="2" s="1"/>
  <c r="A355" i="2"/>
  <c r="Z354" i="2"/>
  <c r="I354" i="2"/>
  <c r="K354" i="2" s="1"/>
  <c r="L354" i="2" s="1"/>
  <c r="AA354" i="2" s="1"/>
  <c r="A354" i="2"/>
  <c r="AA353" i="2"/>
  <c r="Z353" i="2"/>
  <c r="L353" i="2"/>
  <c r="I353" i="2"/>
  <c r="K353" i="2" s="1"/>
  <c r="A353" i="2"/>
  <c r="Z352" i="2"/>
  <c r="I352" i="2"/>
  <c r="K352" i="2" s="1"/>
  <c r="L352" i="2" s="1"/>
  <c r="AA352" i="2" s="1"/>
  <c r="A352" i="2"/>
  <c r="AA351" i="2"/>
  <c r="Z351" i="2"/>
  <c r="L351" i="2"/>
  <c r="I351" i="2"/>
  <c r="K351" i="2" s="1"/>
  <c r="A351" i="2"/>
  <c r="Z350" i="2"/>
  <c r="I350" i="2"/>
  <c r="K350" i="2" s="1"/>
  <c r="L350" i="2" s="1"/>
  <c r="AA350" i="2" s="1"/>
  <c r="A350" i="2"/>
  <c r="AA349" i="2"/>
  <c r="Z349" i="2"/>
  <c r="L349" i="2"/>
  <c r="I349" i="2"/>
  <c r="K349" i="2" s="1"/>
  <c r="A349" i="2"/>
  <c r="Z348" i="2"/>
  <c r="I348" i="2"/>
  <c r="K348" i="2" s="1"/>
  <c r="L348" i="2" s="1"/>
  <c r="AA348" i="2" s="1"/>
  <c r="A348" i="2"/>
  <c r="AA347" i="2"/>
  <c r="Z347" i="2"/>
  <c r="L347" i="2"/>
  <c r="I347" i="2"/>
  <c r="K347" i="2" s="1"/>
  <c r="A347" i="2"/>
  <c r="AA346" i="2"/>
  <c r="Z346" i="2"/>
  <c r="I346" i="2"/>
  <c r="K346" i="2" s="1"/>
  <c r="L346" i="2" s="1"/>
  <c r="A346" i="2"/>
  <c r="AA345" i="2"/>
  <c r="Z345" i="2"/>
  <c r="L345" i="2"/>
  <c r="I345" i="2"/>
  <c r="K345" i="2" s="1"/>
  <c r="A345" i="2"/>
  <c r="AA344" i="2"/>
  <c r="Z344" i="2"/>
  <c r="I344" i="2"/>
  <c r="K344" i="2" s="1"/>
  <c r="L344" i="2" s="1"/>
  <c r="A344" i="2"/>
  <c r="AA343" i="2"/>
  <c r="Z343" i="2"/>
  <c r="L343" i="2"/>
  <c r="I343" i="2"/>
  <c r="K343" i="2" s="1"/>
  <c r="A343" i="2"/>
  <c r="AA342" i="2"/>
  <c r="Z342" i="2"/>
  <c r="I342" i="2"/>
  <c r="K342" i="2" s="1"/>
  <c r="L342" i="2" s="1"/>
  <c r="A342" i="2"/>
  <c r="AA341" i="2"/>
  <c r="Z341" i="2"/>
  <c r="L341" i="2"/>
  <c r="I341" i="2"/>
  <c r="K341" i="2" s="1"/>
  <c r="A341" i="2"/>
  <c r="AA340" i="2"/>
  <c r="Z340" i="2"/>
  <c r="I340" i="2"/>
  <c r="K340" i="2" s="1"/>
  <c r="L340" i="2" s="1"/>
  <c r="A340" i="2"/>
  <c r="AA339" i="2"/>
  <c r="Z339" i="2"/>
  <c r="L339" i="2"/>
  <c r="I339" i="2"/>
  <c r="K339" i="2" s="1"/>
  <c r="A339" i="2"/>
  <c r="AA338" i="2"/>
  <c r="Z338" i="2"/>
  <c r="I338" i="2"/>
  <c r="K338" i="2" s="1"/>
  <c r="L338" i="2" s="1"/>
  <c r="A338" i="2"/>
  <c r="AA337" i="2"/>
  <c r="Z337" i="2"/>
  <c r="L337" i="2"/>
  <c r="L441" i="2" s="1"/>
  <c r="I337" i="2"/>
  <c r="K337" i="2" s="1"/>
  <c r="A337" i="2"/>
  <c r="AA336" i="2"/>
  <c r="Z336" i="2"/>
  <c r="AA335" i="2"/>
  <c r="Z335" i="2"/>
  <c r="AA334" i="2"/>
  <c r="Z334" i="2"/>
  <c r="Z333" i="2"/>
  <c r="I333" i="2"/>
  <c r="K333" i="2" s="1"/>
  <c r="L333" i="2" s="1"/>
  <c r="AA333" i="2" s="1"/>
  <c r="A333" i="2"/>
  <c r="AA332" i="2"/>
  <c r="Z332" i="2"/>
  <c r="I332" i="2"/>
  <c r="K332" i="2" s="1"/>
  <c r="L332" i="2" s="1"/>
  <c r="A332" i="2"/>
  <c r="Z331" i="2"/>
  <c r="L331" i="2"/>
  <c r="AA331" i="2" s="1"/>
  <c r="I331" i="2"/>
  <c r="K331" i="2" s="1"/>
  <c r="A331" i="2"/>
  <c r="AA330" i="2"/>
  <c r="Z330" i="2"/>
  <c r="K330" i="2"/>
  <c r="L330" i="2" s="1"/>
  <c r="I330" i="2"/>
  <c r="A330" i="2"/>
  <c r="Z329" i="2"/>
  <c r="I329" i="2"/>
  <c r="K329" i="2" s="1"/>
  <c r="L329" i="2" s="1"/>
  <c r="AA329" i="2" s="1"/>
  <c r="A329" i="2"/>
  <c r="AA328" i="2"/>
  <c r="Z328" i="2"/>
  <c r="I328" i="2"/>
  <c r="K328" i="2" s="1"/>
  <c r="L328" i="2" s="1"/>
  <c r="L334" i="2" s="1"/>
  <c r="A328" i="2"/>
  <c r="AA327" i="2"/>
  <c r="Z327" i="2"/>
  <c r="AA326" i="2"/>
  <c r="Z326" i="2"/>
  <c r="L326" i="2"/>
  <c r="AA325" i="2"/>
  <c r="Z325" i="2"/>
  <c r="AA324" i="2"/>
  <c r="Z324" i="2"/>
  <c r="Z323" i="2"/>
  <c r="L323" i="2"/>
  <c r="AA323" i="2" s="1"/>
  <c r="K323" i="2"/>
  <c r="I323" i="2"/>
  <c r="A323" i="2"/>
  <c r="AA322" i="2"/>
  <c r="Z322" i="2"/>
  <c r="I322" i="2"/>
  <c r="K322" i="2" s="1"/>
  <c r="L322" i="2" s="1"/>
  <c r="A322" i="2"/>
  <c r="Z321" i="2"/>
  <c r="K321" i="2"/>
  <c r="L321" i="2" s="1"/>
  <c r="AA321" i="2" s="1"/>
  <c r="I321" i="2"/>
  <c r="A321" i="2"/>
  <c r="Z320" i="2"/>
  <c r="K320" i="2"/>
  <c r="L320" i="2" s="1"/>
  <c r="AA320" i="2" s="1"/>
  <c r="I320" i="2"/>
  <c r="A320" i="2"/>
  <c r="Z319" i="2"/>
  <c r="L319" i="2"/>
  <c r="AA319" i="2" s="1"/>
  <c r="K319" i="2"/>
  <c r="I319" i="2"/>
  <c r="A319" i="2"/>
  <c r="AA318" i="2"/>
  <c r="Z318" i="2"/>
  <c r="I318" i="2"/>
  <c r="K318" i="2" s="1"/>
  <c r="L318" i="2" s="1"/>
  <c r="A318" i="2"/>
  <c r="Z317" i="2"/>
  <c r="K317" i="2"/>
  <c r="L317" i="2" s="1"/>
  <c r="AA317" i="2" s="1"/>
  <c r="I317" i="2"/>
  <c r="A317" i="2"/>
  <c r="Z316" i="2"/>
  <c r="K316" i="2"/>
  <c r="L316" i="2" s="1"/>
  <c r="AA316" i="2" s="1"/>
  <c r="I316" i="2"/>
  <c r="A316" i="2"/>
  <c r="Z315" i="2"/>
  <c r="L315" i="2"/>
  <c r="AA315" i="2" s="1"/>
  <c r="K315" i="2"/>
  <c r="I315" i="2"/>
  <c r="A315" i="2"/>
  <c r="AA314" i="2"/>
  <c r="Z314" i="2"/>
  <c r="I314" i="2"/>
  <c r="K314" i="2" s="1"/>
  <c r="L314" i="2" s="1"/>
  <c r="A314" i="2"/>
  <c r="Z313" i="2"/>
  <c r="K313" i="2"/>
  <c r="L313" i="2" s="1"/>
  <c r="AA313" i="2" s="1"/>
  <c r="I313" i="2"/>
  <c r="A313" i="2"/>
  <c r="AA312" i="2"/>
  <c r="Z312" i="2"/>
  <c r="K312" i="2"/>
  <c r="L312" i="2" s="1"/>
  <c r="I312" i="2"/>
  <c r="A312" i="2"/>
  <c r="Z311" i="2"/>
  <c r="L311" i="2"/>
  <c r="AA311" i="2" s="1"/>
  <c r="K311" i="2"/>
  <c r="I311" i="2"/>
  <c r="A311" i="2"/>
  <c r="AA310" i="2"/>
  <c r="Z310" i="2"/>
  <c r="K310" i="2"/>
  <c r="L310" i="2" s="1"/>
  <c r="I310" i="2"/>
  <c r="A310" i="2"/>
  <c r="Z309" i="2"/>
  <c r="L309" i="2"/>
  <c r="AA309" i="2" s="1"/>
  <c r="K309" i="2"/>
  <c r="I309" i="2"/>
  <c r="A309" i="2"/>
  <c r="AA308" i="2"/>
  <c r="Z308" i="2"/>
  <c r="K308" i="2"/>
  <c r="L308" i="2" s="1"/>
  <c r="I308" i="2"/>
  <c r="A308" i="2"/>
  <c r="Z307" i="2"/>
  <c r="L307" i="2"/>
  <c r="AA307" i="2" s="1"/>
  <c r="K307" i="2"/>
  <c r="I307" i="2"/>
  <c r="A307" i="2"/>
  <c r="AA306" i="2"/>
  <c r="Z306" i="2"/>
  <c r="K306" i="2"/>
  <c r="L306" i="2" s="1"/>
  <c r="I306" i="2"/>
  <c r="A306" i="2"/>
  <c r="Z305" i="2"/>
  <c r="L305" i="2"/>
  <c r="AA305" i="2" s="1"/>
  <c r="K305" i="2"/>
  <c r="I305" i="2"/>
  <c r="A305" i="2"/>
  <c r="Z304" i="2"/>
  <c r="K304" i="2"/>
  <c r="L304" i="2" s="1"/>
  <c r="AA304" i="2" s="1"/>
  <c r="I304" i="2"/>
  <c r="A304" i="2"/>
  <c r="Z303" i="2"/>
  <c r="L303" i="2"/>
  <c r="AA303" i="2" s="1"/>
  <c r="K303" i="2"/>
  <c r="I303" i="2"/>
  <c r="A303" i="2"/>
  <c r="AA302" i="2"/>
  <c r="Z302" i="2"/>
  <c r="K302" i="2"/>
  <c r="L302" i="2" s="1"/>
  <c r="I302" i="2"/>
  <c r="A302" i="2"/>
  <c r="Z301" i="2"/>
  <c r="L301" i="2"/>
  <c r="AA301" i="2" s="1"/>
  <c r="K301" i="2"/>
  <c r="I301" i="2"/>
  <c r="A301" i="2"/>
  <c r="AA300" i="2"/>
  <c r="Z300" i="2"/>
  <c r="K300" i="2"/>
  <c r="L300" i="2" s="1"/>
  <c r="I300" i="2"/>
  <c r="A300" i="2"/>
  <c r="Z299" i="2"/>
  <c r="L299" i="2"/>
  <c r="AA299" i="2" s="1"/>
  <c r="K299" i="2"/>
  <c r="I299" i="2"/>
  <c r="A299" i="2"/>
  <c r="AA298" i="2"/>
  <c r="Z298" i="2"/>
  <c r="K298" i="2"/>
  <c r="L298" i="2" s="1"/>
  <c r="I298" i="2"/>
  <c r="A298" i="2"/>
  <c r="Z297" i="2"/>
  <c r="L297" i="2"/>
  <c r="AA297" i="2" s="1"/>
  <c r="K297" i="2"/>
  <c r="I297" i="2"/>
  <c r="A297" i="2"/>
  <c r="AA296" i="2"/>
  <c r="Z296" i="2"/>
  <c r="K296" i="2"/>
  <c r="L296" i="2" s="1"/>
  <c r="I296" i="2"/>
  <c r="A296" i="2"/>
  <c r="Z295" i="2"/>
  <c r="L295" i="2"/>
  <c r="AA295" i="2" s="1"/>
  <c r="K295" i="2"/>
  <c r="I295" i="2"/>
  <c r="A295" i="2"/>
  <c r="AA294" i="2"/>
  <c r="Z294" i="2"/>
  <c r="K294" i="2"/>
  <c r="L294" i="2" s="1"/>
  <c r="I294" i="2"/>
  <c r="A294" i="2"/>
  <c r="Z293" i="2"/>
  <c r="L293" i="2"/>
  <c r="AA293" i="2" s="1"/>
  <c r="K293" i="2"/>
  <c r="I293" i="2"/>
  <c r="A293" i="2"/>
  <c r="AA292" i="2"/>
  <c r="Z292" i="2"/>
  <c r="K292" i="2"/>
  <c r="L292" i="2" s="1"/>
  <c r="I292" i="2"/>
  <c r="A292" i="2"/>
  <c r="Z291" i="2"/>
  <c r="L291" i="2"/>
  <c r="AA291" i="2" s="1"/>
  <c r="K291" i="2"/>
  <c r="I291" i="2"/>
  <c r="A291" i="2"/>
  <c r="AA290" i="2"/>
  <c r="Z290" i="2"/>
  <c r="K290" i="2"/>
  <c r="L290" i="2" s="1"/>
  <c r="I290" i="2"/>
  <c r="A290" i="2"/>
  <c r="Z289" i="2"/>
  <c r="L289" i="2"/>
  <c r="AA289" i="2" s="1"/>
  <c r="K289" i="2"/>
  <c r="I289" i="2"/>
  <c r="A289" i="2"/>
  <c r="AA288" i="2"/>
  <c r="Z288" i="2"/>
  <c r="K288" i="2"/>
  <c r="L288" i="2" s="1"/>
  <c r="I288" i="2"/>
  <c r="A288" i="2"/>
  <c r="Z287" i="2"/>
  <c r="L287" i="2"/>
  <c r="K287" i="2"/>
  <c r="I287" i="2"/>
  <c r="A287" i="2"/>
  <c r="AA286" i="2"/>
  <c r="Z286" i="2"/>
  <c r="AA285" i="2"/>
  <c r="Z285" i="2"/>
  <c r="AA284" i="2"/>
  <c r="Z284" i="2"/>
  <c r="L284" i="2"/>
  <c r="K284" i="2"/>
  <c r="I284" i="2"/>
  <c r="A284" i="2"/>
  <c r="AA283" i="2"/>
  <c r="Z283" i="2"/>
  <c r="I283" i="2"/>
  <c r="K283" i="2" s="1"/>
  <c r="L283" i="2" s="1"/>
  <c r="A283" i="2"/>
  <c r="AA282" i="2"/>
  <c r="Z282" i="2"/>
  <c r="L282" i="2"/>
  <c r="K282" i="2"/>
  <c r="I282" i="2"/>
  <c r="A282" i="2"/>
  <c r="AA281" i="2"/>
  <c r="Z281" i="2"/>
  <c r="I281" i="2"/>
  <c r="K281" i="2" s="1"/>
  <c r="L281" i="2" s="1"/>
  <c r="A281" i="2"/>
  <c r="AA280" i="2"/>
  <c r="Z280" i="2"/>
  <c r="L280" i="2"/>
  <c r="K280" i="2"/>
  <c r="I280" i="2"/>
  <c r="A280" i="2"/>
  <c r="Z279" i="2"/>
  <c r="K279" i="2"/>
  <c r="L279" i="2" s="1"/>
  <c r="AA279" i="2" s="1"/>
  <c r="I279" i="2"/>
  <c r="A279" i="2"/>
  <c r="AA278" i="2"/>
  <c r="Z278" i="2"/>
  <c r="K278" i="2"/>
  <c r="L278" i="2" s="1"/>
  <c r="I278" i="2"/>
  <c r="A278" i="2"/>
  <c r="Z277" i="2"/>
  <c r="I277" i="2"/>
  <c r="K277" i="2" s="1"/>
  <c r="L277" i="2" s="1"/>
  <c r="AA277" i="2" s="1"/>
  <c r="A277" i="2"/>
  <c r="AA276" i="2"/>
  <c r="Z276" i="2"/>
  <c r="L276" i="2"/>
  <c r="K276" i="2"/>
  <c r="I276" i="2"/>
  <c r="A276" i="2"/>
  <c r="Z275" i="2"/>
  <c r="K275" i="2"/>
  <c r="L275" i="2" s="1"/>
  <c r="AA275" i="2" s="1"/>
  <c r="I275" i="2"/>
  <c r="A275" i="2"/>
  <c r="AA274" i="2"/>
  <c r="Z274" i="2"/>
  <c r="K274" i="2"/>
  <c r="L274" i="2" s="1"/>
  <c r="I274" i="2"/>
  <c r="A274" i="2"/>
  <c r="Z273" i="2"/>
  <c r="I273" i="2"/>
  <c r="K273" i="2" s="1"/>
  <c r="L273" i="2" s="1"/>
  <c r="AA273" i="2" s="1"/>
  <c r="A273" i="2"/>
  <c r="AA272" i="2"/>
  <c r="Z272" i="2"/>
  <c r="K272" i="2"/>
  <c r="L272" i="2" s="1"/>
  <c r="I272" i="2"/>
  <c r="A272" i="2"/>
  <c r="AA271" i="2"/>
  <c r="Z271" i="2"/>
  <c r="K271" i="2"/>
  <c r="L271" i="2" s="1"/>
  <c r="I271" i="2"/>
  <c r="A271" i="2"/>
  <c r="Z270" i="2"/>
  <c r="L270" i="2"/>
  <c r="AA270" i="2" s="1"/>
  <c r="K270" i="2"/>
  <c r="I270" i="2"/>
  <c r="A270" i="2"/>
  <c r="Z269" i="2"/>
  <c r="I269" i="2"/>
  <c r="K269" i="2" s="1"/>
  <c r="L269" i="2" s="1"/>
  <c r="AA269" i="2" s="1"/>
  <c r="A269" i="2"/>
  <c r="Z268" i="2"/>
  <c r="K268" i="2"/>
  <c r="L268" i="2" s="1"/>
  <c r="AA268" i="2" s="1"/>
  <c r="I268" i="2"/>
  <c r="A268" i="2"/>
  <c r="AA267" i="2"/>
  <c r="Z267" i="2"/>
  <c r="I267" i="2"/>
  <c r="K267" i="2" s="1"/>
  <c r="L267" i="2" s="1"/>
  <c r="A267" i="2"/>
  <c r="Z266" i="2"/>
  <c r="K266" i="2"/>
  <c r="L266" i="2" s="1"/>
  <c r="AA266" i="2" s="1"/>
  <c r="I266" i="2"/>
  <c r="A266" i="2"/>
  <c r="AA265" i="2"/>
  <c r="Z265" i="2"/>
  <c r="I265" i="2"/>
  <c r="K265" i="2" s="1"/>
  <c r="L265" i="2" s="1"/>
  <c r="A265" i="2"/>
  <c r="Z264" i="2"/>
  <c r="K264" i="2"/>
  <c r="L264" i="2" s="1"/>
  <c r="AA264" i="2" s="1"/>
  <c r="I264" i="2"/>
  <c r="A264" i="2"/>
  <c r="AA263" i="2"/>
  <c r="Z263" i="2"/>
  <c r="I263" i="2"/>
  <c r="K263" i="2" s="1"/>
  <c r="L263" i="2" s="1"/>
  <c r="A263" i="2"/>
  <c r="Z262" i="2"/>
  <c r="K262" i="2"/>
  <c r="L262" i="2" s="1"/>
  <c r="AA262" i="2" s="1"/>
  <c r="I262" i="2"/>
  <c r="A262" i="2"/>
  <c r="AA261" i="2"/>
  <c r="Z261" i="2"/>
  <c r="K261" i="2"/>
  <c r="L261" i="2" s="1"/>
  <c r="I261" i="2"/>
  <c r="A261" i="2"/>
  <c r="Z260" i="2"/>
  <c r="L260" i="2"/>
  <c r="AA260" i="2" s="1"/>
  <c r="K260" i="2"/>
  <c r="I260" i="2"/>
  <c r="A260" i="2"/>
  <c r="AA259" i="2"/>
  <c r="Z259" i="2"/>
  <c r="I259" i="2"/>
  <c r="K259" i="2" s="1"/>
  <c r="L259" i="2" s="1"/>
  <c r="A259" i="2"/>
  <c r="AA258" i="2"/>
  <c r="Z258" i="2"/>
  <c r="K258" i="2"/>
  <c r="L258" i="2" s="1"/>
  <c r="I258" i="2"/>
  <c r="A258" i="2"/>
  <c r="Z257" i="2"/>
  <c r="K257" i="2"/>
  <c r="L257" i="2" s="1"/>
  <c r="AA257" i="2" s="1"/>
  <c r="I257" i="2"/>
  <c r="A257" i="2"/>
  <c r="AA256" i="2"/>
  <c r="Z256" i="2"/>
  <c r="K256" i="2"/>
  <c r="L256" i="2" s="1"/>
  <c r="I256" i="2"/>
  <c r="A256" i="2"/>
  <c r="AA255" i="2"/>
  <c r="Z255" i="2"/>
  <c r="K255" i="2"/>
  <c r="L255" i="2" s="1"/>
  <c r="I255" i="2"/>
  <c r="A255" i="2"/>
  <c r="Z254" i="2"/>
  <c r="L254" i="2"/>
  <c r="AA254" i="2" s="1"/>
  <c r="K254" i="2"/>
  <c r="I254" i="2"/>
  <c r="A254" i="2"/>
  <c r="Z253" i="2"/>
  <c r="I253" i="2"/>
  <c r="K253" i="2" s="1"/>
  <c r="L253" i="2" s="1"/>
  <c r="AA253" i="2" s="1"/>
  <c r="A253" i="2"/>
  <c r="Z252" i="2"/>
  <c r="K252" i="2"/>
  <c r="L252" i="2" s="1"/>
  <c r="AA252" i="2" s="1"/>
  <c r="I252" i="2"/>
  <c r="A252" i="2"/>
  <c r="Z251" i="2"/>
  <c r="K251" i="2"/>
  <c r="L251" i="2" s="1"/>
  <c r="AA251" i="2" s="1"/>
  <c r="I251" i="2"/>
  <c r="A251" i="2"/>
  <c r="Z250" i="2"/>
  <c r="L250" i="2"/>
  <c r="AA250" i="2" s="1"/>
  <c r="K250" i="2"/>
  <c r="I250" i="2"/>
  <c r="A250" i="2"/>
  <c r="Z249" i="2"/>
  <c r="I249" i="2"/>
  <c r="K249" i="2" s="1"/>
  <c r="L249" i="2" s="1"/>
  <c r="AA249" i="2" s="1"/>
  <c r="A249" i="2"/>
  <c r="Z248" i="2"/>
  <c r="K248" i="2"/>
  <c r="L248" i="2" s="1"/>
  <c r="AA248" i="2" s="1"/>
  <c r="I248" i="2"/>
  <c r="A248" i="2"/>
  <c r="Z247" i="2"/>
  <c r="I247" i="2"/>
  <c r="K247" i="2" s="1"/>
  <c r="L247" i="2" s="1"/>
  <c r="AA247" i="2" s="1"/>
  <c r="A247" i="2"/>
  <c r="AA246" i="2"/>
  <c r="Z246" i="2"/>
  <c r="L246" i="2"/>
  <c r="K246" i="2"/>
  <c r="I246" i="2"/>
  <c r="A246" i="2"/>
  <c r="AA245" i="2"/>
  <c r="Z245" i="2"/>
  <c r="I245" i="2"/>
  <c r="K245" i="2" s="1"/>
  <c r="L245" i="2" s="1"/>
  <c r="A245" i="2"/>
  <c r="Z244" i="2"/>
  <c r="K244" i="2"/>
  <c r="L244" i="2" s="1"/>
  <c r="AA244" i="2" s="1"/>
  <c r="I244" i="2"/>
  <c r="A244" i="2"/>
  <c r="AA243" i="2"/>
  <c r="Z243" i="2"/>
  <c r="K243" i="2"/>
  <c r="L243" i="2" s="1"/>
  <c r="I243" i="2"/>
  <c r="A243" i="2"/>
  <c r="AA242" i="2"/>
  <c r="Z242" i="2"/>
  <c r="K242" i="2"/>
  <c r="L242" i="2" s="1"/>
  <c r="I242" i="2"/>
  <c r="A242" i="2"/>
  <c r="AA241" i="2"/>
  <c r="Z241" i="2"/>
  <c r="I241" i="2"/>
  <c r="K241" i="2" s="1"/>
  <c r="L241" i="2" s="1"/>
  <c r="A241" i="2"/>
  <c r="Z240" i="2"/>
  <c r="K240" i="2"/>
  <c r="L240" i="2" s="1"/>
  <c r="AA240" i="2" s="1"/>
  <c r="I240" i="2"/>
  <c r="A240" i="2"/>
  <c r="AA239" i="2"/>
  <c r="Z239" i="2"/>
  <c r="I239" i="2"/>
  <c r="K239" i="2" s="1"/>
  <c r="L239" i="2" s="1"/>
  <c r="A239" i="2"/>
  <c r="Z238" i="2"/>
  <c r="K238" i="2"/>
  <c r="L238" i="2" s="1"/>
  <c r="AA238" i="2" s="1"/>
  <c r="I238" i="2"/>
  <c r="A238" i="2"/>
  <c r="AA237" i="2"/>
  <c r="Z237" i="2"/>
  <c r="I237" i="2"/>
  <c r="K237" i="2" s="1"/>
  <c r="L237" i="2" s="1"/>
  <c r="A237" i="2"/>
  <c r="Z236" i="2"/>
  <c r="K236" i="2"/>
  <c r="L236" i="2" s="1"/>
  <c r="AA236" i="2" s="1"/>
  <c r="I236" i="2"/>
  <c r="A236" i="2"/>
  <c r="AA235" i="2"/>
  <c r="Z235" i="2"/>
  <c r="I235" i="2"/>
  <c r="K235" i="2" s="1"/>
  <c r="L235" i="2" s="1"/>
  <c r="A235" i="2"/>
  <c r="AA234" i="2"/>
  <c r="Z234" i="2"/>
  <c r="K234" i="2"/>
  <c r="L234" i="2" s="1"/>
  <c r="I234" i="2"/>
  <c r="A234" i="2"/>
  <c r="Z233" i="2"/>
  <c r="K233" i="2"/>
  <c r="L233" i="2" s="1"/>
  <c r="AA233" i="2" s="1"/>
  <c r="I233" i="2"/>
  <c r="A233" i="2"/>
  <c r="AA232" i="2"/>
  <c r="Z232" i="2"/>
  <c r="K232" i="2"/>
  <c r="L232" i="2" s="1"/>
  <c r="I232" i="2"/>
  <c r="A232" i="2"/>
  <c r="AA231" i="2"/>
  <c r="Z231" i="2"/>
  <c r="I231" i="2"/>
  <c r="K231" i="2" s="1"/>
  <c r="L231" i="2" s="1"/>
  <c r="A231" i="2"/>
  <c r="Z230" i="2"/>
  <c r="K230" i="2"/>
  <c r="L230" i="2" s="1"/>
  <c r="AA230" i="2" s="1"/>
  <c r="I230" i="2"/>
  <c r="A230" i="2"/>
  <c r="AA229" i="2"/>
  <c r="Z229" i="2"/>
  <c r="K229" i="2"/>
  <c r="L229" i="2" s="1"/>
  <c r="I229" i="2"/>
  <c r="A229" i="2"/>
  <c r="Z228" i="2"/>
  <c r="L228" i="2"/>
  <c r="AA228" i="2" s="1"/>
  <c r="K228" i="2"/>
  <c r="I228" i="2"/>
  <c r="A228" i="2"/>
  <c r="AA227" i="2"/>
  <c r="Z227" i="2"/>
  <c r="K227" i="2"/>
  <c r="L227" i="2" s="1"/>
  <c r="I227" i="2"/>
  <c r="A227" i="2"/>
  <c r="Z226" i="2"/>
  <c r="L226" i="2"/>
  <c r="AA226" i="2" s="1"/>
  <c r="K226" i="2"/>
  <c r="I226" i="2"/>
  <c r="A226" i="2"/>
  <c r="AA225" i="2"/>
  <c r="Z225" i="2"/>
  <c r="K225" i="2"/>
  <c r="L225" i="2" s="1"/>
  <c r="I225" i="2"/>
  <c r="A225" i="2"/>
  <c r="Z224" i="2"/>
  <c r="L224" i="2"/>
  <c r="AA224" i="2" s="1"/>
  <c r="K224" i="2"/>
  <c r="I224" i="2"/>
  <c r="A224" i="2"/>
  <c r="AA223" i="2"/>
  <c r="Z223" i="2"/>
  <c r="K223" i="2"/>
  <c r="L223" i="2" s="1"/>
  <c r="I223" i="2"/>
  <c r="A223" i="2"/>
  <c r="AA222" i="2"/>
  <c r="Z222" i="2"/>
  <c r="L222" i="2"/>
  <c r="K222" i="2"/>
  <c r="I222" i="2"/>
  <c r="A222" i="2"/>
  <c r="AA221" i="2"/>
  <c r="Z221" i="2"/>
  <c r="I221" i="2"/>
  <c r="K221" i="2" s="1"/>
  <c r="L221" i="2" s="1"/>
  <c r="A221" i="2"/>
  <c r="AA220" i="2"/>
  <c r="Z220" i="2"/>
  <c r="L220" i="2"/>
  <c r="K220" i="2"/>
  <c r="I220" i="2"/>
  <c r="A220" i="2"/>
  <c r="AA219" i="2"/>
  <c r="Z219" i="2"/>
  <c r="K219" i="2"/>
  <c r="L219" i="2" s="1"/>
  <c r="I219" i="2"/>
  <c r="A219" i="2"/>
  <c r="AA218" i="2"/>
  <c r="Z218" i="2"/>
  <c r="K218" i="2"/>
  <c r="L218" i="2" s="1"/>
  <c r="I218" i="2"/>
  <c r="A218" i="2"/>
  <c r="AA217" i="2"/>
  <c r="Z217" i="2"/>
  <c r="Z216" i="2"/>
  <c r="L216" i="2"/>
  <c r="AA216" i="2" s="1"/>
  <c r="K216" i="2"/>
  <c r="I216" i="2"/>
  <c r="A216" i="2"/>
  <c r="Z215" i="2"/>
  <c r="K215" i="2"/>
  <c r="L215" i="2" s="1"/>
  <c r="AA215" i="2" s="1"/>
  <c r="I215" i="2"/>
  <c r="A215" i="2"/>
  <c r="Z214" i="2"/>
  <c r="L214" i="2"/>
  <c r="AA214" i="2" s="1"/>
  <c r="K214" i="2"/>
  <c r="I214" i="2"/>
  <c r="A214" i="2"/>
  <c r="AA213" i="2"/>
  <c r="Z213" i="2"/>
  <c r="K213" i="2"/>
  <c r="L213" i="2" s="1"/>
  <c r="I213" i="2"/>
  <c r="A213" i="2"/>
  <c r="Z212" i="2"/>
  <c r="L212" i="2"/>
  <c r="AA212" i="2" s="1"/>
  <c r="K212" i="2"/>
  <c r="I212" i="2"/>
  <c r="A212" i="2"/>
  <c r="Z211" i="2"/>
  <c r="K211" i="2"/>
  <c r="L211" i="2" s="1"/>
  <c r="AA211" i="2" s="1"/>
  <c r="I211" i="2"/>
  <c r="A211" i="2"/>
  <c r="Z210" i="2"/>
  <c r="L210" i="2"/>
  <c r="AA210" i="2" s="1"/>
  <c r="K210" i="2"/>
  <c r="I210" i="2"/>
  <c r="A210" i="2"/>
  <c r="AA209" i="2"/>
  <c r="Z209" i="2"/>
  <c r="K209" i="2"/>
  <c r="L209" i="2" s="1"/>
  <c r="I209" i="2"/>
  <c r="A209" i="2"/>
  <c r="Z208" i="2"/>
  <c r="L208" i="2"/>
  <c r="AA208" i="2" s="1"/>
  <c r="K208" i="2"/>
  <c r="I208" i="2"/>
  <c r="A208" i="2"/>
  <c r="Z207" i="2"/>
  <c r="K207" i="2"/>
  <c r="L207" i="2" s="1"/>
  <c r="AA207" i="2" s="1"/>
  <c r="I207" i="2"/>
  <c r="A207" i="2"/>
  <c r="Z206" i="2"/>
  <c r="L206" i="2"/>
  <c r="AA206" i="2" s="1"/>
  <c r="K206" i="2"/>
  <c r="I206" i="2"/>
  <c r="A206" i="2"/>
  <c r="AA205" i="2"/>
  <c r="Z205" i="2"/>
  <c r="K205" i="2"/>
  <c r="L205" i="2" s="1"/>
  <c r="I205" i="2"/>
  <c r="A205" i="2"/>
  <c r="Z204" i="2"/>
  <c r="L204" i="2"/>
  <c r="AA204" i="2" s="1"/>
  <c r="K204" i="2"/>
  <c r="I204" i="2"/>
  <c r="A204" i="2"/>
  <c r="Z203" i="2"/>
  <c r="K203" i="2"/>
  <c r="L203" i="2" s="1"/>
  <c r="AA203" i="2" s="1"/>
  <c r="I203" i="2"/>
  <c r="A203" i="2"/>
  <c r="Z202" i="2"/>
  <c r="L202" i="2"/>
  <c r="AA202" i="2" s="1"/>
  <c r="K202" i="2"/>
  <c r="I202" i="2"/>
  <c r="A202" i="2"/>
  <c r="AA201" i="2"/>
  <c r="Z201" i="2"/>
  <c r="K201" i="2"/>
  <c r="L201" i="2" s="1"/>
  <c r="I201" i="2"/>
  <c r="A201" i="2"/>
  <c r="Z200" i="2"/>
  <c r="I200" i="2"/>
  <c r="K200" i="2" s="1"/>
  <c r="L200" i="2" s="1"/>
  <c r="AA200" i="2" s="1"/>
  <c r="A200" i="2"/>
  <c r="Z199" i="2"/>
  <c r="L199" i="2"/>
  <c r="AA199" i="2" s="1"/>
  <c r="K199" i="2"/>
  <c r="I199" i="2"/>
  <c r="A199" i="2"/>
  <c r="Z198" i="2"/>
  <c r="I198" i="2"/>
  <c r="K198" i="2" s="1"/>
  <c r="L198" i="2" s="1"/>
  <c r="AA198" i="2" s="1"/>
  <c r="A198" i="2"/>
  <c r="Z197" i="2"/>
  <c r="L197" i="2"/>
  <c r="AA197" i="2" s="1"/>
  <c r="K197" i="2"/>
  <c r="I197" i="2"/>
  <c r="A197" i="2"/>
  <c r="Z196" i="2"/>
  <c r="I196" i="2"/>
  <c r="K196" i="2" s="1"/>
  <c r="L196" i="2" s="1"/>
  <c r="AA196" i="2" s="1"/>
  <c r="A196" i="2"/>
  <c r="Z195" i="2"/>
  <c r="L195" i="2"/>
  <c r="AA195" i="2" s="1"/>
  <c r="K195" i="2"/>
  <c r="I195" i="2"/>
  <c r="A195" i="2"/>
  <c r="Z194" i="2"/>
  <c r="I194" i="2"/>
  <c r="K194" i="2" s="1"/>
  <c r="L194" i="2" s="1"/>
  <c r="AA194" i="2" s="1"/>
  <c r="A194" i="2"/>
  <c r="Z193" i="2"/>
  <c r="L193" i="2"/>
  <c r="AA193" i="2" s="1"/>
  <c r="K193" i="2"/>
  <c r="I193" i="2"/>
  <c r="A193" i="2"/>
  <c r="Z192" i="2"/>
  <c r="I192" i="2"/>
  <c r="K192" i="2" s="1"/>
  <c r="L192" i="2" s="1"/>
  <c r="AA192" i="2" s="1"/>
  <c r="A192" i="2"/>
  <c r="Z191" i="2"/>
  <c r="L191" i="2"/>
  <c r="AA191" i="2" s="1"/>
  <c r="K191" i="2"/>
  <c r="I191" i="2"/>
  <c r="A191" i="2"/>
  <c r="Z190" i="2"/>
  <c r="I190" i="2"/>
  <c r="K190" i="2" s="1"/>
  <c r="L190" i="2" s="1"/>
  <c r="A190" i="2"/>
  <c r="AA189" i="2"/>
  <c r="Z189" i="2"/>
  <c r="AA188" i="2"/>
  <c r="Z188" i="2"/>
  <c r="AA187" i="2"/>
  <c r="Z187" i="2"/>
  <c r="Z186" i="2"/>
  <c r="K186" i="2"/>
  <c r="L186" i="2" s="1"/>
  <c r="AA186" i="2" s="1"/>
  <c r="I186" i="2"/>
  <c r="A186" i="2"/>
  <c r="Z185" i="2"/>
  <c r="I185" i="2"/>
  <c r="K185" i="2" s="1"/>
  <c r="L185" i="2" s="1"/>
  <c r="AA185" i="2" s="1"/>
  <c r="A185" i="2"/>
  <c r="Z184" i="2"/>
  <c r="K184" i="2"/>
  <c r="L184" i="2" s="1"/>
  <c r="AA184" i="2" s="1"/>
  <c r="I184" i="2"/>
  <c r="A184" i="2"/>
  <c r="Z183" i="2"/>
  <c r="I183" i="2"/>
  <c r="K183" i="2" s="1"/>
  <c r="L183" i="2" s="1"/>
  <c r="AA183" i="2" s="1"/>
  <c r="A183" i="2"/>
  <c r="Z182" i="2"/>
  <c r="K182" i="2"/>
  <c r="L182" i="2" s="1"/>
  <c r="AA182" i="2" s="1"/>
  <c r="I182" i="2"/>
  <c r="A182" i="2"/>
  <c r="Z181" i="2"/>
  <c r="I181" i="2"/>
  <c r="K181" i="2" s="1"/>
  <c r="L181" i="2" s="1"/>
  <c r="AA181" i="2" s="1"/>
  <c r="A181" i="2"/>
  <c r="Z180" i="2"/>
  <c r="K180" i="2"/>
  <c r="L180" i="2" s="1"/>
  <c r="AA180" i="2" s="1"/>
  <c r="I180" i="2"/>
  <c r="A180" i="2"/>
  <c r="Z179" i="2"/>
  <c r="I179" i="2"/>
  <c r="K179" i="2" s="1"/>
  <c r="L179" i="2" s="1"/>
  <c r="AA179" i="2" s="1"/>
  <c r="A179" i="2"/>
  <c r="Z178" i="2"/>
  <c r="K178" i="2"/>
  <c r="L178" i="2" s="1"/>
  <c r="AA178" i="2" s="1"/>
  <c r="I178" i="2"/>
  <c r="A178" i="2"/>
  <c r="Z177" i="2"/>
  <c r="I177" i="2"/>
  <c r="K177" i="2" s="1"/>
  <c r="L177" i="2" s="1"/>
  <c r="AA177" i="2" s="1"/>
  <c r="A177" i="2"/>
  <c r="Z176" i="2"/>
  <c r="K176" i="2"/>
  <c r="L176" i="2" s="1"/>
  <c r="AA176" i="2" s="1"/>
  <c r="I176" i="2"/>
  <c r="A176" i="2"/>
  <c r="Z175" i="2"/>
  <c r="I175" i="2"/>
  <c r="K175" i="2" s="1"/>
  <c r="L175" i="2" s="1"/>
  <c r="AA175" i="2" s="1"/>
  <c r="A175" i="2"/>
  <c r="Z174" i="2"/>
  <c r="K174" i="2"/>
  <c r="L174" i="2" s="1"/>
  <c r="AA174" i="2" s="1"/>
  <c r="I174" i="2"/>
  <c r="A174" i="2"/>
  <c r="AA173" i="2"/>
  <c r="Z173" i="2"/>
  <c r="A173" i="2"/>
  <c r="Z172" i="2"/>
  <c r="L172" i="2"/>
  <c r="AA172" i="2" s="1"/>
  <c r="K172" i="2"/>
  <c r="I172" i="2"/>
  <c r="A172" i="2"/>
  <c r="Z171" i="2"/>
  <c r="I171" i="2"/>
  <c r="K171" i="2" s="1"/>
  <c r="L171" i="2" s="1"/>
  <c r="AA171" i="2" s="1"/>
  <c r="A171" i="2"/>
  <c r="AA170" i="2"/>
  <c r="Z170" i="2"/>
  <c r="L170" i="2"/>
  <c r="K170" i="2"/>
  <c r="I170" i="2"/>
  <c r="A170" i="2"/>
  <c r="AA169" i="2"/>
  <c r="Z169" i="2"/>
  <c r="I169" i="2"/>
  <c r="K169" i="2" s="1"/>
  <c r="L169" i="2" s="1"/>
  <c r="A169" i="2"/>
  <c r="AA168" i="2"/>
  <c r="Z168" i="2"/>
  <c r="AA167" i="2"/>
  <c r="Z167" i="2"/>
  <c r="AA166" i="2"/>
  <c r="Z166" i="2"/>
  <c r="Z165" i="2"/>
  <c r="L165" i="2"/>
  <c r="AA165" i="2" s="1"/>
  <c r="K165" i="2"/>
  <c r="I165" i="2"/>
  <c r="A165" i="2"/>
  <c r="Z164" i="2"/>
  <c r="I164" i="2"/>
  <c r="K164" i="2" s="1"/>
  <c r="L164" i="2" s="1"/>
  <c r="AA164" i="2" s="1"/>
  <c r="A164" i="2"/>
  <c r="AA163" i="2"/>
  <c r="Z163" i="2"/>
  <c r="L163" i="2"/>
  <c r="K163" i="2"/>
  <c r="I163" i="2"/>
  <c r="A163" i="2"/>
  <c r="AA162" i="2"/>
  <c r="Z162" i="2"/>
  <c r="K162" i="2"/>
  <c r="L162" i="2" s="1"/>
  <c r="I162" i="2"/>
  <c r="A162" i="2"/>
  <c r="Z161" i="2"/>
  <c r="L161" i="2"/>
  <c r="AA161" i="2" s="1"/>
  <c r="K161" i="2"/>
  <c r="I161" i="2"/>
  <c r="A161" i="2"/>
  <c r="Z160" i="2"/>
  <c r="K160" i="2"/>
  <c r="L160" i="2" s="1"/>
  <c r="AA160" i="2" s="1"/>
  <c r="I160" i="2"/>
  <c r="A160" i="2"/>
  <c r="Z159" i="2"/>
  <c r="L159" i="2"/>
  <c r="AA159" i="2" s="1"/>
  <c r="K159" i="2"/>
  <c r="I159" i="2"/>
  <c r="A159" i="2"/>
  <c r="AA158" i="2"/>
  <c r="Z158" i="2"/>
  <c r="K158" i="2"/>
  <c r="L158" i="2" s="1"/>
  <c r="I158" i="2"/>
  <c r="A158" i="2"/>
  <c r="AA157" i="2"/>
  <c r="Z157" i="2"/>
  <c r="L157" i="2"/>
  <c r="K157" i="2"/>
  <c r="I157" i="2"/>
  <c r="A157" i="2"/>
  <c r="AA156" i="2"/>
  <c r="Z156" i="2"/>
  <c r="K156" i="2"/>
  <c r="L156" i="2" s="1"/>
  <c r="I156" i="2"/>
  <c r="A156" i="2"/>
  <c r="AA155" i="2"/>
  <c r="Z155" i="2"/>
  <c r="K155" i="2"/>
  <c r="L155" i="2" s="1"/>
  <c r="I155" i="2"/>
  <c r="A155" i="2"/>
  <c r="AA154" i="2"/>
  <c r="Z154" i="2"/>
  <c r="K154" i="2"/>
  <c r="L154" i="2" s="1"/>
  <c r="I154" i="2"/>
  <c r="A154" i="2"/>
  <c r="AA153" i="2"/>
  <c r="Z153" i="2"/>
  <c r="K153" i="2"/>
  <c r="L153" i="2" s="1"/>
  <c r="I153" i="2"/>
  <c r="A153" i="2"/>
  <c r="Z152" i="2"/>
  <c r="K152" i="2"/>
  <c r="L152" i="2" s="1"/>
  <c r="AA152" i="2" s="1"/>
  <c r="I152" i="2"/>
  <c r="A152" i="2"/>
  <c r="Z151" i="2"/>
  <c r="K151" i="2"/>
  <c r="L151" i="2" s="1"/>
  <c r="AA151" i="2" s="1"/>
  <c r="I151" i="2"/>
  <c r="A151" i="2"/>
  <c r="AA150" i="2"/>
  <c r="Z150" i="2"/>
  <c r="K150" i="2"/>
  <c r="L150" i="2" s="1"/>
  <c r="I150" i="2"/>
  <c r="A150" i="2"/>
  <c r="AA149" i="2"/>
  <c r="Z149" i="2"/>
  <c r="K149" i="2"/>
  <c r="L149" i="2" s="1"/>
  <c r="L166" i="2" s="1"/>
  <c r="I149" i="2"/>
  <c r="A149" i="2"/>
  <c r="AA148" i="2"/>
  <c r="Z148" i="2"/>
  <c r="AA147" i="2"/>
  <c r="Z147" i="2"/>
  <c r="Z146" i="2"/>
  <c r="K146" i="2"/>
  <c r="L146" i="2" s="1"/>
  <c r="AA146" i="2" s="1"/>
  <c r="I146" i="2"/>
  <c r="A146" i="2"/>
  <c r="AA145" i="2"/>
  <c r="Z145" i="2"/>
  <c r="K145" i="2"/>
  <c r="L145" i="2" s="1"/>
  <c r="I145" i="2"/>
  <c r="A145" i="2"/>
  <c r="AA144" i="2"/>
  <c r="Z144" i="2"/>
  <c r="K144" i="2"/>
  <c r="L144" i="2" s="1"/>
  <c r="I144" i="2"/>
  <c r="A144" i="2"/>
  <c r="Z143" i="2"/>
  <c r="K143" i="2"/>
  <c r="L143" i="2" s="1"/>
  <c r="AA143" i="2" s="1"/>
  <c r="I143" i="2"/>
  <c r="A143" i="2"/>
  <c r="AA142" i="2"/>
  <c r="Z142" i="2"/>
  <c r="K142" i="2"/>
  <c r="L142" i="2" s="1"/>
  <c r="I142" i="2"/>
  <c r="A142" i="2"/>
  <c r="AA141" i="2"/>
  <c r="Z141" i="2"/>
  <c r="K141" i="2"/>
  <c r="L141" i="2" s="1"/>
  <c r="I141" i="2"/>
  <c r="A141" i="2"/>
  <c r="Z140" i="2"/>
  <c r="K140" i="2"/>
  <c r="L140" i="2" s="1"/>
  <c r="AA140" i="2" s="1"/>
  <c r="I140" i="2"/>
  <c r="A140" i="2"/>
  <c r="AA139" i="2"/>
  <c r="Z139" i="2"/>
  <c r="K139" i="2"/>
  <c r="L139" i="2" s="1"/>
  <c r="I139" i="2"/>
  <c r="A139" i="2"/>
  <c r="Z138" i="2"/>
  <c r="K138" i="2"/>
  <c r="L138" i="2" s="1"/>
  <c r="AA138" i="2" s="1"/>
  <c r="I138" i="2"/>
  <c r="A138" i="2"/>
  <c r="AA137" i="2"/>
  <c r="Z137" i="2"/>
  <c r="K137" i="2"/>
  <c r="L137" i="2" s="1"/>
  <c r="I137" i="2"/>
  <c r="A137" i="2"/>
  <c r="Z136" i="2"/>
  <c r="K136" i="2"/>
  <c r="L136" i="2" s="1"/>
  <c r="AA136" i="2" s="1"/>
  <c r="I136" i="2"/>
  <c r="A136" i="2"/>
  <c r="AA135" i="2"/>
  <c r="Z135" i="2"/>
  <c r="K135" i="2"/>
  <c r="L135" i="2" s="1"/>
  <c r="I135" i="2"/>
  <c r="A135" i="2"/>
  <c r="AA134" i="2"/>
  <c r="Z134" i="2"/>
  <c r="AA133" i="2"/>
  <c r="Z133" i="2"/>
  <c r="AA132" i="2"/>
  <c r="Z132" i="2"/>
  <c r="K132" i="2"/>
  <c r="L132" i="2" s="1"/>
  <c r="I132" i="2"/>
  <c r="A132" i="2"/>
  <c r="AA131" i="2"/>
  <c r="Z131" i="2"/>
  <c r="AA130" i="2"/>
  <c r="Z130" i="2"/>
  <c r="K130" i="2"/>
  <c r="L130" i="2" s="1"/>
  <c r="I130" i="2"/>
  <c r="A130" i="2"/>
  <c r="AA129" i="2"/>
  <c r="Z129" i="2"/>
  <c r="K129" i="2"/>
  <c r="L129" i="2" s="1"/>
  <c r="I129" i="2"/>
  <c r="A129" i="2"/>
  <c r="AA128" i="2"/>
  <c r="Z128" i="2"/>
  <c r="K128" i="2"/>
  <c r="L128" i="2" s="1"/>
  <c r="I128" i="2"/>
  <c r="A128" i="2"/>
  <c r="AA127" i="2"/>
  <c r="Z127" i="2"/>
  <c r="K127" i="2"/>
  <c r="L127" i="2" s="1"/>
  <c r="I127" i="2"/>
  <c r="A127" i="2"/>
  <c r="AA126" i="2"/>
  <c r="Z126" i="2"/>
  <c r="K126" i="2"/>
  <c r="L126" i="2" s="1"/>
  <c r="I126" i="2"/>
  <c r="A126" i="2"/>
  <c r="AA125" i="2"/>
  <c r="Z125" i="2"/>
  <c r="K125" i="2"/>
  <c r="L125" i="2" s="1"/>
  <c r="I125" i="2"/>
  <c r="A125" i="2"/>
  <c r="AA124" i="2"/>
  <c r="Z124" i="2"/>
  <c r="K124" i="2"/>
  <c r="L124" i="2" s="1"/>
  <c r="I124" i="2"/>
  <c r="A124" i="2"/>
  <c r="AA123" i="2"/>
  <c r="Z123" i="2"/>
  <c r="K123" i="2"/>
  <c r="L123" i="2" s="1"/>
  <c r="I123" i="2"/>
  <c r="A123" i="2"/>
  <c r="AA122" i="2"/>
  <c r="Z122" i="2"/>
  <c r="K122" i="2"/>
  <c r="L122" i="2" s="1"/>
  <c r="I122" i="2"/>
  <c r="A122" i="2"/>
  <c r="AA121" i="2"/>
  <c r="Z121" i="2"/>
  <c r="K121" i="2"/>
  <c r="L121" i="2" s="1"/>
  <c r="I121" i="2"/>
  <c r="A121" i="2"/>
  <c r="AA120" i="2"/>
  <c r="Z120" i="2"/>
  <c r="K120" i="2"/>
  <c r="L120" i="2" s="1"/>
  <c r="I120" i="2"/>
  <c r="A120" i="2"/>
  <c r="AA119" i="2"/>
  <c r="Z119" i="2"/>
  <c r="K119" i="2"/>
  <c r="L119" i="2" s="1"/>
  <c r="I119" i="2"/>
  <c r="A119" i="2"/>
  <c r="AA118" i="2"/>
  <c r="Z118" i="2"/>
  <c r="K118" i="2"/>
  <c r="L118" i="2" s="1"/>
  <c r="I118" i="2"/>
  <c r="A118" i="2"/>
  <c r="AA117" i="2"/>
  <c r="Z117" i="2"/>
  <c r="K117" i="2"/>
  <c r="L117" i="2" s="1"/>
  <c r="I117" i="2"/>
  <c r="A117" i="2"/>
  <c r="AA116" i="2"/>
  <c r="Z116" i="2"/>
  <c r="K116" i="2"/>
  <c r="L116" i="2" s="1"/>
  <c r="I116" i="2"/>
  <c r="A116" i="2"/>
  <c r="AA115" i="2"/>
  <c r="Z115" i="2"/>
  <c r="K115" i="2"/>
  <c r="L115" i="2" s="1"/>
  <c r="I115" i="2"/>
  <c r="A115" i="2"/>
  <c r="AA114" i="2"/>
  <c r="Z114" i="2"/>
  <c r="K114" i="2"/>
  <c r="L114" i="2" s="1"/>
  <c r="I114" i="2"/>
  <c r="A114" i="2"/>
  <c r="AA113" i="2"/>
  <c r="Z113" i="2"/>
  <c r="K113" i="2"/>
  <c r="L113" i="2" s="1"/>
  <c r="I113" i="2"/>
  <c r="A113" i="2"/>
  <c r="AA112" i="2"/>
  <c r="Z112" i="2"/>
  <c r="K112" i="2"/>
  <c r="L112" i="2" s="1"/>
  <c r="I112" i="2"/>
  <c r="A112" i="2"/>
  <c r="AA111" i="2"/>
  <c r="Z111" i="2"/>
  <c r="K111" i="2"/>
  <c r="L111" i="2" s="1"/>
  <c r="I111" i="2"/>
  <c r="A111" i="2"/>
  <c r="AA110" i="2"/>
  <c r="Z110" i="2"/>
  <c r="K110" i="2"/>
  <c r="L110" i="2" s="1"/>
  <c r="I110" i="2"/>
  <c r="A110" i="2"/>
  <c r="AA109" i="2"/>
  <c r="Z109" i="2"/>
  <c r="K109" i="2"/>
  <c r="L109" i="2" s="1"/>
  <c r="I109" i="2"/>
  <c r="A109" i="2"/>
  <c r="AA108" i="2"/>
  <c r="Z108" i="2"/>
  <c r="K108" i="2"/>
  <c r="L108" i="2" s="1"/>
  <c r="I108" i="2"/>
  <c r="A108" i="2"/>
  <c r="AA107" i="2"/>
  <c r="Z107" i="2"/>
  <c r="K107" i="2"/>
  <c r="L107" i="2" s="1"/>
  <c r="I107" i="2"/>
  <c r="A107" i="2"/>
  <c r="AA106" i="2"/>
  <c r="Z106" i="2"/>
  <c r="K106" i="2"/>
  <c r="L106" i="2" s="1"/>
  <c r="I106" i="2"/>
  <c r="A106" i="2"/>
  <c r="AA105" i="2"/>
  <c r="Z105" i="2"/>
  <c r="K105" i="2"/>
  <c r="L105" i="2" s="1"/>
  <c r="I105" i="2"/>
  <c r="A105" i="2"/>
  <c r="AA104" i="2"/>
  <c r="Z104" i="2"/>
  <c r="K104" i="2"/>
  <c r="L104" i="2" s="1"/>
  <c r="I104" i="2"/>
  <c r="A104" i="2"/>
  <c r="AA103" i="2"/>
  <c r="Z103" i="2"/>
  <c r="K103" i="2"/>
  <c r="L103" i="2" s="1"/>
  <c r="I103" i="2"/>
  <c r="A103" i="2"/>
  <c r="AA102" i="2"/>
  <c r="Z102" i="2"/>
  <c r="K102" i="2"/>
  <c r="L102" i="2" s="1"/>
  <c r="I102" i="2"/>
  <c r="A102" i="2"/>
  <c r="AA101" i="2"/>
  <c r="Z101" i="2"/>
  <c r="K101" i="2"/>
  <c r="L101" i="2" s="1"/>
  <c r="I101" i="2"/>
  <c r="A101" i="2"/>
  <c r="AA100" i="2"/>
  <c r="Z100" i="2"/>
  <c r="K100" i="2"/>
  <c r="L100" i="2" s="1"/>
  <c r="I100" i="2"/>
  <c r="A100" i="2"/>
  <c r="AA99" i="2"/>
  <c r="Z99" i="2"/>
  <c r="K99" i="2"/>
  <c r="L99" i="2" s="1"/>
  <c r="I99" i="2"/>
  <c r="A99" i="2"/>
  <c r="AA98" i="2"/>
  <c r="Z98" i="2"/>
  <c r="K98" i="2"/>
  <c r="L98" i="2" s="1"/>
  <c r="I98" i="2"/>
  <c r="A98" i="2"/>
  <c r="AA97" i="2"/>
  <c r="Z97" i="2"/>
  <c r="K97" i="2"/>
  <c r="L97" i="2" s="1"/>
  <c r="I97" i="2"/>
  <c r="A97" i="2"/>
  <c r="AA96" i="2"/>
  <c r="Z96" i="2"/>
  <c r="K96" i="2"/>
  <c r="L96" i="2" s="1"/>
  <c r="I96" i="2"/>
  <c r="A96" i="2"/>
  <c r="AA95" i="2"/>
  <c r="Z95" i="2"/>
  <c r="K95" i="2"/>
  <c r="L95" i="2" s="1"/>
  <c r="I95" i="2"/>
  <c r="A95" i="2"/>
  <c r="AA94" i="2"/>
  <c r="Z94" i="2"/>
  <c r="K94" i="2"/>
  <c r="L94" i="2" s="1"/>
  <c r="I94" i="2"/>
  <c r="A94" i="2"/>
  <c r="AA93" i="2"/>
  <c r="Z93" i="2"/>
  <c r="K93" i="2"/>
  <c r="L93" i="2" s="1"/>
  <c r="I93" i="2"/>
  <c r="A93" i="2"/>
  <c r="AA92" i="2"/>
  <c r="Z92" i="2"/>
  <c r="K92" i="2"/>
  <c r="L92" i="2" s="1"/>
  <c r="I92" i="2"/>
  <c r="A92" i="2"/>
  <c r="AA91" i="2"/>
  <c r="Z91" i="2"/>
  <c r="K91" i="2"/>
  <c r="L91" i="2" s="1"/>
  <c r="I91" i="2"/>
  <c r="A91" i="2"/>
  <c r="AA90" i="2"/>
  <c r="Z90" i="2"/>
  <c r="K90" i="2"/>
  <c r="L90" i="2" s="1"/>
  <c r="I90" i="2"/>
  <c r="A90" i="2"/>
  <c r="AA89" i="2"/>
  <c r="Z89" i="2"/>
  <c r="K89" i="2"/>
  <c r="L89" i="2" s="1"/>
  <c r="I89" i="2"/>
  <c r="A89" i="2"/>
  <c r="AA88" i="2"/>
  <c r="Z88" i="2"/>
  <c r="K88" i="2"/>
  <c r="L88" i="2" s="1"/>
  <c r="I88" i="2"/>
  <c r="A88" i="2"/>
  <c r="AA87" i="2"/>
  <c r="Z87" i="2"/>
  <c r="K87" i="2"/>
  <c r="L87" i="2" s="1"/>
  <c r="I87" i="2"/>
  <c r="A87" i="2"/>
  <c r="AA86" i="2"/>
  <c r="Z86" i="2"/>
  <c r="K86" i="2"/>
  <c r="L86" i="2" s="1"/>
  <c r="I86" i="2"/>
  <c r="A86" i="2"/>
  <c r="AA85" i="2"/>
  <c r="Z85" i="2"/>
  <c r="K85" i="2"/>
  <c r="L85" i="2" s="1"/>
  <c r="I85" i="2"/>
  <c r="A85" i="2"/>
  <c r="AA84" i="2"/>
  <c r="Z84" i="2"/>
  <c r="K84" i="2"/>
  <c r="L84" i="2" s="1"/>
  <c r="I84" i="2"/>
  <c r="A84" i="2"/>
  <c r="AA83" i="2"/>
  <c r="Z83" i="2"/>
  <c r="K83" i="2"/>
  <c r="L83" i="2" s="1"/>
  <c r="I83" i="2"/>
  <c r="A83" i="2"/>
  <c r="AA82" i="2"/>
  <c r="Z82" i="2"/>
  <c r="K82" i="2"/>
  <c r="L82" i="2" s="1"/>
  <c r="I82" i="2"/>
  <c r="A82" i="2"/>
  <c r="AA81" i="2"/>
  <c r="Z81" i="2"/>
  <c r="K81" i="2"/>
  <c r="L81" i="2" s="1"/>
  <c r="I81" i="2"/>
  <c r="A81" i="2"/>
  <c r="AA80" i="2"/>
  <c r="Z80" i="2"/>
  <c r="K80" i="2"/>
  <c r="L80" i="2" s="1"/>
  <c r="I80" i="2"/>
  <c r="A80" i="2"/>
  <c r="AA79" i="2"/>
  <c r="Z79" i="2"/>
  <c r="K79" i="2"/>
  <c r="L79" i="2" s="1"/>
  <c r="I79" i="2"/>
  <c r="A79" i="2"/>
  <c r="AA78" i="2"/>
  <c r="Z78" i="2"/>
  <c r="K78" i="2"/>
  <c r="L78" i="2" s="1"/>
  <c r="I78" i="2"/>
  <c r="A78" i="2"/>
  <c r="AA77" i="2"/>
  <c r="Z77" i="2"/>
  <c r="K77" i="2"/>
  <c r="L77" i="2" s="1"/>
  <c r="I77" i="2"/>
  <c r="A77" i="2"/>
  <c r="AA76" i="2"/>
  <c r="Z76" i="2"/>
  <c r="K76" i="2"/>
  <c r="L76" i="2" s="1"/>
  <c r="I76" i="2"/>
  <c r="A76" i="2"/>
  <c r="AA75" i="2"/>
  <c r="Z75" i="2"/>
  <c r="K75" i="2"/>
  <c r="L75" i="2" s="1"/>
  <c r="I75" i="2"/>
  <c r="A75" i="2"/>
  <c r="AA74" i="2"/>
  <c r="Z74" i="2"/>
  <c r="AA73" i="2"/>
  <c r="Z73" i="2"/>
  <c r="AA72" i="2"/>
  <c r="Z72" i="2"/>
  <c r="AA71" i="2"/>
  <c r="Z71" i="2"/>
  <c r="K71" i="2"/>
  <c r="L71" i="2" s="1"/>
  <c r="I71" i="2"/>
  <c r="A71" i="2"/>
  <c r="AA70" i="2"/>
  <c r="Z70" i="2"/>
  <c r="K70" i="2"/>
  <c r="L70" i="2" s="1"/>
  <c r="I70" i="2"/>
  <c r="A70" i="2"/>
  <c r="AA69" i="2"/>
  <c r="Z69" i="2"/>
  <c r="K69" i="2"/>
  <c r="L69" i="2" s="1"/>
  <c r="I69" i="2"/>
  <c r="A69" i="2"/>
  <c r="AA68" i="2"/>
  <c r="Z68" i="2"/>
  <c r="K68" i="2"/>
  <c r="L68" i="2" s="1"/>
  <c r="I68" i="2"/>
  <c r="A68" i="2"/>
  <c r="AA67" i="2"/>
  <c r="Z67" i="2"/>
  <c r="K67" i="2"/>
  <c r="L67" i="2" s="1"/>
  <c r="I67" i="2"/>
  <c r="A67" i="2"/>
  <c r="Z66" i="2"/>
  <c r="K66" i="2"/>
  <c r="L66" i="2" s="1"/>
  <c r="AA66" i="2" s="1"/>
  <c r="I66" i="2"/>
  <c r="A66" i="2"/>
  <c r="Z65" i="2"/>
  <c r="K65" i="2"/>
  <c r="L65" i="2" s="1"/>
  <c r="AA65" i="2" s="1"/>
  <c r="I65" i="2"/>
  <c r="A65" i="2"/>
  <c r="Z64" i="2"/>
  <c r="K64" i="2"/>
  <c r="L64" i="2" s="1"/>
  <c r="AA64" i="2" s="1"/>
  <c r="I64" i="2"/>
  <c r="A64" i="2"/>
  <c r="Z63" i="2"/>
  <c r="K63" i="2"/>
  <c r="L63" i="2" s="1"/>
  <c r="AA63" i="2" s="1"/>
  <c r="I63" i="2"/>
  <c r="A63" i="2"/>
  <c r="Z62" i="2"/>
  <c r="K62" i="2"/>
  <c r="L62" i="2" s="1"/>
  <c r="AA62" i="2" s="1"/>
  <c r="I62" i="2"/>
  <c r="A62" i="2"/>
  <c r="Z61" i="2"/>
  <c r="K61" i="2"/>
  <c r="L61" i="2" s="1"/>
  <c r="AA61" i="2" s="1"/>
  <c r="I61" i="2"/>
  <c r="A61" i="2"/>
  <c r="AA60" i="2"/>
  <c r="Z60" i="2"/>
  <c r="K60" i="2"/>
  <c r="L60" i="2" s="1"/>
  <c r="I60" i="2"/>
  <c r="A60" i="2"/>
  <c r="Z59" i="2"/>
  <c r="K59" i="2"/>
  <c r="L59" i="2" s="1"/>
  <c r="AA59" i="2" s="1"/>
  <c r="I59" i="2"/>
  <c r="A59" i="2"/>
  <c r="Z58" i="2"/>
  <c r="K58" i="2"/>
  <c r="L58" i="2" s="1"/>
  <c r="AA58" i="2" s="1"/>
  <c r="I58" i="2"/>
  <c r="A58" i="2"/>
  <c r="Z57" i="2"/>
  <c r="K57" i="2"/>
  <c r="L57" i="2" s="1"/>
  <c r="AA57" i="2" s="1"/>
  <c r="I57" i="2"/>
  <c r="A57" i="2"/>
  <c r="Z56" i="2"/>
  <c r="K56" i="2"/>
  <c r="L56" i="2" s="1"/>
  <c r="AA56" i="2" s="1"/>
  <c r="I56" i="2"/>
  <c r="A56" i="2"/>
  <c r="Z55" i="2"/>
  <c r="K55" i="2"/>
  <c r="L55" i="2" s="1"/>
  <c r="AA55" i="2" s="1"/>
  <c r="I55" i="2"/>
  <c r="A55" i="2"/>
  <c r="Z54" i="2"/>
  <c r="K54" i="2"/>
  <c r="L54" i="2" s="1"/>
  <c r="AA54" i="2" s="1"/>
  <c r="I54" i="2"/>
  <c r="A54" i="2"/>
  <c r="Z53" i="2"/>
  <c r="K53" i="2"/>
  <c r="L53" i="2" s="1"/>
  <c r="AA53" i="2" s="1"/>
  <c r="I53" i="2"/>
  <c r="A53" i="2"/>
  <c r="Z52" i="2"/>
  <c r="K52" i="2"/>
  <c r="L52" i="2" s="1"/>
  <c r="AA52" i="2" s="1"/>
  <c r="I52" i="2"/>
  <c r="A52" i="2"/>
  <c r="Z51" i="2"/>
  <c r="K51" i="2"/>
  <c r="L51" i="2" s="1"/>
  <c r="AA51" i="2" s="1"/>
  <c r="I51" i="2"/>
  <c r="A51" i="2"/>
  <c r="Z50" i="2"/>
  <c r="K50" i="2"/>
  <c r="L50" i="2" s="1"/>
  <c r="AA50" i="2" s="1"/>
  <c r="I50" i="2"/>
  <c r="A50" i="2"/>
  <c r="Z49" i="2"/>
  <c r="K49" i="2"/>
  <c r="L49" i="2" s="1"/>
  <c r="AA49" i="2" s="1"/>
  <c r="I49" i="2"/>
  <c r="A49" i="2"/>
  <c r="Z48" i="2"/>
  <c r="K48" i="2"/>
  <c r="L48" i="2" s="1"/>
  <c r="AA48" i="2" s="1"/>
  <c r="I48" i="2"/>
  <c r="A48" i="2"/>
  <c r="Z47" i="2"/>
  <c r="K47" i="2"/>
  <c r="L47" i="2" s="1"/>
  <c r="AA47" i="2" s="1"/>
  <c r="I47" i="2"/>
  <c r="A47" i="2"/>
  <c r="Z46" i="2"/>
  <c r="K46" i="2"/>
  <c r="L46" i="2" s="1"/>
  <c r="AA46" i="2" s="1"/>
  <c r="I46" i="2"/>
  <c r="A46" i="2"/>
  <c r="Z45" i="2"/>
  <c r="K45" i="2"/>
  <c r="L45" i="2" s="1"/>
  <c r="AA45" i="2" s="1"/>
  <c r="I45" i="2"/>
  <c r="A45" i="2"/>
  <c r="Z44" i="2"/>
  <c r="K44" i="2"/>
  <c r="L44" i="2" s="1"/>
  <c r="AA44" i="2" s="1"/>
  <c r="I44" i="2"/>
  <c r="A44" i="2"/>
  <c r="Z43" i="2"/>
  <c r="K43" i="2"/>
  <c r="L43" i="2" s="1"/>
  <c r="AA43" i="2" s="1"/>
  <c r="I43" i="2"/>
  <c r="A43" i="2"/>
  <c r="Z42" i="2"/>
  <c r="K42" i="2"/>
  <c r="L42" i="2" s="1"/>
  <c r="AA42" i="2" s="1"/>
  <c r="I42" i="2"/>
  <c r="A42" i="2"/>
  <c r="Z41" i="2"/>
  <c r="K41" i="2"/>
  <c r="L41" i="2" s="1"/>
  <c r="AA41" i="2" s="1"/>
  <c r="I41" i="2"/>
  <c r="A41" i="2"/>
  <c r="Z40" i="2"/>
  <c r="K40" i="2"/>
  <c r="L40" i="2" s="1"/>
  <c r="AA40" i="2" s="1"/>
  <c r="I40" i="2"/>
  <c r="A40" i="2"/>
  <c r="Z39" i="2"/>
  <c r="K39" i="2"/>
  <c r="L39" i="2" s="1"/>
  <c r="AA39" i="2" s="1"/>
  <c r="I39" i="2"/>
  <c r="A39" i="2"/>
  <c r="Z38" i="2"/>
  <c r="K38" i="2"/>
  <c r="L38" i="2" s="1"/>
  <c r="AA38" i="2" s="1"/>
  <c r="I38" i="2"/>
  <c r="A38" i="2"/>
  <c r="Z37" i="2"/>
  <c r="K37" i="2"/>
  <c r="L37" i="2" s="1"/>
  <c r="AA37" i="2" s="1"/>
  <c r="I37" i="2"/>
  <c r="A37" i="2"/>
  <c r="AA36" i="2"/>
  <c r="Z36" i="2"/>
  <c r="K36" i="2"/>
  <c r="L36" i="2" s="1"/>
  <c r="I36" i="2"/>
  <c r="A36" i="2"/>
  <c r="AA35" i="2"/>
  <c r="Z35" i="2"/>
  <c r="K35" i="2"/>
  <c r="L35" i="2" s="1"/>
  <c r="I35" i="2"/>
  <c r="A35" i="2"/>
  <c r="AA34" i="2"/>
  <c r="Z34" i="2"/>
  <c r="K34" i="2"/>
  <c r="L34" i="2" s="1"/>
  <c r="I34" i="2"/>
  <c r="A34" i="2"/>
  <c r="AA33" i="2"/>
  <c r="Z33" i="2"/>
  <c r="K33" i="2"/>
  <c r="L33" i="2" s="1"/>
  <c r="I33" i="2"/>
  <c r="A33" i="2"/>
  <c r="Z32" i="2"/>
  <c r="K32" i="2"/>
  <c r="L32" i="2" s="1"/>
  <c r="I32" i="2"/>
  <c r="A32" i="2"/>
  <c r="AA31" i="2"/>
  <c r="Z31" i="2"/>
  <c r="AA30" i="2"/>
  <c r="Z30" i="2"/>
  <c r="AA29" i="2"/>
  <c r="Z29" i="2"/>
  <c r="K29" i="2"/>
  <c r="L29" i="2" s="1"/>
  <c r="I29" i="2"/>
  <c r="A29" i="2"/>
  <c r="Z28" i="2"/>
  <c r="I28" i="2"/>
  <c r="K28" i="2" s="1"/>
  <c r="L28" i="2" s="1"/>
  <c r="AA28" i="2" s="1"/>
  <c r="A28" i="2"/>
  <c r="AA27" i="2"/>
  <c r="Z27" i="2"/>
  <c r="I27" i="2"/>
  <c r="K27" i="2" s="1"/>
  <c r="L27" i="2" s="1"/>
  <c r="A27" i="2"/>
  <c r="Z26" i="2"/>
  <c r="K26" i="2"/>
  <c r="L26" i="2" s="1"/>
  <c r="AA26" i="2" s="1"/>
  <c r="I26" i="2"/>
  <c r="A26" i="2"/>
  <c r="AA25" i="2"/>
  <c r="Z25" i="2"/>
  <c r="K25" i="2"/>
  <c r="L25" i="2" s="1"/>
  <c r="I25" i="2"/>
  <c r="A25" i="2"/>
  <c r="Z24" i="2"/>
  <c r="I24" i="2"/>
  <c r="K24" i="2" s="1"/>
  <c r="L24" i="2" s="1"/>
  <c r="A24" i="2"/>
  <c r="L285" i="2" l="1"/>
  <c r="AA190" i="2"/>
  <c r="AA24" i="2"/>
  <c r="L30" i="2"/>
  <c r="L187" i="2"/>
  <c r="L147" i="2"/>
  <c r="L72" i="2"/>
  <c r="AA32" i="2"/>
  <c r="L133" i="2"/>
  <c r="AA287" i="2"/>
  <c r="L324" i="2"/>
  <c r="L482" i="2"/>
  <c r="AA464" i="2"/>
  <c r="L534" i="2"/>
  <c r="AA485" i="2"/>
  <c r="AA536" i="2"/>
  <c r="L565" i="2"/>
  <c r="L591" i="2"/>
  <c r="AA568" i="2"/>
  <c r="L595" i="2"/>
  <c r="L624" i="2" s="1"/>
  <c r="AA593" i="2"/>
  <c r="L461" i="2"/>
  <c r="M624" i="2" l="1"/>
  <c r="E13" i="2"/>
  <c r="M334" i="2"/>
  <c r="M623" i="2"/>
  <c r="M441" i="2"/>
  <c r="M166" i="2"/>
  <c r="M612" i="2"/>
  <c r="M133" i="2"/>
  <c r="M30" i="2"/>
  <c r="M565" i="2"/>
  <c r="M324" i="2"/>
  <c r="M461" i="2"/>
  <c r="M187" i="2"/>
  <c r="M482" i="2"/>
  <c r="M591" i="2"/>
  <c r="M534" i="2"/>
  <c r="M595" i="2"/>
  <c r="M72" i="2"/>
  <c r="M147" i="2"/>
  <c r="M285" i="2"/>
  <c r="J13" i="2"/>
</calcChain>
</file>

<file path=xl/sharedStrings.xml><?xml version="1.0" encoding="utf-8"?>
<sst xmlns="http://schemas.openxmlformats.org/spreadsheetml/2006/main" count="2320" uniqueCount="1071">
  <si>
    <t>ITEM</t>
  </si>
  <si>
    <t>UNID.</t>
  </si>
  <si>
    <t>BDI 
(%)</t>
  </si>
  <si>
    <t>PREÇO UNITÁRIO
R$
(COM BDI)</t>
  </si>
  <si>
    <t>PREÇO DO SERVIÇO 
R$ (COM BDI)</t>
  </si>
  <si>
    <t>1.0</t>
  </si>
  <si>
    <t>SERVIÇOS TÉCNICOS</t>
  </si>
  <si>
    <t>Reforma</t>
  </si>
  <si>
    <t>1.1</t>
  </si>
  <si>
    <t>Engenheiro civil de obra pleno com encargos complementares</t>
  </si>
  <si>
    <t>h</t>
  </si>
  <si>
    <t>Ampliação Unidade</t>
  </si>
  <si>
    <t>1.2</t>
  </si>
  <si>
    <t>1.3</t>
  </si>
  <si>
    <t>Encarregado geral de obra com encargos complementares</t>
  </si>
  <si>
    <t>1.4</t>
  </si>
  <si>
    <t>1.5</t>
  </si>
  <si>
    <t>1.6</t>
  </si>
  <si>
    <t>SUBTOTAL</t>
  </si>
  <si>
    <t>2.0</t>
  </si>
  <si>
    <t>SERVIÇOS INICIAIS</t>
  </si>
  <si>
    <t>2.1</t>
  </si>
  <si>
    <t>Placa de obra em chapa de aço galvanizado - 1 unidade - dimensões 1,25 x 2,00m</t>
  </si>
  <si>
    <t>m²</t>
  </si>
  <si>
    <t>2.2</t>
  </si>
  <si>
    <t xml:space="preserve">Locação convencional de obra, através de gabarito de tábuas corridas pontaletadas </t>
  </si>
  <si>
    <t>Ampliação Academia</t>
  </si>
  <si>
    <t>2.3</t>
  </si>
  <si>
    <t>2.4</t>
  </si>
  <si>
    <t>Tapume de chapa de madeira compensada, e= 6mm, com pintura a cal e reaproveitamento de 2x - h=2,00m</t>
  </si>
  <si>
    <t>2.5</t>
  </si>
  <si>
    <t>m³</t>
  </si>
  <si>
    <t>2.6</t>
  </si>
  <si>
    <t>Remoção de pintura com raspagem, lixamento ou escovação</t>
  </si>
  <si>
    <t>2.7</t>
  </si>
  <si>
    <t>2.8</t>
  </si>
  <si>
    <t>2.9</t>
  </si>
  <si>
    <t>2.10</t>
  </si>
  <si>
    <t>2.11</t>
  </si>
  <si>
    <t>m</t>
  </si>
  <si>
    <t>2.12</t>
  </si>
  <si>
    <t>2.13</t>
  </si>
  <si>
    <t>2.14</t>
  </si>
  <si>
    <t>2.15</t>
  </si>
  <si>
    <t>2.16</t>
  </si>
  <si>
    <t>Remoção de calhas, sem reaproveitamento</t>
  </si>
  <si>
    <t>2.17</t>
  </si>
  <si>
    <t>Remoção de rufos e algerozas, sem reaproveitamento</t>
  </si>
  <si>
    <t>2.18</t>
  </si>
  <si>
    <t>2.19</t>
  </si>
  <si>
    <t xml:space="preserve">Remoção manual de portas e caixilhos de madeira, sem reaproveitamento </t>
  </si>
  <si>
    <t>2.20</t>
  </si>
  <si>
    <t xml:space="preserve">Remoção manual de esquadrias metálicas, sem reaproveitamento </t>
  </si>
  <si>
    <t>2.21</t>
  </si>
  <si>
    <t>Remoção manual de louças sanitárias, sem reaproveitamento</t>
  </si>
  <si>
    <t>un.</t>
  </si>
  <si>
    <t>2.22</t>
  </si>
  <si>
    <t>Remoção manual de metais sanitários, sem reaproveitamento</t>
  </si>
  <si>
    <t>2.23</t>
  </si>
  <si>
    <t>Remoção manual de interruptores e tomadas, sem reaproveitamento</t>
  </si>
  <si>
    <t>2.24</t>
  </si>
  <si>
    <t>Remoção manual de cabos elétricos, sem reaproveitamento</t>
  </si>
  <si>
    <t>2.25</t>
  </si>
  <si>
    <t>2.26</t>
  </si>
  <si>
    <t>2.27</t>
  </si>
  <si>
    <t>Remoção manual de tubulações de água, sem reaproveitamento</t>
  </si>
  <si>
    <t>2.28</t>
  </si>
  <si>
    <t>Remoção manual de tubulações de esgoto e pluvial, sem reaproveitamento</t>
  </si>
  <si>
    <t>2.29</t>
  </si>
  <si>
    <t>2.30</t>
  </si>
  <si>
    <t>2.31</t>
  </si>
  <si>
    <t>2.32</t>
  </si>
  <si>
    <t>2.33</t>
  </si>
  <si>
    <t>2.34</t>
  </si>
  <si>
    <t>Carga e descarga mecanizada de entulho em caminhão basculante 6,0m³</t>
  </si>
  <si>
    <t>2.35</t>
  </si>
  <si>
    <t>m³ x km</t>
  </si>
  <si>
    <t>2.36</t>
  </si>
  <si>
    <t>2.37</t>
  </si>
  <si>
    <t>2.38</t>
  </si>
  <si>
    <t>2.39</t>
  </si>
  <si>
    <t>Entrada provisória de energia elétrica aérea trifásica, com disjuntor termomagnético 40A, em poste de madeira</t>
  </si>
  <si>
    <t>2.40</t>
  </si>
  <si>
    <t>Entrada provisória de água, com caixa em concreto pré-moldad, torneira e hidrômetro Ø3/4</t>
  </si>
  <si>
    <t>3.0</t>
  </si>
  <si>
    <t xml:space="preserve">ESTRUTURA </t>
  </si>
  <si>
    <t>3.1</t>
  </si>
  <si>
    <t>CONCRETO ARMADO</t>
  </si>
  <si>
    <t>INCLUIR JUNTA DE DILATAÇÃO NA EMENDA DAS OBRAS
tratamento de junta de dilatação, com mastique de calafetação e chapa lisa externa de acabamento vedação em alumínio</t>
  </si>
  <si>
    <t>3.1.1</t>
  </si>
  <si>
    <t xml:space="preserve">Escavação manual de valas para sapatas e baldrames, com profundidade máxima de 1,30m </t>
  </si>
  <si>
    <t>3.1.2</t>
  </si>
  <si>
    <t>3.1.3</t>
  </si>
  <si>
    <t xml:space="preserve">Reaterro manual em valas para sapatas e baldrames com compactação mecanizada </t>
  </si>
  <si>
    <t>3.1.4</t>
  </si>
  <si>
    <t>3.1.5</t>
  </si>
  <si>
    <t>3.1.6</t>
  </si>
  <si>
    <t>3.1.7</t>
  </si>
  <si>
    <t>3.1.8</t>
  </si>
  <si>
    <t>3.1.9</t>
  </si>
  <si>
    <t>kg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</si>
  <si>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</si>
  <si>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</si>
  <si>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</si>
  <si>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</si>
  <si>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</si>
  <si>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</si>
  <si>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</si>
  <si>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</si>
  <si>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</si>
  <si>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</si>
  <si>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</si>
  <si>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</si>
  <si>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</si>
  <si>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</si>
  <si>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</si>
  <si>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</si>
  <si>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</si>
  <si>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</si>
  <si>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</si>
  <si>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</si>
  <si>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</si>
  <si>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</si>
  <si>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</si>
  <si>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</si>
  <si>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</si>
  <si>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</si>
  <si>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</si>
  <si>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3.1.37</t>
  </si>
  <si>
    <t>3.1.38</t>
  </si>
  <si>
    <t>3.1.39</t>
  </si>
  <si>
    <t>3.1.40</t>
  </si>
  <si>
    <t>3.1.41</t>
  </si>
  <si>
    <t>3.1.42</t>
  </si>
  <si>
    <t>3.1.43</t>
  </si>
  <si>
    <t>3.1.44</t>
  </si>
  <si>
    <t>3.1.45</t>
  </si>
  <si>
    <t>3.1.46</t>
  </si>
  <si>
    <t>3.1.47</t>
  </si>
  <si>
    <t>3.1.48</t>
  </si>
  <si>
    <t>3.1.49</t>
  </si>
  <si>
    <t>3.1.50</t>
  </si>
  <si>
    <t>3.1.51</t>
  </si>
  <si>
    <t>3.1.52</t>
  </si>
  <si>
    <t>3.1.53</t>
  </si>
  <si>
    <t>3.1.54</t>
  </si>
  <si>
    <t>3.1.55</t>
  </si>
  <si>
    <t>3.1.56</t>
  </si>
  <si>
    <t>3.2</t>
  </si>
  <si>
    <t>METÁLICA</t>
  </si>
  <si>
    <t>3.2.1</t>
  </si>
  <si>
    <t>4.0</t>
  </si>
  <si>
    <t>COBERTURA</t>
  </si>
  <si>
    <t>4.1</t>
  </si>
  <si>
    <t>Telhamento com telhada ondulada em fibrocimento e=6mm, com recobrimento lateral de 1/4 de onda, com até 02 águas, incluso acessórios de fixação e içamento.</t>
  </si>
  <si>
    <t>4.2</t>
  </si>
  <si>
    <t>4.3</t>
  </si>
  <si>
    <t>Fornecimento e instalação de cumeeira para telha ondulada em fibrocimento e=6mm, incluso acessórios de fixação e içamento.</t>
  </si>
  <si>
    <t>4.4</t>
  </si>
  <si>
    <t>4.5</t>
  </si>
  <si>
    <t>Fabricação e instalação de estrutura pontaletada de madeira, não aparelhada para telhados com até 02 águas e para telhas onduladas em fibrocimento, incluso transporte vertical</t>
  </si>
  <si>
    <t>4.6</t>
  </si>
  <si>
    <t>4.7</t>
  </si>
  <si>
    <t>Fornecimento e instalação de calha em chapa de aço galvanizado n.º 24, desenvolvimento de 100cm, incluso transporte vertical</t>
  </si>
  <si>
    <t>4.8</t>
  </si>
  <si>
    <t>4.9</t>
  </si>
  <si>
    <t>4.10</t>
  </si>
  <si>
    <t>Forncecimento e instalação de rufos em chapa de aço galvanizado n.º 24, corte com 25cm, incluso transporte vertical</t>
  </si>
  <si>
    <t>4.11</t>
  </si>
  <si>
    <t>4.12</t>
  </si>
  <si>
    <t>5.0</t>
  </si>
  <si>
    <t>ALVENARIA DE VEDAÇÃO</t>
  </si>
  <si>
    <t>5.1</t>
  </si>
  <si>
    <t>5.2</t>
  </si>
  <si>
    <t>5.3</t>
  </si>
  <si>
    <t>5.4</t>
  </si>
  <si>
    <t>5.5</t>
  </si>
  <si>
    <t>5.6</t>
  </si>
  <si>
    <t>Fornecimento e instação de divisória em granito Cinza Andorinha polidos em ambos os lados e bordas, esp. 3cm, fixado no piso e na parede, h=2,10m, inclusive ferragens</t>
  </si>
  <si>
    <t>5.7</t>
  </si>
  <si>
    <t>Execução de verga moldada in loco, em concreto para janelas com até 1,5m de vão</t>
  </si>
  <si>
    <t>5.8</t>
  </si>
  <si>
    <t>Execução de verga moldada in loco, em concreto para janelas com mais de 1,5m de vão</t>
  </si>
  <si>
    <t>5.9</t>
  </si>
  <si>
    <t>Execução de verga moldada in loco, em concreto para portas com até 1,5m de vão</t>
  </si>
  <si>
    <t>5.10</t>
  </si>
  <si>
    <t>Execução de verga moldada in loco, em concreto para portas com mais de 1,5m de vão</t>
  </si>
  <si>
    <t>5.11</t>
  </si>
  <si>
    <t>5.12</t>
  </si>
  <si>
    <t>5.13</t>
  </si>
  <si>
    <t>5.14</t>
  </si>
  <si>
    <t>Execução de contraverga moldada in loco, em concreto para janelas com até 1,5m de vão</t>
  </si>
  <si>
    <t>5.15</t>
  </si>
  <si>
    <t>Execução de contraverga moldada in loco, em concreto para janelas com mais de 1,5m de vão</t>
  </si>
  <si>
    <t>5.16</t>
  </si>
  <si>
    <t>5.17</t>
  </si>
  <si>
    <t>6.0</t>
  </si>
  <si>
    <t>CLIMATIZAÇÃO, AR COMPRIMIDO E VÁCUO</t>
  </si>
  <si>
    <t>6.1</t>
  </si>
  <si>
    <t>CLIMATIZAÇÃO</t>
  </si>
  <si>
    <t>6.1.1</t>
  </si>
  <si>
    <t>Fornecimento e instalação de tubo de cobe flexível, Ø5/8", com espuma de isolamento, instalado em ramal com condensadora individual, incluso conexões</t>
  </si>
  <si>
    <t>6.1.2</t>
  </si>
  <si>
    <t>Fornecimento e instalação de tubo de cobe flexível, Ø1/4", com espuma de isolamento, instalado em ramal com condensadora individual, incluso conexões</t>
  </si>
  <si>
    <t>6.1.3</t>
  </si>
  <si>
    <t>6.1.4</t>
  </si>
  <si>
    <t>6.2</t>
  </si>
  <si>
    <t>AR COMPRIMIDO E VÁCUO</t>
  </si>
  <si>
    <t>6.2.1</t>
  </si>
  <si>
    <t>Fornecimento e instalação de tubo em cobre rígido Ø15mm, classe A</t>
  </si>
  <si>
    <t>6.2.2</t>
  </si>
  <si>
    <t>Fornecimento e instalação de tubo em cobre rígido Ø22mm, classe A</t>
  </si>
  <si>
    <t>6.2.3</t>
  </si>
  <si>
    <t>Fornecimento e instalação de cotovelo 90° Ø15mm, sem anel de solda e instalado em ramal de distribuição</t>
  </si>
  <si>
    <t>6.2.4</t>
  </si>
  <si>
    <t>Fornecimento e instalação de tê Ø15mm, sem anel de solda e instalado em ramal de distribuição</t>
  </si>
  <si>
    <t>6.2.5</t>
  </si>
  <si>
    <t>Fornecimento e instalação de cotovelo 90° Ø22mm, sem anel de solda e instalado em ramal de distribuição</t>
  </si>
  <si>
    <t>6.2.6</t>
  </si>
  <si>
    <t>Fornecimento e instalação de tê Ø22mm, sem anel de solda e instalado em ramal de distribuição</t>
  </si>
  <si>
    <t>6.2.7</t>
  </si>
  <si>
    <t>Fornecimento e instalação de conector Ø15mm x BSP 1/2", bolsa x rosca instalado em ramal</t>
  </si>
  <si>
    <t>6.2.8</t>
  </si>
  <si>
    <t>Fornecimento e instalação de conector Ø22mm x BSP 1/2", bolsa x rosca instalado em ramal</t>
  </si>
  <si>
    <t>6.2.9</t>
  </si>
  <si>
    <t>Fornecimento e instalação de fita adesiva anticorrosiva para proteção tubo/tubo isolante 50mm x 30mm, esp. 0,25mm</t>
  </si>
  <si>
    <t>6.2.10</t>
  </si>
  <si>
    <t>Fita aluminizada para fechamento de proteção 50mm</t>
  </si>
  <si>
    <t>6.2.11</t>
  </si>
  <si>
    <t>Fornecimento e instalação de purgador automático tipo bóia 400ml x rosca Ø1/2"</t>
  </si>
  <si>
    <t>6.2.12</t>
  </si>
  <si>
    <t>Fornecimento e instalação de calha em material polimérico, 250 x 50mm, com tampa e leito para tubos</t>
  </si>
  <si>
    <t>6.2.13</t>
  </si>
  <si>
    <t>Fornecimento e instalação de caixa de passagem 30x30x40cm com tampa e dreno</t>
  </si>
  <si>
    <t>7.0</t>
  </si>
  <si>
    <t>ELETRICIDADE</t>
  </si>
  <si>
    <t>7.1</t>
  </si>
  <si>
    <t>ENTRADA DE ENERGIA</t>
  </si>
  <si>
    <t>7.1.1</t>
  </si>
  <si>
    <t>Fornecimento e instalação de poste de concreto duplo T 9/300daN</t>
  </si>
  <si>
    <t>7.1.2</t>
  </si>
  <si>
    <t>Isolador de porcelana, tipo roldana, dimensões 72x75mm, para uso em baixa tensão</t>
  </si>
  <si>
    <t>7.1.3</t>
  </si>
  <si>
    <t xml:space="preserve">Fornecimento e instalação de armação secundária ou rex completa para 03 linhas </t>
  </si>
  <si>
    <t>7.1.4</t>
  </si>
  <si>
    <t>7.1.5</t>
  </si>
  <si>
    <t>7.1.6</t>
  </si>
  <si>
    <t>7.1.7</t>
  </si>
  <si>
    <t>7.1.8</t>
  </si>
  <si>
    <t>7.1.9</t>
  </si>
  <si>
    <t>7.1.10</t>
  </si>
  <si>
    <t>Fornecimento e instalação de caixa de medição, tipo MEE 650x550x250mm, em alumínio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</si>
  <si>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</si>
  <si>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</si>
  <si>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</si>
  <si>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</si>
  <si>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</si>
  <si>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</si>
  <si>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</si>
  <si>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</si>
  <si>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</si>
  <si>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</si>
  <si>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</si>
  <si>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</si>
  <si>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</si>
  <si>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</si>
  <si>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</si>
  <si>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Execução de caixa de passagem retangular, 60x60x60cm, em alvenaria de tijolos maciços esp. 0,10m e com fundo de brita</t>
  </si>
  <si>
    <t>7.1.26</t>
  </si>
  <si>
    <t>Fornecimento e instalação de tampão de concreto 60x60x5cm para caixa de passagem elétrica</t>
  </si>
  <si>
    <t>7.1.27</t>
  </si>
  <si>
    <t>7.2</t>
  </si>
  <si>
    <t>INSTALAÇÕES ELÉTRICAS GERAIS</t>
  </si>
  <si>
    <t>7.2.1</t>
  </si>
  <si>
    <t>Fornecimento e instalação de perfilado perfurado 38x38mm simples, chapa 22, para suporte de até 3 tubos vertical</t>
  </si>
  <si>
    <t>7.2.2</t>
  </si>
  <si>
    <t>7.2.3</t>
  </si>
  <si>
    <t>Fornecimento e instalação de emenda 38x38mm para perfilado</t>
  </si>
  <si>
    <t>7.2.4</t>
  </si>
  <si>
    <t>7.2.5</t>
  </si>
  <si>
    <t>Fornecimento e instalação de suporte vertical para fixação de perfilado 38x38mm</t>
  </si>
  <si>
    <t>7.2.6</t>
  </si>
  <si>
    <t>7.2.7</t>
  </si>
  <si>
    <t>Fornecimento e instalação de eletrocalha perfurada 100x100x3000mm, peso 2,20kg/m, incluso conexões</t>
  </si>
  <si>
    <t>7.2.8</t>
  </si>
  <si>
    <t>7.2.9</t>
  </si>
  <si>
    <t>Fornecimento e instalação de suporte vertical para fixação de eletrocalha 100x100mm</t>
  </si>
  <si>
    <t>7.2.10</t>
  </si>
  <si>
    <t>7.2.11</t>
  </si>
  <si>
    <t>Fornecimento e instalação de de vergalhão tirante galvanizado com rosca total, Ø1/4"x1000mm, para fixação de eletrocalha 100x100mm e perfilado 38x38mm</t>
  </si>
  <si>
    <t>7.2.12</t>
  </si>
  <si>
    <t>7.2.13</t>
  </si>
  <si>
    <t>Fita isolante adesiva antichama, até 750V, rolo 19mm x 20m</t>
  </si>
  <si>
    <t>7.2.14</t>
  </si>
  <si>
    <t>7.2.15</t>
  </si>
  <si>
    <t>7.2.16</t>
  </si>
  <si>
    <t>Fornecimento e instalação de cabo de cobre flexível, Ø2,5mm², antichama 450/750V, para circuitos terminais</t>
  </si>
  <si>
    <t>7.2.17</t>
  </si>
  <si>
    <t>7.2.18</t>
  </si>
  <si>
    <t>7.2.19</t>
  </si>
  <si>
    <t>Fornecimento e instalação de cabo de cobre flexível, Ø4,0mm², antichama 450/750V, para circuitos terminais</t>
  </si>
  <si>
    <t>7.2.20</t>
  </si>
  <si>
    <t>7.2.21</t>
  </si>
  <si>
    <t>Fornecimento e instalação de cabo de cobre flexível, Ø6,0mm², antichama 450/750V, para circuitos terminais</t>
  </si>
  <si>
    <t>7.2.22</t>
  </si>
  <si>
    <t>Fornecimento e instalação de cabo de cobre flexível, Ø16,0mm², antichama 450/750V, para circuitos terminais</t>
  </si>
  <si>
    <t>7.2.23</t>
  </si>
  <si>
    <t>Fornecimento e instalação de eletroduto PVC flexível leve corrugado, Ø3/4" (25mm)</t>
  </si>
  <si>
    <t>7.2.24</t>
  </si>
  <si>
    <t>7.2.25</t>
  </si>
  <si>
    <t>7.2.26</t>
  </si>
  <si>
    <t>Fornecimento e instalação de caixa de passagem em PVC 3x3" octogonal. instalada em laje</t>
  </si>
  <si>
    <t>7.2.27</t>
  </si>
  <si>
    <t>Fornecimento e instalação de caixa retangular de passagem em PVC 4x2", instalada em parede</t>
  </si>
  <si>
    <t>7.2.28</t>
  </si>
  <si>
    <t>7.2.29</t>
  </si>
  <si>
    <t>7.2.30</t>
  </si>
  <si>
    <t>Fornecimento e instalação de disjuntor unipolar termomagnético DIN 380/220V 16A</t>
  </si>
  <si>
    <t>7.2.31</t>
  </si>
  <si>
    <t>Fornecimento e instalação de disjuntor unipolar termomagnético DIN 380/220V 20A</t>
  </si>
  <si>
    <t>7.2.32</t>
  </si>
  <si>
    <t>Fornecimento e instalação de disjuntor unipolar termomagnético DIN 380/220V 25A</t>
  </si>
  <si>
    <t>7.2.33</t>
  </si>
  <si>
    <t>Fornecimento e instalação de disjuntor unipolar termomagnético DIN 380/220V 32A</t>
  </si>
  <si>
    <t>7.2.34</t>
  </si>
  <si>
    <t>Fornecimento e instalação de dispositivo DR, 02 pólos, sensibilidade 30MA, tipo AC, 25A</t>
  </si>
  <si>
    <t>7.2.35</t>
  </si>
  <si>
    <t>Fornecimento e instalação de quadro de distribuição de sobrepor em chama metálica, para 18 disjuntores unipolares e com barramento trifásico 100A e neutro</t>
  </si>
  <si>
    <t>7.2.36</t>
  </si>
  <si>
    <t>Fornecimento e instalação de quadro de distribuição de sobrepor em chama metálica, para 40 disjuntores unipolares e com barramento trifásico 100A e neutro</t>
  </si>
  <si>
    <t>7.2.37</t>
  </si>
  <si>
    <t>Fornecimento e instalação de luminária de sobrepor, tipo calha, com 02 lâmpadas fluorescentes LED 20W T8, de alto desempenho, com aletas duplas parabólicas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</si>
  <si>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</si>
  <si>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</si>
  <si>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</si>
  <si>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</si>
  <si>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</si>
  <si>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</si>
  <si>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</si>
  <si>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</si>
  <si>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Fornecimento e instalação de interruptor simples 01 módulo, 10A/250V, incluso suporte e placa</t>
  </si>
  <si>
    <t>7.2.46</t>
  </si>
  <si>
    <t>7.2.47</t>
  </si>
  <si>
    <t>Fornecimento e instalação de interruptor simples 02 módulos, 10A/250V, incluso suporte e placa</t>
  </si>
  <si>
    <t>7.2.48</t>
  </si>
  <si>
    <t>7.2.49</t>
  </si>
  <si>
    <t>Fornecimento e instalação de interruptor paralelo 01 módulo, 10A/250V, incluso suporte e placa</t>
  </si>
  <si>
    <t>7.2.50</t>
  </si>
  <si>
    <t>7.2.51</t>
  </si>
  <si>
    <t>Fornecimento e instalação de interruptor paralelo 02 módulos, 10A/250V, incluso suporte e placa</t>
  </si>
  <si>
    <t>7.2.52</t>
  </si>
  <si>
    <t>Fornecimento e instalação de interruptor 02 módulos, sendo 01 simples e 01 paralelo, 10A/250V, incluso suporte e placa</t>
  </si>
  <si>
    <t>7.2.53</t>
  </si>
  <si>
    <t>Fornecimento e instalação de conjunto com 01 interruptor simples e 01 tomada 2P+T, 10A/250V, incluso suporte e placa</t>
  </si>
  <si>
    <t>7.2.54</t>
  </si>
  <si>
    <t>7.2.55</t>
  </si>
  <si>
    <t>7.2.56</t>
  </si>
  <si>
    <t>Fornecimento e instalação de tomada baixa 2P+T 01 módulo, 10A/250V, incluso suporte e placa</t>
  </si>
  <si>
    <t>7.2.57</t>
  </si>
  <si>
    <t>7.2.58</t>
  </si>
  <si>
    <t>Fornecimento e instalação de tomada baixa 2P+T 01 módulo, 20A/250V, incluso suporte e placa</t>
  </si>
  <si>
    <t>7.2.59</t>
  </si>
  <si>
    <t>7.2.60</t>
  </si>
  <si>
    <t>Fornecimento e instalação de tomada baixa 2P+T 02 módulos, 10A/250V, incluso suporte e placa</t>
  </si>
  <si>
    <t>7.2.61</t>
  </si>
  <si>
    <t>7.2.62</t>
  </si>
  <si>
    <t>Fornecimento e instalação de tomada para piso 2P+T 01 módulo, 10A/250V, incluso suporte e placa em metal</t>
  </si>
  <si>
    <t>7.2.63</t>
  </si>
  <si>
    <t>Caixa de passagem de sobrepor 120x120x75mm</t>
  </si>
  <si>
    <t>7.2.64</t>
  </si>
  <si>
    <t>7.2.65</t>
  </si>
  <si>
    <t>7.2.66</t>
  </si>
  <si>
    <t>Fornecimento e instalação de refletor retangular fechado, com lâmpada fluorescente compacta LED 135W</t>
  </si>
  <si>
    <t>7.2.67</t>
  </si>
  <si>
    <t>8.0</t>
  </si>
  <si>
    <t>CABEAMENTO ESTRUTURADO, MONITORAMENTO E SEGURANÇA</t>
  </si>
  <si>
    <t>8.1</t>
  </si>
  <si>
    <t>8.2</t>
  </si>
  <si>
    <t>8.3</t>
  </si>
  <si>
    <t>8.4</t>
  </si>
  <si>
    <t>8.5</t>
  </si>
  <si>
    <t>8.6</t>
  </si>
  <si>
    <t>8.7</t>
  </si>
  <si>
    <t>Fornecimento e instalação de eletrocalha perfurada 100x100x3000mm, incluso conexões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</si>
  <si>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</si>
  <si>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</si>
  <si>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</si>
  <si>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</si>
  <si>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</si>
  <si>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</si>
  <si>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</si>
  <si>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</si>
  <si>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</si>
  <si>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</si>
  <si>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 xml:space="preserve">Fornecimento e instalação de caixa de passagem para telefone de sobrepor, 40x40x15cm, em chapa aço galvanizado </t>
  </si>
  <si>
    <t>8.18</t>
  </si>
  <si>
    <t>8.19</t>
  </si>
  <si>
    <t>Fornecimento e instalação de tampão fofo (ferro fundido), com a escrita TELEFONE</t>
  </si>
  <si>
    <t>8.20</t>
  </si>
  <si>
    <t>Caixa de passagem 30x30x40cm, com tampa e dreno de bita</t>
  </si>
  <si>
    <t>8.21</t>
  </si>
  <si>
    <t>Fornecimento e instalação de cabo de rede UTP, categoria 5e</t>
  </si>
  <si>
    <t>8.22</t>
  </si>
  <si>
    <t>8.23</t>
  </si>
  <si>
    <t>8.24</t>
  </si>
  <si>
    <t>8.25</t>
  </si>
  <si>
    <t>8.26</t>
  </si>
  <si>
    <t>8.27</t>
  </si>
  <si>
    <t>Fornecimento e instalação de tomada para ponto de dados e voz RJ45</t>
  </si>
  <si>
    <t>8.28</t>
  </si>
  <si>
    <t>8.29</t>
  </si>
  <si>
    <t>Fornecimento e instalação de rack fechado de parede 19" x 16U x 450mm, com tampa frontal de acrílico, com 01 patch painel 48 portas RJ45, altura 2U e categodia 5e</t>
  </si>
  <si>
    <t>8.30</t>
  </si>
  <si>
    <t>Fornecimento e instalação de patch cords RJ45, categodia 5e, comprimento 1,50m</t>
  </si>
  <si>
    <t>8.31</t>
  </si>
  <si>
    <t>Fornecimento e instalação de switch 48 portas RJ45 10/100, base TX</t>
  </si>
  <si>
    <t>8.32</t>
  </si>
  <si>
    <t>Fornecimento e instalação de bloco terminal 10 pares</t>
  </si>
  <si>
    <t>8.33</t>
  </si>
  <si>
    <t>Fornecimento e instalação de central PABX híbrida, capacidade 16 linhas e 40 ramais</t>
  </si>
  <si>
    <t>8.34</t>
  </si>
  <si>
    <t>Fornecimento e instalação de distribuidor óptico DIO 1U</t>
  </si>
  <si>
    <t>8.35</t>
  </si>
  <si>
    <t>Fornecimento e instalação de régua com 10 tomadas 2P+T 10A para rack 1U</t>
  </si>
  <si>
    <t>8.36</t>
  </si>
  <si>
    <t>Fornecimento e instalação de guia de cabos para rack 1U</t>
  </si>
  <si>
    <t>8.37</t>
  </si>
  <si>
    <t>MONITORAMENTO E SEGURANÇA VER SE PODE TIRAR</t>
  </si>
  <si>
    <t>9.0</t>
  </si>
  <si>
    <t>PREVENTIVO DE INCÊNDIO</t>
  </si>
  <si>
    <t>9.1</t>
  </si>
  <si>
    <t>Fornecimento e instalação de extintor de incêndio, tipo PQD B/C, 4kg, incluso suporte e incluso sinalização</t>
  </si>
  <si>
    <t>9.2</t>
  </si>
  <si>
    <t>9.3</t>
  </si>
  <si>
    <t>Fonrecimento e instalação de luminária de emergência, tipo bloco autônomo com 30 lâmpadas LED.</t>
  </si>
  <si>
    <t>9.4</t>
  </si>
  <si>
    <t>9.5</t>
  </si>
  <si>
    <t>Fonrecimento e instalação de luminária de emergência, tipo bloco autônomo, indicando "SAÍDA" com ou sem seta</t>
  </si>
  <si>
    <t>9.6</t>
  </si>
  <si>
    <t>10.0</t>
  </si>
  <si>
    <t>HIDROSANITÁRIO</t>
  </si>
  <si>
    <t>10.1</t>
  </si>
  <si>
    <t>ESGOTO, PLUVIAL E DRENAGEM AR CONDICIONADO</t>
  </si>
  <si>
    <t>10.1.1</t>
  </si>
  <si>
    <t>Caixa de passagem de esgoto em alvenaria de tijolos maciços, dimensões internas 60x60cm e tampa de concreto</t>
  </si>
  <si>
    <t>10.1.2</t>
  </si>
  <si>
    <t>Caixa de passagem de esgoto em alvenaria de tijolos maciços, dimensões internas 40x40cm e tampa de concreto</t>
  </si>
  <si>
    <t>10.1.3</t>
  </si>
  <si>
    <t>Caixa de passagem de pluvial em alvenaria de tijolos maciços, dimensões internas 60x60cm e com grelha metálica</t>
  </si>
  <si>
    <t>10.1.4</t>
  </si>
  <si>
    <t>Caixa de passagem de pluvial em alvenaria de tijolos maciços, dimensões internas 60x60cm e tampa de concreto</t>
  </si>
  <si>
    <t>10.1.5</t>
  </si>
  <si>
    <t>Caixa de caixa de gordura dupla, retangular, em alvenaria com tijolos cerâmicos maciços, dimensões internas 40x70cm</t>
  </si>
  <si>
    <t>10.1.6</t>
  </si>
  <si>
    <t>Fornecimento e instalação de poço de visita de esgoto, com anel de concreto, Ø60cm, profundidade 1,50m, excluso tampão de ferro fundido</t>
  </si>
  <si>
    <t>10.1.7</t>
  </si>
  <si>
    <t>Fornecimento e instalação de tampão fofo (ferro fundido) articulado, classe B125, máx. 12,5t, Ø60cm para de esgoto</t>
  </si>
  <si>
    <t>10.1.8</t>
  </si>
  <si>
    <t>Fornecimento e instalação de caixa sifonada 150x150x50mm, em PVC branco, com grelha e porta grelha</t>
  </si>
  <si>
    <t>10.1.9</t>
  </si>
  <si>
    <t>10.1.10</t>
  </si>
  <si>
    <t>Fornecimento e instalação de tudo de concreto para drenagem pluvial, Ø200mm, com junta rígida argamassada</t>
  </si>
  <si>
    <t>10.1.11</t>
  </si>
  <si>
    <t>Fornecimento e instalação de tudo de PVC série normal, Ø150mm</t>
  </si>
  <si>
    <t>10.1.12</t>
  </si>
  <si>
    <t>Fornecimento e instalação de tudo de PVC série normal, Ø100mm</t>
  </si>
  <si>
    <t>10.1.13</t>
  </si>
  <si>
    <t>10.1.14</t>
  </si>
  <si>
    <t>Fornecimento e instalação de tudo de PVC série normal, Ø50mm</t>
  </si>
  <si>
    <t>10.1.15</t>
  </si>
  <si>
    <t>10.1.16</t>
  </si>
  <si>
    <t>Fornecimento e instalação de tudo de PVC série normal, Ø40mm</t>
  </si>
  <si>
    <t>10.1.17</t>
  </si>
  <si>
    <t>10.1.18</t>
  </si>
  <si>
    <t>Fornecimento e instalação de curva curta 90° em PVC série normal, Ø40mm, incluso junta elástica</t>
  </si>
  <si>
    <t>10.1.19</t>
  </si>
  <si>
    <t>10.1.20</t>
  </si>
  <si>
    <t>Fornecimento e instalação de joelho 90° em PVC série normal, Ø40mm, incluso junta elástica</t>
  </si>
  <si>
    <t>10.1.21</t>
  </si>
  <si>
    <t>10.1.22</t>
  </si>
  <si>
    <t>Fornecimento e instalação de joelho 45° em PVC série normal, Ø40mm, incluso junta elástica</t>
  </si>
  <si>
    <t>10.1.23</t>
  </si>
  <si>
    <t>10.1.24</t>
  </si>
  <si>
    <t>Fornecimento e instalação de joelho 90° em PVC série normal, Ø50mm, incluso junta elástica</t>
  </si>
  <si>
    <t>10.1.25</t>
  </si>
  <si>
    <t>10.1.26</t>
  </si>
  <si>
    <t>Fornecimento e instalação de joelho 45° em PVC série normal, Ø50mm, incluso junta elástica</t>
  </si>
  <si>
    <t>10.1.27</t>
  </si>
  <si>
    <t>10.1.28</t>
  </si>
  <si>
    <t>Fornecimento e instalação de joelho 90° em PVC série normal, Ø100mm, incluso junta elástica</t>
  </si>
  <si>
    <t>10.1.29</t>
  </si>
  <si>
    <t>10.1.30</t>
  </si>
  <si>
    <t>Fornecimento e instalação de curva 90° em PVC série normal, Ø100mm, incluso junta elástica</t>
  </si>
  <si>
    <t>10.1.31</t>
  </si>
  <si>
    <t>Fornecimento e instalação de joelho 45° em PVC série normal, Ø100mm, incluso junta elástica</t>
  </si>
  <si>
    <t>10.1.32</t>
  </si>
  <si>
    <t>10.1.33</t>
  </si>
  <si>
    <t>Fornecimento e instalação de junção simples em PVC série normal, Ø100x100mm, incluso junta elástica</t>
  </si>
  <si>
    <t>10.1.34</t>
  </si>
  <si>
    <t>10.1.35</t>
  </si>
  <si>
    <t>Fornecimento e instalação de junção simples em PVC série normal, Ø50x50mm, incluso junta elástica</t>
  </si>
  <si>
    <t>10.1.36</t>
  </si>
  <si>
    <t>Fornecimento e instalação de junção simples em PVC série normal, Ø40x40mm, incluso junta elástica</t>
  </si>
  <si>
    <t>10.1.37</t>
  </si>
  <si>
    <t>10.1.38</t>
  </si>
  <si>
    <t>Fornecimento e instalação de junção simples em PVC série normal, Ø100x50mm, incluso junta elástica</t>
  </si>
  <si>
    <t>10.1.39</t>
  </si>
  <si>
    <t>10.1.40</t>
  </si>
  <si>
    <t>Fornecimento e instalação de bucha de redução longa em PVC série normal, Ø50x40mm, incluso junta elástica</t>
  </si>
  <si>
    <t>10.1.41</t>
  </si>
  <si>
    <t>10.1.42</t>
  </si>
  <si>
    <t>Fornecimento e instalação de luva simples em PVC série normal, Ø40mm, incluso junta elástica</t>
  </si>
  <si>
    <t>10.1.43</t>
  </si>
  <si>
    <t>Fornecimento e instalação de luva simples em PVC série normal, Ø50mm, incluso junta elástica</t>
  </si>
  <si>
    <t>10.1.44</t>
  </si>
  <si>
    <t>Fornecimento e instalação de luva simples em PVC série normal, Ø100mm, incluso junta elástica</t>
  </si>
  <si>
    <t>10.1.45</t>
  </si>
  <si>
    <t>Fornecimento e instalação de redução excêntrica em PVC série normal, Ø100x50mm, incluso junta elástica</t>
  </si>
  <si>
    <t>10.1.46</t>
  </si>
  <si>
    <t>Terminal de ventilação em PVC série normal, Ø50mm</t>
  </si>
  <si>
    <t>10.1.47</t>
  </si>
  <si>
    <t>10.1.48</t>
  </si>
  <si>
    <t>Fornecimento e instalação de tê 90° em PVC série normal, Ø100x100mm, incluso junta elástica</t>
  </si>
  <si>
    <t>10.1.49</t>
  </si>
  <si>
    <t>Fornecimento e instalação de tê 90° em PVC série normal, Ø50x50mm, incluso junta elástica</t>
  </si>
  <si>
    <t>10.1.50</t>
  </si>
  <si>
    <t>10.1.51</t>
  </si>
  <si>
    <t>Fornecimento e instalação tubo corrugado perfurado Ø100mm (4"), com junta elástrica para drenagem pluvial</t>
  </si>
  <si>
    <t>10.1.52</t>
  </si>
  <si>
    <t>Execução de dreno para drenagem pluvial, envolto com brita e manta geotextil</t>
  </si>
  <si>
    <t>10.2</t>
  </si>
  <si>
    <t>ÁGUA FRIA</t>
  </si>
  <si>
    <t>10.2.1</t>
  </si>
  <si>
    <t>10.2.2</t>
  </si>
  <si>
    <t>Reservatório em fibra de vidro 2.000 litros com tampa</t>
  </si>
  <si>
    <t>10.2.3</t>
  </si>
  <si>
    <t>Fornecimento e instalação de registro de gaveta bruto de latão roscável, Ø3/4", com acabamento e canopla cromados</t>
  </si>
  <si>
    <t>10.2.4</t>
  </si>
  <si>
    <t>10.2.5</t>
  </si>
  <si>
    <t>Fornecimento e instalação de registro de gaveta bruto de latão roscável, Ø3/4"</t>
  </si>
  <si>
    <t>10.2.6</t>
  </si>
  <si>
    <t>Fornecimento e instalação de registro de gaveta bruto de latão roscável, Ø1"</t>
  </si>
  <si>
    <t>10.2.7</t>
  </si>
  <si>
    <t>Fornecimento e instalação de joelho 90° em PVC soldável azul com bucha de latão, Ø25mm x 1/2"</t>
  </si>
  <si>
    <t>10.2.8</t>
  </si>
  <si>
    <t>10.2.9</t>
  </si>
  <si>
    <t>Fornecimento e instalação de joelho 90° em PVC soldável azul com bucha de latão, Ø25mm x 3/4"</t>
  </si>
  <si>
    <t>10.2.10</t>
  </si>
  <si>
    <t>10.2.11</t>
  </si>
  <si>
    <t>Fornecimento e instalação de tê 90° em PVC soldável com bucha de latão, Ø25mm x 1/2"</t>
  </si>
  <si>
    <t>10.2.12</t>
  </si>
  <si>
    <t>10.2.13</t>
  </si>
  <si>
    <t>Fornecimento e instalação de tê 90° em PVC soldável com bucha de latão, Ø25mm x 3/4"</t>
  </si>
  <si>
    <t>10.2.14</t>
  </si>
  <si>
    <t>Fornecimento e instalação de adaptador com flanges livres para caixa d'água em PVC soldável, Ø25mm x 3/4"</t>
  </si>
  <si>
    <t>10.2.15</t>
  </si>
  <si>
    <t>Fornecimento e instalação de adaptador com flanges livres para caixa d'água em PVC soldável, Ø32mm x 1"</t>
  </si>
  <si>
    <t>10.2.16</t>
  </si>
  <si>
    <t>Fornecimento e instalação de adaptador curto com bolsa e rosca para registro em PVC soldável, Ø25mm x 3/4"</t>
  </si>
  <si>
    <t>10.2.17</t>
  </si>
  <si>
    <t>10.2.18</t>
  </si>
  <si>
    <t>Fornecimento e instalação de adaptador curto com bolsa e rosca para registro em PVC soldável, Ø32mm x 1"</t>
  </si>
  <si>
    <t>10.2.19</t>
  </si>
  <si>
    <t>Fornecimento e instalação de bucha de redução em PVC soldável, Ø32 x 25mm</t>
  </si>
  <si>
    <t>10.2.20</t>
  </si>
  <si>
    <t>10.2.21</t>
  </si>
  <si>
    <t>Fornecimento e instalação de joelho 90º em PVC soldável, Ø25mm</t>
  </si>
  <si>
    <t>10.2.22</t>
  </si>
  <si>
    <t>10.2.23</t>
  </si>
  <si>
    <t>Fornecimento e instalação de joelho 45º em PVC soldável, Ø25mm</t>
  </si>
  <si>
    <t>10.2.24</t>
  </si>
  <si>
    <t>10.2.25</t>
  </si>
  <si>
    <t>Fornecimento e instalação de joelho 90º em PVC soldável, Ø32mm</t>
  </si>
  <si>
    <t>10.2.26</t>
  </si>
  <si>
    <t>Fornecimento e instalação de joelho 45° em PVC soldável, Ø32mm</t>
  </si>
  <si>
    <t>10.2.27</t>
  </si>
  <si>
    <t>Fornecimento e instalação de tê 90º em PVC soldável, Ø25mm</t>
  </si>
  <si>
    <t>10.2.28</t>
  </si>
  <si>
    <t>10.2.29</t>
  </si>
  <si>
    <t>Fornecimento e instalação de tê 90º em PVC soldável, Ø32mm</t>
  </si>
  <si>
    <t>10.2.30</t>
  </si>
  <si>
    <t>10.2.31</t>
  </si>
  <si>
    <t>Fornecimento e instalação de tê 90º de redução em PVC soldável, Ø32 x 25mm</t>
  </si>
  <si>
    <t>10.2.32</t>
  </si>
  <si>
    <t>10.2.33</t>
  </si>
  <si>
    <t>Fornecimento e instalação de luva de correr em PVC soldável, Ø32mm</t>
  </si>
  <si>
    <t>10.2.34</t>
  </si>
  <si>
    <t>Fornecimento e instalação de luva de correr em PVC soldável, Ø25mm</t>
  </si>
  <si>
    <t>10.2.35</t>
  </si>
  <si>
    <t>10.2.36</t>
  </si>
  <si>
    <t>Fornecimento e instalação de torneira bóia roscável Ø3/4"</t>
  </si>
  <si>
    <t>10.2.37</t>
  </si>
  <si>
    <t>Fornecimento e instalação de tubo PVC soldável Ø25mm</t>
  </si>
  <si>
    <t>10.2.38</t>
  </si>
  <si>
    <t>10.2.39</t>
  </si>
  <si>
    <t>Fornecimento e instalação de tubo PVC soldável Ø32mm</t>
  </si>
  <si>
    <t>10.2.40</t>
  </si>
  <si>
    <t>10.3</t>
  </si>
  <si>
    <t>DRENAGEM AR CONDICIONADO</t>
  </si>
  <si>
    <t>10.3.1</t>
  </si>
  <si>
    <t>Fornecimento e instalação de tubos em PVC soldável, Ø25mm para drenos dos climatizadores</t>
  </si>
  <si>
    <t>10.3.2</t>
  </si>
  <si>
    <t>10.3.3</t>
  </si>
  <si>
    <t>Fornecimento e instalação de luva em PVC soldável, Ø25mm para drenos dos climatizadores</t>
  </si>
  <si>
    <t>10.3.4</t>
  </si>
  <si>
    <t>10.3.5</t>
  </si>
  <si>
    <t>Fornecimento e instalação de tê 90° em PVC soldável, Ø25mm para drenos dos climatizadores</t>
  </si>
  <si>
    <t>10.3.6</t>
  </si>
  <si>
    <t>Fornecimento e instalação de joelho 90° em PVC soldável, Ø25mm para drenos dos climatizadores</t>
  </si>
  <si>
    <t>10.3.7</t>
  </si>
  <si>
    <t>10.3.8</t>
  </si>
  <si>
    <t>Fornecimento e instalação de joelho 45° em PVC soldável, Ø25mm para drenos dos climatizadores</t>
  </si>
  <si>
    <t>10.3.9</t>
  </si>
  <si>
    <t>Fornecimento e instalação de caixa em PVC de embutir para pré-instalação de ar condicionado</t>
  </si>
  <si>
    <t>10.3.10</t>
  </si>
  <si>
    <t>11.0</t>
  </si>
  <si>
    <t>PAVIMENTAÇÃO</t>
  </si>
  <si>
    <t>11.1</t>
  </si>
  <si>
    <t>PAVIMENTAÇÃO INTERNA</t>
  </si>
  <si>
    <t>11.1.1</t>
  </si>
  <si>
    <t>11.1.2</t>
  </si>
  <si>
    <t>11.1.3</t>
  </si>
  <si>
    <t>11.1.4</t>
  </si>
  <si>
    <t>11.1.5</t>
  </si>
  <si>
    <t>11.1.6</t>
  </si>
  <si>
    <t>11.1.7</t>
  </si>
  <si>
    <t xml:space="preserve">Execução e compactação mecanizada de base com brita graduada simples, esp. 5cm </t>
  </si>
  <si>
    <t>11.1.8</t>
  </si>
  <si>
    <t>11.1.9</t>
  </si>
  <si>
    <t>Fornecimento e instalação de lona preta para impermeabilização de base, esp. 150 micras</t>
  </si>
  <si>
    <t>11.1.10</t>
  </si>
  <si>
    <t>11.2</t>
  </si>
  <si>
    <t>PAVIMENTAÇÃO EXTERNA</t>
  </si>
  <si>
    <t>11.2.1</t>
  </si>
  <si>
    <t>11.2.2</t>
  </si>
  <si>
    <t>11.2.3</t>
  </si>
  <si>
    <t>11.2.4</t>
  </si>
  <si>
    <t>11.2.5</t>
  </si>
  <si>
    <t>11.2.6</t>
  </si>
  <si>
    <t>12.0</t>
  </si>
  <si>
    <t>ACABAMENTOS</t>
  </si>
  <si>
    <t>12.1</t>
  </si>
  <si>
    <t>PAREDES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</si>
  <si>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</si>
  <si>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</si>
  <si>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</si>
  <si>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</si>
  <si>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</si>
  <si>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</si>
  <si>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</si>
  <si>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</si>
  <si>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</si>
  <si>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</si>
  <si>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</si>
  <si>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12.2</t>
  </si>
  <si>
    <t>TETO</t>
  </si>
  <si>
    <t>12.2.1</t>
  </si>
  <si>
    <t>12.2.2</t>
  </si>
  <si>
    <t>12.2.3</t>
  </si>
  <si>
    <t>12.2.4</t>
  </si>
  <si>
    <t>12.2.5</t>
  </si>
  <si>
    <t>12.2.6</t>
  </si>
  <si>
    <t>13.0</t>
  </si>
  <si>
    <t>ESQUADRIAS</t>
  </si>
  <si>
    <t>13.1</t>
  </si>
  <si>
    <t>PORTAS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</si>
  <si>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</si>
  <si>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</si>
  <si>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</si>
  <si>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</si>
  <si>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</si>
  <si>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</si>
  <si>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</si>
  <si>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</si>
  <si>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</si>
  <si>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</si>
  <si>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</si>
  <si>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</si>
  <si>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</si>
  <si>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13.1.14</t>
  </si>
  <si>
    <t>13.1.15</t>
  </si>
  <si>
    <t>13.1.16</t>
  </si>
  <si>
    <t>13.1.17</t>
  </si>
  <si>
    <t>13.1.18</t>
  </si>
  <si>
    <t>Execução de calafetação de esquadrias, interno e externo, com selante elástico monocomponente a base e poluiretano</t>
  </si>
  <si>
    <t>13.1.19</t>
  </si>
  <si>
    <t>13.1.20</t>
  </si>
  <si>
    <t>Fornecimento e instalação de batedor magnético para portas fixador no piso</t>
  </si>
  <si>
    <t>13.1.21</t>
  </si>
  <si>
    <t>13.2</t>
  </si>
  <si>
    <t>GRADES E PORTÕES</t>
  </si>
  <si>
    <t>13.2.1</t>
  </si>
  <si>
    <t>Fabricação e montagem de gradil, com painéis modelo Nylofor3D, Eurograd, Gradil Standart ou simila, cor Azul Del Rey, malha 5x20cm, painéis 250x203 cm, postes para chumbamento em concreto h=2,60m, fixadores e tampas para postes</t>
  </si>
  <si>
    <t>13.2.2</t>
  </si>
  <si>
    <t>13.2.3</t>
  </si>
  <si>
    <t>13.2.4</t>
  </si>
  <si>
    <t>13.3</t>
  </si>
  <si>
    <t>JANELAS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</si>
  <si>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</si>
  <si>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</si>
  <si>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</si>
  <si>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</si>
  <si>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</si>
  <si>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</si>
  <si>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</si>
  <si>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</si>
  <si>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</si>
  <si>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</si>
  <si>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</si>
  <si>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</si>
  <si>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</si>
  <si>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</si>
  <si>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13.3.15</t>
  </si>
  <si>
    <t>13.3.16</t>
  </si>
  <si>
    <t>13.3.17</t>
  </si>
  <si>
    <t>13.3.18</t>
  </si>
  <si>
    <t>13.3.19</t>
  </si>
  <si>
    <t>13.3.20</t>
  </si>
  <si>
    <t>13.3.21</t>
  </si>
  <si>
    <t>13.3.22</t>
  </si>
  <si>
    <t>14.0</t>
  </si>
  <si>
    <t>APARELHOS SANITÁRIOS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</si>
  <si>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</si>
  <si>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</si>
  <si>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</si>
  <si>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</si>
  <si>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</si>
  <si>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</si>
  <si>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</si>
  <si>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</si>
  <si>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</si>
  <si>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</si>
  <si>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</si>
  <si>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Fornecimento e instalação de mictório em louça branca com pertences, com acionado de pressão automático cromado e conjunto para fixação</t>
  </si>
  <si>
    <t>14.12</t>
  </si>
  <si>
    <t>14.13</t>
  </si>
  <si>
    <t>14.14</t>
  </si>
  <si>
    <t>14.15</t>
  </si>
  <si>
    <t>14.16</t>
  </si>
  <si>
    <t>14.17</t>
  </si>
  <si>
    <t>14.18</t>
  </si>
  <si>
    <t>Fornecimento e instalação de chuveiro, tipo ducha de plástico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</si>
  <si>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</si>
  <si>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</si>
  <si>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</si>
  <si>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</si>
  <si>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</si>
  <si>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</si>
  <si>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</si>
  <si>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</si>
  <si>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</si>
  <si>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</si>
  <si>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</si>
  <si>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Fornecimento e instalação de engate flexível em inos Ø1/2" x 30cm</t>
  </si>
  <si>
    <t>15.0</t>
  </si>
  <si>
    <t>PINTURA</t>
  </si>
  <si>
    <t>15.1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</si>
  <si>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</si>
  <si>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</si>
  <si>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</si>
  <si>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</si>
  <si>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</si>
  <si>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</si>
  <si>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</si>
  <si>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</si>
  <si>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</si>
  <si>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</si>
  <si>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</si>
  <si>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15.2</t>
  </si>
  <si>
    <t>15.2.1</t>
  </si>
  <si>
    <t>15.2.2</t>
  </si>
  <si>
    <t>15.2.3</t>
  </si>
  <si>
    <t>15.2.4</t>
  </si>
  <si>
    <t>15.2.5</t>
  </si>
  <si>
    <t>15.2.6</t>
  </si>
  <si>
    <t>15.3</t>
  </si>
  <si>
    <t>15.3.1</t>
  </si>
  <si>
    <t>Apliação manual de pintura esmalte acetinado em rodapés de madeira, duas demãos</t>
  </si>
  <si>
    <t>15.3.2</t>
  </si>
  <si>
    <t>15.3.3</t>
  </si>
  <si>
    <t>15.3.4</t>
  </si>
  <si>
    <t>16.0</t>
  </si>
  <si>
    <t>EQUIPAMENTOS</t>
  </si>
  <si>
    <t>16.1</t>
  </si>
  <si>
    <t>16.2</t>
  </si>
  <si>
    <t>17.0</t>
  </si>
  <si>
    <t>ACESSIBILIDADE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</si>
  <si>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</si>
  <si>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</si>
  <si>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</si>
  <si>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</si>
  <si>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</si>
  <si>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</si>
  <si>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</si>
  <si>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</si>
  <si>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</si>
  <si>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</si>
  <si>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</si>
  <si>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</si>
  <si>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</si>
  <si>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Fornecimento e instalação de piso tátil, altera ou direcional, 25x25cm, esp 5mm, de borracha, colorido, fixado com cola</t>
  </si>
  <si>
    <t>17.14</t>
  </si>
  <si>
    <t>17.15</t>
  </si>
  <si>
    <t>Fornecimento e instalação de piso tátil, altera ou direcional, 40x40cm, esp 2,5mm, em concreto, instalado junto com a calçada externa</t>
  </si>
  <si>
    <t>18.0</t>
  </si>
  <si>
    <t>SERVIÇOS FINAIS E PAISAGISMO</t>
  </si>
  <si>
    <t>18.1</t>
  </si>
  <si>
    <t>Limpeza de piso cerâmico ou porcelanato com pano úmido</t>
  </si>
  <si>
    <t>18.2</t>
  </si>
  <si>
    <t>18.3</t>
  </si>
  <si>
    <t>Limpeza de revestiento cerâmico em parede com pano úmido</t>
  </si>
  <si>
    <t>18.4</t>
  </si>
  <si>
    <t>18.5</t>
  </si>
  <si>
    <t>Limpeza de porta de madeira</t>
  </si>
  <si>
    <t>18.6</t>
  </si>
  <si>
    <t>18.7</t>
  </si>
  <si>
    <t>Limpeza de forro removível com pano úmido</t>
  </si>
  <si>
    <t>18.8</t>
  </si>
  <si>
    <t>Plantio de grama batatais em placas</t>
  </si>
  <si>
    <t>18.9</t>
  </si>
  <si>
    <t>VALOR TOTAL R$</t>
  </si>
  <si>
    <t>PREFEITURA MUNICIPAL DE JOINVILLE</t>
  </si>
  <si>
    <t>Concorrência</t>
  </si>
  <si>
    <t>051/2019</t>
  </si>
  <si>
    <t>PROPONENTE:</t>
  </si>
  <si>
    <t xml:space="preserve"> </t>
  </si>
  <si>
    <t>CNPJ:</t>
  </si>
  <si>
    <t>EMAIL:</t>
  </si>
  <si>
    <t>ENDEREÇO:</t>
  </si>
  <si>
    <t>TELEFONE:</t>
  </si>
  <si>
    <t>DATA:</t>
  </si>
  <si>
    <t>PROPOSTA COMERCIAL</t>
  </si>
  <si>
    <t>OBJETO</t>
  </si>
  <si>
    <t>VALOR GLOBAL DA PROPOSTA</t>
  </si>
  <si>
    <t>VALOR POR EXTENSO</t>
  </si>
  <si>
    <t>Contratação de pessoa jurídica habilitada para realização de serviços e obras de engenharia/arquitetura para execução reforma e ampliação da obra da "Unidade Básica de Saúde da Família Bom Retiro"</t>
  </si>
  <si>
    <t>VALIDADE DA PROPOSTA COMERCIAL</t>
  </si>
  <si>
    <t>DECLARAMOS EXPRESSAMENTE QUE:</t>
  </si>
  <si>
    <t>O preço compreende todos os serviços, materiais e encargos necessários à completa realização do serviço e sua entrega rematada e perfeita em todos os pormenores mesmo que sejam verificadas falhas ou omissões na proposta</t>
  </si>
  <si>
    <t>DESCRIÇÃO</t>
  </si>
  <si>
    <t>QTDE</t>
  </si>
  <si>
    <t>CUSTO R$</t>
  </si>
  <si>
    <t>MAT.</t>
  </si>
  <si>
    <t>M.O.</t>
  </si>
  <si>
    <t>MAT. + M.O.</t>
  </si>
  <si>
    <r>
      <rPr>
        <sz val="11"/>
        <color rgb="FF000000"/>
        <rFont val="Arial"/>
        <family val="2"/>
        <charset val="1"/>
      </rPr>
      <t xml:space="preserve">Desenhista copista com encargos complementares </t>
    </r>
    <r>
      <rPr>
        <sz val="10"/>
        <color rgb="FFFF0000"/>
        <rFont val="Arial"/>
        <family val="2"/>
        <charset val="1"/>
      </rPr>
      <t>- Projeto As Built Arquitetônico, Estrutural, Hidrossaitário, Elétrico, Cabeamento e Segurança, Climatização e Preventivo de Incêndio</t>
    </r>
  </si>
  <si>
    <r>
      <rPr>
        <sz val="11"/>
        <color rgb="FF000000"/>
        <rFont val="Arial"/>
        <family val="2"/>
        <charset val="1"/>
      </rPr>
      <t xml:space="preserve">Escavação manual para acerto de taludes, em material de 1ª categoria, com escavadeira hidráulica - </t>
    </r>
    <r>
      <rPr>
        <sz val="10"/>
        <color rgb="FFFF0000"/>
        <rFont val="Arial"/>
        <family val="2"/>
        <charset val="1"/>
      </rPr>
      <t>Empolamento 20%</t>
    </r>
  </si>
  <si>
    <r>
      <rPr>
        <sz val="11"/>
        <color rgb="FF000000"/>
        <rFont val="Arial"/>
        <family val="2"/>
        <charset val="1"/>
      </rPr>
      <t>Demolição manual de argamassas, sem reaproveitamento</t>
    </r>
    <r>
      <rPr>
        <sz val="10"/>
        <color rgb="FFFF0000"/>
        <rFont val="Arial"/>
        <family val="2"/>
        <charset val="1"/>
      </rPr>
      <t xml:space="preserve"> - rebocos internos e externos para correção de trancas e infiltrações</t>
    </r>
  </si>
  <si>
    <r>
      <rPr>
        <sz val="11"/>
        <color rgb="FF000000"/>
        <rFont val="Arial"/>
        <family val="2"/>
        <charset val="1"/>
      </rPr>
      <t xml:space="preserve">Remoção manual de divisórias leves com montantes metálicos, sem reaproveitamento - </t>
    </r>
    <r>
      <rPr>
        <sz val="10"/>
        <color rgb="FFFF0000"/>
        <rFont val="Arial"/>
        <family val="2"/>
        <charset val="1"/>
      </rPr>
      <t>Empolamento 40%</t>
    </r>
  </si>
  <si>
    <r>
      <rPr>
        <sz val="11"/>
        <color rgb="FF000000"/>
        <rFont val="Arial"/>
        <family val="2"/>
        <charset val="1"/>
      </rPr>
      <t xml:space="preserve">Demolição mecanizada com martelete de revestimentos cerâmicos, de piso e parede, sem reaproveitamento </t>
    </r>
    <r>
      <rPr>
        <sz val="10"/>
        <color rgb="FFFF0000"/>
        <rFont val="Arial"/>
        <family val="2"/>
        <charset val="1"/>
      </rPr>
      <t>- Empolamente 20%</t>
    </r>
  </si>
  <si>
    <r>
      <rPr>
        <sz val="11"/>
        <color rgb="FF000000"/>
        <rFont val="Arial"/>
        <family val="2"/>
        <charset val="1"/>
      </rPr>
      <t>Demolição manual de piso vinílico, inclusive ropadés, sem reaproveitamento -</t>
    </r>
    <r>
      <rPr>
        <sz val="10"/>
        <color rgb="FFFF0000"/>
        <rFont val="Arial"/>
        <family val="2"/>
        <charset val="1"/>
      </rPr>
      <t xml:space="preserve"> Empolamente 20%</t>
    </r>
  </si>
  <si>
    <r>
      <rPr>
        <sz val="11"/>
        <color rgb="FF000000"/>
        <rFont val="Arial"/>
        <family val="2"/>
        <charset val="1"/>
      </rPr>
      <t xml:space="preserve">Demolição manual de rodapés cerâmicos, sem reaproveitamento </t>
    </r>
    <r>
      <rPr>
        <sz val="10"/>
        <color rgb="FFFF0000"/>
        <rFont val="Arial"/>
        <family val="2"/>
        <charset val="1"/>
      </rPr>
      <t>- Empolamente 20%</t>
    </r>
  </si>
  <si>
    <r>
      <rPr>
        <sz val="11"/>
        <color rgb="FF000000"/>
        <rFont val="Arial"/>
        <family val="2"/>
        <charset val="1"/>
      </rPr>
      <t xml:space="preserve">Remoção manual de telhas em fibrocimento, sem reaproveitamento </t>
    </r>
    <r>
      <rPr>
        <sz val="10"/>
        <color rgb="FFFF0000"/>
        <rFont val="Arial"/>
        <family val="2"/>
        <charset val="1"/>
      </rPr>
      <t>- Empolamento 20%</t>
    </r>
  </si>
  <si>
    <r>
      <rPr>
        <sz val="11"/>
        <color rgb="FF000000"/>
        <rFont val="Arial"/>
        <family val="2"/>
        <charset val="1"/>
      </rPr>
      <t xml:space="preserve">Remoção manual de estrutura de madeira para cobertura, sem reaproveitamento  - </t>
    </r>
    <r>
      <rPr>
        <sz val="10"/>
        <color rgb="FFFF0000"/>
        <rFont val="Arial"/>
        <family val="2"/>
        <charset val="1"/>
      </rPr>
      <t>Empolamento 20%</t>
    </r>
  </si>
  <si>
    <r>
      <rPr>
        <sz val="11"/>
        <color rgb="FF000000"/>
        <rFont val="Arial"/>
        <family val="2"/>
        <charset val="1"/>
      </rPr>
      <t xml:space="preserve">Remoção de forro de PVC, sem reaproveitamento </t>
    </r>
    <r>
      <rPr>
        <sz val="10"/>
        <color rgb="FFFF0000"/>
        <rFont val="Arial"/>
        <family val="2"/>
        <charset val="1"/>
      </rPr>
      <t>- Empolamento 20% - interno e beirais</t>
    </r>
  </si>
  <si>
    <r>
      <rPr>
        <sz val="11"/>
        <color rgb="FF000000"/>
        <rFont val="Arial"/>
        <family val="2"/>
        <charset val="1"/>
      </rPr>
      <t xml:space="preserve">Remoção de trama de madeira ou metálica para forro, sem reaproveitamento </t>
    </r>
    <r>
      <rPr>
        <sz val="10"/>
        <color rgb="FFFF0000"/>
        <rFont val="Arial"/>
        <family val="2"/>
        <charset val="1"/>
      </rPr>
      <t>- Empolamento 20% - interno e beirais forros em PVC existentes</t>
    </r>
  </si>
  <si>
    <r>
      <rPr>
        <sz val="11"/>
        <color rgb="FF000000"/>
        <rFont val="Arial"/>
        <family val="2"/>
        <charset val="1"/>
      </rPr>
      <t>Remoção de cercamento com tela galvanizada, sem reaproveitamento  -</t>
    </r>
    <r>
      <rPr>
        <sz val="10"/>
        <color rgb="FFFF0000"/>
        <rFont val="Arial"/>
        <family val="2"/>
        <charset val="1"/>
      </rPr>
      <t xml:space="preserve"> alinhamento predial</t>
    </r>
  </si>
  <si>
    <r>
      <rPr>
        <sz val="11"/>
        <color rgb="FF000000"/>
        <rFont val="Arial"/>
        <family val="2"/>
        <charset val="1"/>
      </rPr>
      <t xml:space="preserve">Remoção manual de quadro elétrico - </t>
    </r>
    <r>
      <rPr>
        <sz val="10"/>
        <color rgb="FFFF0000"/>
        <rFont val="Arial"/>
        <family val="2"/>
        <charset val="1"/>
      </rPr>
      <t>entrada de energia existente</t>
    </r>
  </si>
  <si>
    <r>
      <rPr>
        <sz val="11"/>
        <color rgb="FF000000"/>
        <rFont val="Arial"/>
        <family val="2"/>
        <charset val="1"/>
      </rPr>
      <t xml:space="preserve">Remoção de poste de concreto, sem reaproveitamento - </t>
    </r>
    <r>
      <rPr>
        <sz val="10"/>
        <color rgb="FFFF0000"/>
        <rFont val="Arial"/>
        <family val="2"/>
        <charset val="1"/>
      </rPr>
      <t>entrada de energia e telecomunicações existentes</t>
    </r>
  </si>
  <si>
    <r>
      <rPr>
        <sz val="11"/>
        <color rgb="FF000000"/>
        <rFont val="Arial"/>
        <family val="2"/>
        <charset val="1"/>
      </rPr>
      <t xml:space="preserve">Demolição mecanizada de concreto simples com martelete - </t>
    </r>
    <r>
      <rPr>
        <sz val="10"/>
        <color rgb="FFFF0000"/>
        <rFont val="Arial"/>
        <family val="2"/>
        <charset val="1"/>
      </rPr>
      <t>Empolamento 20% - piso de concreto externo (esp. média 20cm), calçada existente (esp. média 10cm) e escada estacionamento (esp. média 15cm)</t>
    </r>
  </si>
  <si>
    <r>
      <rPr>
        <sz val="11"/>
        <color rgb="FF000000"/>
        <rFont val="Arial"/>
        <family val="2"/>
        <charset val="1"/>
      </rPr>
      <t xml:space="preserve">Demolição de concreto armado com martelete e corte oxiacetileno - </t>
    </r>
    <r>
      <rPr>
        <sz val="10"/>
        <color rgb="FFFF0000"/>
        <rFont val="Arial"/>
        <family val="2"/>
        <charset val="1"/>
      </rPr>
      <t>estrutrura antiga Varanda Acesso, pilaretes e vigas baldrames alambrado existente - Empolamento 40%</t>
    </r>
  </si>
  <si>
    <r>
      <rPr>
        <sz val="11"/>
        <color rgb="FF000000"/>
        <rFont val="Arial"/>
        <family val="2"/>
        <charset val="1"/>
      </rPr>
      <t xml:space="preserve">Demolição mecanizada de laje em concreto armado - </t>
    </r>
    <r>
      <rPr>
        <sz val="10"/>
        <color rgb="FFFF0000"/>
        <rFont val="Arial"/>
        <family val="2"/>
        <charset val="1"/>
      </rPr>
      <t>Varanda Acesso -</t>
    </r>
    <r>
      <rPr>
        <sz val="10"/>
        <color rgb="FF000000"/>
        <rFont val="Arial"/>
        <family val="2"/>
        <charset val="1"/>
      </rPr>
      <t xml:space="preserve"> </t>
    </r>
    <r>
      <rPr>
        <sz val="10"/>
        <color rgb="FFFF0000"/>
        <rFont val="Arial"/>
        <family val="2"/>
        <charset val="1"/>
      </rPr>
      <t>Empolamento 40%</t>
    </r>
  </si>
  <si>
    <r>
      <rPr>
        <sz val="11"/>
        <color rgb="FF000000"/>
        <rFont val="Arial"/>
        <family val="2"/>
        <charset val="1"/>
      </rPr>
      <t xml:space="preserve">Limpeza de superfícies com jato de alta pressão - </t>
    </r>
    <r>
      <rPr>
        <sz val="10"/>
        <color rgb="FFFF0000"/>
        <rFont val="Arial"/>
        <family val="2"/>
        <charset val="1"/>
      </rPr>
      <t>revestimentos de alvenarias externos (fachadas) e muro de divisa</t>
    </r>
  </si>
  <si>
    <r>
      <rPr>
        <sz val="11"/>
        <color rgb="FF000000"/>
        <rFont val="Arial"/>
        <family val="2"/>
        <charset val="1"/>
      </rPr>
      <t xml:space="preserve">Demolição manual de alvenarias de tijolos furados, sem reaproveitamento - </t>
    </r>
    <r>
      <rPr>
        <sz val="10"/>
        <color rgb="FFFF0000"/>
        <rFont val="Arial"/>
        <family val="2"/>
        <charset val="1"/>
      </rPr>
      <t>alteração de layout, muretas taludes existentes, volume reservatório existente, abertura de vãos de esquadrias e novas tubulações</t>
    </r>
  </si>
  <si>
    <r>
      <rPr>
        <sz val="11"/>
        <color rgb="FF000000"/>
        <rFont val="Arial"/>
        <family val="2"/>
        <charset val="1"/>
      </rPr>
      <t>Transporte com caminhão basculante 6,0m³, em via urbana pavimentada, DMT até 30km -</t>
    </r>
    <r>
      <rPr>
        <sz val="10"/>
        <color rgb="FFFF0000"/>
        <rFont val="Arial"/>
        <family val="2"/>
        <charset val="1"/>
      </rPr>
      <t xml:space="preserve"> a correta destinação de entulho e resíduos fica sob responsabilidade da empresa executora </t>
    </r>
  </si>
  <si>
    <r>
      <rPr>
        <sz val="11"/>
        <color rgb="FF000000"/>
        <rFont val="Arial"/>
        <family val="2"/>
        <charset val="1"/>
      </rPr>
      <t xml:space="preserve">Execução de depósito em canteiro de obra em chapa de madeira compensada, </t>
    </r>
    <r>
      <rPr>
        <sz val="10"/>
        <color rgb="FFFF0000"/>
        <rFont val="Arial"/>
        <family val="2"/>
        <charset val="1"/>
      </rPr>
      <t>não incluso mobiliário e equipamentos.</t>
    </r>
  </si>
  <si>
    <r>
      <rPr>
        <sz val="11"/>
        <color rgb="FF000000"/>
        <rFont val="Arial"/>
        <family val="2"/>
        <charset val="1"/>
      </rPr>
      <t xml:space="preserve">Execução de refeitório em canteiro de obra em chapa de madeira compensada, </t>
    </r>
    <r>
      <rPr>
        <sz val="10"/>
        <color rgb="FFFF0000"/>
        <rFont val="Arial"/>
        <family val="2"/>
        <charset val="1"/>
      </rPr>
      <t>não incluso mobiliário e equipamentos.</t>
    </r>
  </si>
  <si>
    <r>
      <rPr>
        <sz val="11"/>
        <color rgb="FF000000"/>
        <rFont val="Arial"/>
        <family val="2"/>
        <charset val="1"/>
      </rPr>
      <t xml:space="preserve">Execução sanitário e vestiário em canteiro de obra em chapa de madeira compensada, </t>
    </r>
    <r>
      <rPr>
        <sz val="10"/>
        <color rgb="FFFF0000"/>
        <rFont val="Arial"/>
        <family val="2"/>
        <charset val="1"/>
      </rPr>
      <t>não incluso mobiliário e equipamento.</t>
    </r>
  </si>
  <si>
    <r>
      <rPr>
        <sz val="11"/>
        <color rgb="FF000000"/>
        <rFont val="Arial"/>
        <family val="2"/>
        <charset val="1"/>
      </rPr>
      <t xml:space="preserve">Fabricação, montagem e desmontagem de forma para </t>
    </r>
    <r>
      <rPr>
        <sz val="10"/>
        <color rgb="FFFF0000"/>
        <rFont val="Arial"/>
        <family val="2"/>
        <charset val="1"/>
      </rPr>
      <t>sapata,</t>
    </r>
    <r>
      <rPr>
        <sz val="10"/>
        <color rgb="FF000000"/>
        <rFont val="Arial"/>
        <family val="2"/>
        <charset val="1"/>
      </rPr>
      <t xml:space="preserve"> em madeira serrada, e=25mm, 01 utilização</t>
    </r>
  </si>
  <si>
    <r>
      <rPr>
        <sz val="11"/>
        <color rgb="FF000000"/>
        <rFont val="Arial"/>
        <family val="2"/>
        <charset val="1"/>
      </rPr>
      <t xml:space="preserve">Fabricação, montagem e desmontagem de forma para </t>
    </r>
    <r>
      <rPr>
        <sz val="10"/>
        <color rgb="FFFF0000"/>
        <rFont val="Arial"/>
        <family val="2"/>
        <charset val="1"/>
      </rPr>
      <t>sapata (S1 e S11),</t>
    </r>
    <r>
      <rPr>
        <sz val="10"/>
        <color rgb="FF000000"/>
        <rFont val="Arial"/>
        <family val="2"/>
        <charset val="1"/>
      </rPr>
      <t xml:space="preserve"> em madeira serrada, e=25mm, 01 utilização</t>
    </r>
  </si>
  <si>
    <r>
      <rPr>
        <sz val="11"/>
        <color rgb="FF000000"/>
        <rFont val="Arial"/>
        <family val="2"/>
        <charset val="1"/>
      </rPr>
      <t xml:space="preserve">Fabricação, montagem e desmontagem de forma para </t>
    </r>
    <r>
      <rPr>
        <sz val="10"/>
        <color rgb="FFFF0000"/>
        <rFont val="Arial"/>
        <family val="2"/>
        <charset val="1"/>
      </rPr>
      <t>vigas baldrames</t>
    </r>
    <r>
      <rPr>
        <sz val="10"/>
        <color rgb="FF000000"/>
        <rFont val="Arial"/>
        <family val="2"/>
        <charset val="1"/>
      </rPr>
      <t xml:space="preserve">, em madeira serrada, e=25mm, 01 utilização </t>
    </r>
  </si>
  <si>
    <r>
      <rPr>
        <sz val="11"/>
        <color rgb="FF000000"/>
        <rFont val="Arial"/>
        <family val="2"/>
        <charset val="1"/>
      </rPr>
      <t xml:space="preserve">Fabricação, montagem e desmontagem de forma para </t>
    </r>
    <r>
      <rPr>
        <sz val="10"/>
        <color rgb="FFFF0000"/>
        <rFont val="Arial"/>
        <family val="2"/>
        <charset val="1"/>
      </rPr>
      <t>vigas baldrames (V2, V7 e V24)</t>
    </r>
    <r>
      <rPr>
        <sz val="10"/>
        <color rgb="FF000000"/>
        <rFont val="Arial"/>
        <family val="2"/>
        <charset val="1"/>
      </rPr>
      <t xml:space="preserve">, em amdeira serrada, e=25mm, 01 utilização </t>
    </r>
  </si>
  <si>
    <r>
      <rPr>
        <sz val="11"/>
        <color rgb="FF000000"/>
        <rFont val="Arial"/>
        <family val="2"/>
        <charset val="1"/>
      </rPr>
      <t xml:space="preserve">Fornecimento, corte, dobra e montagem de armadura para </t>
    </r>
    <r>
      <rPr>
        <sz val="10"/>
        <color rgb="FFFF0000"/>
        <rFont val="Arial"/>
        <family val="2"/>
        <charset val="1"/>
      </rPr>
      <t>sapatas</t>
    </r>
    <r>
      <rPr>
        <sz val="10"/>
        <color rgb="FF000000"/>
        <rFont val="Arial"/>
        <family val="2"/>
        <charset val="1"/>
      </rPr>
      <t xml:space="preserve"> em aço CA-50 de Ø12.5mm  - </t>
    </r>
    <r>
      <rPr>
        <sz val="10"/>
        <color rgb="FFFF0000"/>
        <rFont val="Arial"/>
        <family val="2"/>
        <charset val="1"/>
      </rPr>
      <t xml:space="preserve">Perda 10% </t>
    </r>
  </si>
  <si>
    <r>
      <rPr>
        <sz val="11"/>
        <color rgb="FF000000"/>
        <rFont val="Arial"/>
        <family val="2"/>
        <charset val="1"/>
      </rPr>
      <t xml:space="preserve">Fornecimento, corte, dobra e montagem de armadura para </t>
    </r>
    <r>
      <rPr>
        <sz val="10"/>
        <color rgb="FFFF0000"/>
        <rFont val="Arial"/>
        <family val="2"/>
        <charset val="1"/>
      </rPr>
      <t>sapatas (S1 e S11)</t>
    </r>
    <r>
      <rPr>
        <sz val="10"/>
        <color rgb="FF000000"/>
        <rFont val="Arial"/>
        <family val="2"/>
        <charset val="1"/>
      </rPr>
      <t xml:space="preserve"> em aço CA-50, Ø12.5mm - </t>
    </r>
    <r>
      <rPr>
        <sz val="10"/>
        <color rgb="FFFF0000"/>
        <rFont val="Arial"/>
        <family val="2"/>
        <charset val="1"/>
      </rPr>
      <t xml:space="preserve">Perda 10% </t>
    </r>
  </si>
  <si>
    <r>
      <rPr>
        <sz val="11"/>
        <color rgb="FF000000"/>
        <rFont val="Arial"/>
        <family val="2"/>
        <charset val="1"/>
      </rPr>
      <t>Concretagem de</t>
    </r>
    <r>
      <rPr>
        <sz val="10"/>
        <color rgb="FFFF0000"/>
        <rFont val="Arial"/>
        <family val="2"/>
        <charset val="1"/>
      </rPr>
      <t xml:space="preserve"> sapatas</t>
    </r>
    <r>
      <rPr>
        <sz val="10"/>
        <color rgb="FF000000"/>
        <rFont val="Arial"/>
        <family val="2"/>
        <charset val="1"/>
      </rPr>
      <t>, fck 30MPa, com uso de bomba de lançamento, adensamento e acabamento</t>
    </r>
  </si>
  <si>
    <r>
      <rPr>
        <sz val="11"/>
        <color rgb="FF000000"/>
        <rFont val="Arial"/>
        <family val="2"/>
        <charset val="1"/>
      </rPr>
      <t>Concretagem de</t>
    </r>
    <r>
      <rPr>
        <sz val="10"/>
        <color rgb="FFFF0000"/>
        <rFont val="Arial"/>
        <family val="2"/>
        <charset val="1"/>
      </rPr>
      <t xml:space="preserve"> sapatas (S1 e S11)</t>
    </r>
    <r>
      <rPr>
        <sz val="10"/>
        <color rgb="FF000000"/>
        <rFont val="Arial"/>
        <family val="2"/>
        <charset val="1"/>
      </rPr>
      <t>, fck 30MPa, com uso de bomba de lançamento, adensamento e acabamento</t>
    </r>
  </si>
  <si>
    <r>
      <rPr>
        <sz val="11"/>
        <color rgb="FF000000"/>
        <rFont val="Arial"/>
        <family val="2"/>
        <charset val="1"/>
      </rPr>
      <t xml:space="preserve">Concretagem de </t>
    </r>
    <r>
      <rPr>
        <sz val="10"/>
        <color rgb="FFFF0000"/>
        <rFont val="Arial"/>
        <family val="2"/>
        <charset val="1"/>
      </rPr>
      <t>vigas baldrames</t>
    </r>
    <r>
      <rPr>
        <sz val="10"/>
        <color rgb="FF000000"/>
        <rFont val="Arial"/>
        <family val="2"/>
        <charset val="1"/>
      </rPr>
      <t>, fck 30MPa, com uso de bomba de lançamento, adensamento e acabamento</t>
    </r>
    <r>
      <rPr>
        <sz val="10"/>
        <color rgb="FFFF0000"/>
        <rFont val="Arial"/>
        <family val="2"/>
        <charset val="1"/>
      </rPr>
      <t xml:space="preserve"> </t>
    </r>
  </si>
  <si>
    <r>
      <rPr>
        <sz val="11"/>
        <color rgb="FF000000"/>
        <rFont val="Arial"/>
        <family val="2"/>
        <charset val="1"/>
      </rPr>
      <t xml:space="preserve">Concretagem de </t>
    </r>
    <r>
      <rPr>
        <sz val="10"/>
        <color rgb="FFFF0000"/>
        <rFont val="Arial"/>
        <family val="2"/>
        <charset val="1"/>
      </rPr>
      <t>vigas baldrames (V2, V7 e V24)</t>
    </r>
    <r>
      <rPr>
        <sz val="10"/>
        <color rgb="FF000000"/>
        <rFont val="Arial"/>
        <family val="2"/>
        <charset val="1"/>
      </rPr>
      <t>, fck 30MPa, com uso de bomba de lançamento, adensamento e acabamento</t>
    </r>
    <r>
      <rPr>
        <sz val="10"/>
        <color rgb="FFFF0000"/>
        <rFont val="Arial"/>
        <family val="2"/>
        <charset val="1"/>
      </rPr>
      <t xml:space="preserve"> </t>
    </r>
  </si>
  <si>
    <r>
      <rPr>
        <sz val="11"/>
        <color rgb="FF000000"/>
        <rFont val="Arial"/>
        <family val="2"/>
        <charset val="1"/>
      </rPr>
      <t xml:space="preserve">Fornecimento, corte, dobra e montagem de armadura para </t>
    </r>
    <r>
      <rPr>
        <sz val="10"/>
        <color rgb="FFFF0000"/>
        <rFont val="Arial"/>
        <family val="2"/>
        <charset val="1"/>
      </rPr>
      <t>vigas baldrames</t>
    </r>
    <r>
      <rPr>
        <sz val="10"/>
        <color rgb="FF000000"/>
        <rFont val="Arial"/>
        <family val="2"/>
        <charset val="1"/>
      </rPr>
      <t xml:space="preserve"> em aço CA-60, Ø5.0mm - </t>
    </r>
    <r>
      <rPr>
        <sz val="10"/>
        <color rgb="FFFF0000"/>
        <rFont val="Arial"/>
        <family val="2"/>
        <charset val="1"/>
      </rPr>
      <t>Perda 10%</t>
    </r>
  </si>
  <si>
    <r>
      <rPr>
        <sz val="11"/>
        <color rgb="FF000000"/>
        <rFont val="Arial"/>
        <family val="2"/>
        <charset val="1"/>
      </rPr>
      <t xml:space="preserve">Fornecimento, corte, dobra e montagem de armadura para </t>
    </r>
    <r>
      <rPr>
        <sz val="10"/>
        <color rgb="FFFF0000"/>
        <rFont val="Arial"/>
        <family val="2"/>
        <charset val="1"/>
      </rPr>
      <t>vigas baldrames (V2, V7 e V24)</t>
    </r>
    <r>
      <rPr>
        <sz val="10"/>
        <color rgb="FF000000"/>
        <rFont val="Arial"/>
        <family val="2"/>
        <charset val="1"/>
      </rPr>
      <t xml:space="preserve"> em aço CA-60, Ø5.0mm - </t>
    </r>
    <r>
      <rPr>
        <sz val="10"/>
        <color rgb="FFFF0000"/>
        <rFont val="Arial"/>
        <family val="2"/>
        <charset val="1"/>
      </rPr>
      <t>Perda 10%</t>
    </r>
  </si>
  <si>
    <r>
      <rPr>
        <sz val="11"/>
        <color rgb="FF000000"/>
        <rFont val="Arial"/>
        <family val="2"/>
        <charset val="1"/>
      </rPr>
      <t>Fornecimento, corte, dobra e montagem de armadura para</t>
    </r>
    <r>
      <rPr>
        <sz val="10"/>
        <color rgb="FFFF0000"/>
        <rFont val="Arial"/>
        <family val="2"/>
        <charset val="1"/>
      </rPr>
      <t xml:space="preserve"> vigas baldrames</t>
    </r>
    <r>
      <rPr>
        <sz val="10"/>
        <color rgb="FF000000"/>
        <rFont val="Arial"/>
        <family val="2"/>
        <charset val="1"/>
      </rPr>
      <t xml:space="preserve"> em aço CA-50, Ø6.3mm - </t>
    </r>
    <r>
      <rPr>
        <sz val="10"/>
        <color rgb="FFFF0000"/>
        <rFont val="Arial"/>
        <family val="2"/>
        <charset val="1"/>
      </rPr>
      <t xml:space="preserve">Perda 10% </t>
    </r>
  </si>
  <si>
    <r>
      <rPr>
        <sz val="11"/>
        <color rgb="FF000000"/>
        <rFont val="Arial"/>
        <family val="2"/>
        <charset val="1"/>
      </rPr>
      <t>Fornecimento, corte, dobra e montagem de armadura para</t>
    </r>
    <r>
      <rPr>
        <sz val="10"/>
        <color rgb="FFFF0000"/>
        <rFont val="Arial"/>
        <family val="2"/>
        <charset val="1"/>
      </rPr>
      <t xml:space="preserve"> vigas baldrames</t>
    </r>
    <r>
      <rPr>
        <sz val="10"/>
        <color rgb="FF000000"/>
        <rFont val="Arial"/>
        <family val="2"/>
        <charset val="1"/>
      </rPr>
      <t xml:space="preserve"> em aço CA-50, Ø8.0mm - </t>
    </r>
    <r>
      <rPr>
        <sz val="10"/>
        <color rgb="FFFF0000"/>
        <rFont val="Arial"/>
        <family val="2"/>
        <charset val="1"/>
      </rPr>
      <t xml:space="preserve">Perda 10% </t>
    </r>
  </si>
  <si>
    <r>
      <rPr>
        <sz val="11"/>
        <color rgb="FF000000"/>
        <rFont val="Arial"/>
        <family val="2"/>
        <charset val="1"/>
      </rPr>
      <t>Fornecimento, corte, dobra e montagem de armadura para</t>
    </r>
    <r>
      <rPr>
        <sz val="10"/>
        <color rgb="FFFF0000"/>
        <rFont val="Arial"/>
        <family val="2"/>
        <charset val="1"/>
      </rPr>
      <t xml:space="preserve"> vigas baldrames (V2, V7 e V24)</t>
    </r>
    <r>
      <rPr>
        <sz val="10"/>
        <color rgb="FF000000"/>
        <rFont val="Arial"/>
        <family val="2"/>
        <charset val="1"/>
      </rPr>
      <t xml:space="preserve"> em aço CA-50, Ø8.0mm - </t>
    </r>
    <r>
      <rPr>
        <sz val="10"/>
        <color rgb="FFFF0000"/>
        <rFont val="Arial"/>
        <family val="2"/>
        <charset val="1"/>
      </rPr>
      <t xml:space="preserve">Perda 10% </t>
    </r>
  </si>
  <si>
    <r>
      <rPr>
        <sz val="11"/>
        <color rgb="FF000000"/>
        <rFont val="Arial"/>
        <family val="2"/>
        <charset val="1"/>
      </rPr>
      <t>Fornecimento, corte, dobra e montagem de armadura para</t>
    </r>
    <r>
      <rPr>
        <sz val="10"/>
        <color rgb="FFFF0000"/>
        <rFont val="Arial"/>
        <family val="2"/>
        <charset val="1"/>
      </rPr>
      <t xml:space="preserve"> vigas baldrames </t>
    </r>
    <r>
      <rPr>
        <sz val="10"/>
        <color rgb="FF000000"/>
        <rFont val="Arial"/>
        <family val="2"/>
        <charset val="1"/>
      </rPr>
      <t xml:space="preserve">em aço CA-50, Ø10.0mm - </t>
    </r>
    <r>
      <rPr>
        <sz val="10"/>
        <color rgb="FFFF0000"/>
        <rFont val="Arial"/>
        <family val="2"/>
        <charset val="1"/>
      </rPr>
      <t xml:space="preserve">Perda 10% </t>
    </r>
  </si>
  <si>
    <r>
      <rPr>
        <sz val="11"/>
        <color rgb="FF000000"/>
        <rFont val="Arial"/>
        <family val="2"/>
        <charset val="1"/>
      </rPr>
      <t>Fornecimento, corte, dobra e montagem de armadura para</t>
    </r>
    <r>
      <rPr>
        <sz val="10"/>
        <color rgb="FFFF0000"/>
        <rFont val="Arial"/>
        <family val="2"/>
        <charset val="1"/>
      </rPr>
      <t xml:space="preserve"> vigas baldrames (V2, V7 e V24) </t>
    </r>
    <r>
      <rPr>
        <sz val="10"/>
        <color rgb="FF000000"/>
        <rFont val="Arial"/>
        <family val="2"/>
        <charset val="1"/>
      </rPr>
      <t xml:space="preserve">em aço CA-50, Ø10.0mm - </t>
    </r>
    <r>
      <rPr>
        <sz val="10"/>
        <color rgb="FFFF0000"/>
        <rFont val="Arial"/>
        <family val="2"/>
        <charset val="1"/>
      </rPr>
      <t xml:space="preserve">Perda 10% </t>
    </r>
  </si>
  <si>
    <r>
      <rPr>
        <sz val="11"/>
        <color rgb="FF000000"/>
        <rFont val="Arial"/>
        <family val="2"/>
        <charset val="1"/>
      </rPr>
      <t>Fornecimento, corte, dobra e montagem de armadura para</t>
    </r>
    <r>
      <rPr>
        <sz val="10"/>
        <color rgb="FFFF0000"/>
        <rFont val="Arial"/>
        <family val="2"/>
        <charset val="1"/>
      </rPr>
      <t xml:space="preserve"> vigas baldrames </t>
    </r>
    <r>
      <rPr>
        <sz val="10"/>
        <color rgb="FF000000"/>
        <rFont val="Arial"/>
        <family val="2"/>
        <charset val="1"/>
      </rPr>
      <t xml:space="preserve">em aço CA-50, Ø12.5mm - </t>
    </r>
    <r>
      <rPr>
        <sz val="10"/>
        <color rgb="FFFF0000"/>
        <rFont val="Arial"/>
        <family val="2"/>
        <charset val="1"/>
      </rPr>
      <t xml:space="preserve">Perda 10% </t>
    </r>
  </si>
  <si>
    <r>
      <rPr>
        <sz val="11"/>
        <color rgb="FF000000"/>
        <rFont val="Arial"/>
        <family val="2"/>
        <charset val="1"/>
      </rPr>
      <t xml:space="preserve">Impermeabilização de </t>
    </r>
    <r>
      <rPr>
        <sz val="10"/>
        <color rgb="FFFF0000"/>
        <rFont val="Arial"/>
        <family val="2"/>
        <charset val="1"/>
      </rPr>
      <t>fundações e vigas baldrames</t>
    </r>
    <r>
      <rPr>
        <sz val="10"/>
        <color rgb="FF000000"/>
        <rFont val="Arial"/>
        <family val="2"/>
        <charset val="1"/>
      </rPr>
      <t xml:space="preserve"> enterradas, utilizando tinta asfáltica betuminosa - 02 demãos </t>
    </r>
  </si>
  <si>
    <r>
      <rPr>
        <sz val="11"/>
        <color rgb="FF000000"/>
        <rFont val="Arial"/>
        <family val="2"/>
        <charset val="1"/>
      </rPr>
      <t>Impermeabilização de</t>
    </r>
    <r>
      <rPr>
        <sz val="10"/>
        <color rgb="FFFF0000"/>
        <rFont val="Arial"/>
        <family val="2"/>
        <charset val="1"/>
      </rPr>
      <t xml:space="preserve"> fundações e vigas baldrames (S1, S11, V2, V7 e V24) </t>
    </r>
    <r>
      <rPr>
        <sz val="10"/>
        <color rgb="FF000000"/>
        <rFont val="Arial"/>
        <family val="2"/>
        <charset val="1"/>
      </rPr>
      <t>em contato com o solo, utilizando tinta asfáltica betuminosa - 02 demãos</t>
    </r>
  </si>
  <si>
    <r>
      <rPr>
        <sz val="11"/>
        <color rgb="FF000000"/>
        <rFont val="Arial"/>
        <family val="2"/>
        <charset val="1"/>
      </rPr>
      <t xml:space="preserve">Montagem e desmontagem de formas para </t>
    </r>
    <r>
      <rPr>
        <sz val="10"/>
        <color rgb="FFFF0000"/>
        <rFont val="Arial"/>
        <family val="2"/>
        <charset val="1"/>
      </rPr>
      <t>pilares</t>
    </r>
    <r>
      <rPr>
        <sz val="10"/>
        <color rgb="FF000000"/>
        <rFont val="Arial"/>
        <family val="2"/>
        <charset val="1"/>
      </rPr>
      <t xml:space="preserve"> retangulares e estruturas similares com área média das seções menor ou igual a 0,25m², pé-direito simples, em madeira serrada, com 04 utilizações - </t>
    </r>
    <r>
      <rPr>
        <sz val="10"/>
        <color rgb="FFFF0000"/>
        <rFont val="Arial"/>
        <family val="2"/>
        <charset val="1"/>
      </rPr>
      <t>térreo e platibanda</t>
    </r>
  </si>
  <si>
    <r>
      <rPr>
        <sz val="11"/>
        <color rgb="FF000000"/>
        <rFont val="Arial"/>
        <family val="2"/>
        <charset val="1"/>
      </rPr>
      <t xml:space="preserve">Montagem e desmontagem de formas para </t>
    </r>
    <r>
      <rPr>
        <sz val="10"/>
        <color rgb="FFFF0000"/>
        <rFont val="Arial"/>
        <family val="2"/>
        <charset val="1"/>
      </rPr>
      <t>pilares (P1 e P11)</t>
    </r>
    <r>
      <rPr>
        <sz val="10"/>
        <color rgb="FF000000"/>
        <rFont val="Arial"/>
        <family val="2"/>
        <charset val="1"/>
      </rPr>
      <t xml:space="preserve"> retangulares e estruturas similares com área média das seções menor ou igual a 0,25m², pé-direito simples, em madeira serrada, com 04 utilizações - </t>
    </r>
    <r>
      <rPr>
        <sz val="10"/>
        <color rgb="FFFF0000"/>
        <rFont val="Arial"/>
        <family val="2"/>
        <charset val="1"/>
      </rPr>
      <t>térreo e platibanda</t>
    </r>
  </si>
  <si>
    <r>
      <rPr>
        <sz val="11"/>
        <color rgb="FF000000"/>
        <rFont val="Arial"/>
        <family val="2"/>
        <charset val="1"/>
      </rPr>
      <t xml:space="preserve">Concretagem de </t>
    </r>
    <r>
      <rPr>
        <sz val="10"/>
        <color rgb="FFFF0000"/>
        <rFont val="Arial"/>
        <family val="2"/>
        <charset val="1"/>
      </rPr>
      <t>pilares</t>
    </r>
    <r>
      <rPr>
        <sz val="10"/>
        <color rgb="FF000000"/>
        <rFont val="Arial"/>
        <family val="2"/>
        <charset val="1"/>
      </rPr>
      <t>, fck 30MPa, com uso de bomba de lançamento, adensamento e acabamento</t>
    </r>
    <r>
      <rPr>
        <sz val="10"/>
        <color rgb="FFFF0000"/>
        <rFont val="Arial"/>
        <family val="2"/>
        <charset val="1"/>
      </rPr>
      <t xml:space="preserve"> - térreo e platibanda</t>
    </r>
  </si>
  <si>
    <r>
      <rPr>
        <sz val="11"/>
        <color rgb="FF000000"/>
        <rFont val="Arial"/>
        <family val="2"/>
        <charset val="1"/>
      </rPr>
      <t xml:space="preserve">Concretagem de </t>
    </r>
    <r>
      <rPr>
        <sz val="10"/>
        <color rgb="FFFF0000"/>
        <rFont val="Arial"/>
        <family val="2"/>
        <charset val="1"/>
      </rPr>
      <t>pilares (P1 e P11)</t>
    </r>
    <r>
      <rPr>
        <sz val="10"/>
        <color rgb="FF000000"/>
        <rFont val="Arial"/>
        <family val="2"/>
        <charset val="1"/>
      </rPr>
      <t>, fck 30MPa, com uso de bomba de lançamento, adensamento e acabamento</t>
    </r>
    <r>
      <rPr>
        <sz val="10"/>
        <color rgb="FFFF0000"/>
        <rFont val="Arial"/>
        <family val="2"/>
        <charset val="1"/>
      </rPr>
      <t xml:space="preserve">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</si>
  <si>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>para pilares</t>
    </r>
    <r>
      <rPr>
        <sz val="10"/>
        <color rgb="FF000000"/>
        <rFont val="Arial"/>
        <family val="2"/>
        <charset val="1"/>
      </rPr>
      <t xml:space="preserve"> em aço CA-60, Ø5.0mm - </t>
    </r>
    <r>
      <rPr>
        <sz val="10"/>
        <color rgb="FFFF0000"/>
        <rFont val="Arial"/>
        <family val="2"/>
        <charset val="1"/>
      </rPr>
      <t>Perda 10%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</si>
  <si>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>para pilares (P1 e P11)</t>
    </r>
    <r>
      <rPr>
        <sz val="10"/>
        <color rgb="FF000000"/>
        <rFont val="Arial"/>
        <family val="2"/>
        <charset val="1"/>
      </rPr>
      <t xml:space="preserve"> em aço CA-60, Ø5.0mm - </t>
    </r>
    <r>
      <rPr>
        <sz val="10"/>
        <color rgb="FFFF0000"/>
        <rFont val="Arial"/>
        <family val="2"/>
        <charset val="1"/>
      </rPr>
      <t>Perda 10%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</si>
  <si>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 xml:space="preserve">para pilares </t>
    </r>
    <r>
      <rPr>
        <sz val="10"/>
        <color rgb="FF000000"/>
        <rFont val="Arial"/>
        <family val="2"/>
        <charset val="1"/>
      </rPr>
      <t xml:space="preserve">em aço CA-50, Ø6.3mm - </t>
    </r>
    <r>
      <rPr>
        <sz val="10"/>
        <color rgb="FFFF0000"/>
        <rFont val="Arial"/>
        <family val="2"/>
        <charset val="1"/>
      </rPr>
      <t>Perda 10%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</si>
  <si>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 xml:space="preserve">para pilares (P1 e P11) </t>
    </r>
    <r>
      <rPr>
        <sz val="10"/>
        <color rgb="FF000000"/>
        <rFont val="Arial"/>
        <family val="2"/>
        <charset val="1"/>
      </rPr>
      <t xml:space="preserve">em aço CA-50, Ø6.3mm - </t>
    </r>
    <r>
      <rPr>
        <sz val="10"/>
        <color rgb="FFFF0000"/>
        <rFont val="Arial"/>
        <family val="2"/>
        <charset val="1"/>
      </rPr>
      <t>Perda 10%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</si>
  <si>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 xml:space="preserve">para pilares </t>
    </r>
    <r>
      <rPr>
        <sz val="10"/>
        <color rgb="FF000000"/>
        <rFont val="Arial"/>
        <family val="2"/>
        <charset val="1"/>
      </rPr>
      <t xml:space="preserve">em aço CA-50, Ø10.0mm - </t>
    </r>
    <r>
      <rPr>
        <sz val="10"/>
        <color rgb="FFFF0000"/>
        <rFont val="Arial"/>
        <family val="2"/>
        <charset val="1"/>
      </rPr>
      <t>Perda 10% 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</si>
  <si>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 xml:space="preserve">para pilares (P1 e P11) </t>
    </r>
    <r>
      <rPr>
        <sz val="10"/>
        <color rgb="FF000000"/>
        <rFont val="Arial"/>
        <family val="2"/>
        <charset val="1"/>
      </rPr>
      <t xml:space="preserve">em aço CA-50, Ø10.0mm - </t>
    </r>
    <r>
      <rPr>
        <sz val="10"/>
        <color rgb="FFFF0000"/>
        <rFont val="Arial"/>
        <family val="2"/>
        <charset val="1"/>
      </rPr>
      <t>Perda 10% 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</si>
  <si>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 xml:space="preserve">para pilares </t>
    </r>
    <r>
      <rPr>
        <sz val="10"/>
        <color rgb="FF000000"/>
        <rFont val="Arial"/>
        <family val="2"/>
        <charset val="1"/>
      </rPr>
      <t xml:space="preserve">em aço CA-50, Ø12.5mm - </t>
    </r>
    <r>
      <rPr>
        <sz val="10"/>
        <color rgb="FFFF0000"/>
        <rFont val="Arial"/>
        <family val="2"/>
        <charset val="1"/>
      </rPr>
      <t>Perda 10%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</si>
  <si>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 xml:space="preserve">para pilares (P1 e P11) </t>
    </r>
    <r>
      <rPr>
        <sz val="10"/>
        <color rgb="FF000000"/>
        <rFont val="Arial"/>
        <family val="2"/>
        <charset val="1"/>
      </rPr>
      <t xml:space="preserve">em aço CA-50, Ø12.5mm - </t>
    </r>
    <r>
      <rPr>
        <sz val="10"/>
        <color rgb="FFFF0000"/>
        <rFont val="Arial"/>
        <family val="2"/>
        <charset val="1"/>
      </rPr>
      <t>Perda 10% - térreo e platibanda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</si>
  <si>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</t>
    </r>
    <r>
      <rPr>
        <sz val="10"/>
        <color rgb="FFFF0000"/>
        <rFont val="Arial"/>
        <family val="2"/>
        <charset val="1"/>
      </rPr>
      <t xml:space="preserve">para pilares </t>
    </r>
    <r>
      <rPr>
        <sz val="10"/>
        <color rgb="FF000000"/>
        <rFont val="Arial"/>
        <family val="2"/>
        <charset val="1"/>
      </rPr>
      <t xml:space="preserve">em aço CA-50, Ø16.0mm - </t>
    </r>
    <r>
      <rPr>
        <sz val="10"/>
        <color rgb="FFFF0000"/>
        <rFont val="Arial"/>
        <family val="2"/>
        <charset val="1"/>
      </rPr>
      <t>Perda 10% - térreo e platibanda</t>
    </r>
  </si>
  <si>
    <r>
      <rPr>
        <sz val="11"/>
        <color rgb="FF000000"/>
        <rFont val="Arial"/>
        <family val="2"/>
        <charset val="1"/>
      </rPr>
      <t xml:space="preserve">Montagem e desmontagem de formas para </t>
    </r>
    <r>
      <rPr>
        <sz val="10"/>
        <color rgb="FFFF0000"/>
        <rFont val="Arial"/>
        <family val="2"/>
        <charset val="1"/>
      </rPr>
      <t>vigas de cobertura e de platibanda,</t>
    </r>
    <r>
      <rPr>
        <sz val="10"/>
        <color rgb="FF000000"/>
        <rFont val="Arial"/>
        <family val="2"/>
        <charset val="1"/>
      </rPr>
      <t xml:space="preserve"> escoramento com pontaletes de madeira, pé-direito simples, em madeira serradaes, com 04 utilizações</t>
    </r>
  </si>
  <si>
    <r>
      <rPr>
        <sz val="11"/>
        <color rgb="FF000000"/>
        <rFont val="Arial"/>
        <family val="2"/>
        <charset val="1"/>
      </rPr>
      <t xml:space="preserve">Montagem e desmontagem de formas para </t>
    </r>
    <r>
      <rPr>
        <sz val="10"/>
        <color rgb="FFFF0000"/>
        <rFont val="Arial"/>
        <family val="2"/>
        <charset val="1"/>
      </rPr>
      <t>vigas de cobertura e platibanda (V22),</t>
    </r>
    <r>
      <rPr>
        <sz val="10"/>
        <color rgb="FF000000"/>
        <rFont val="Arial"/>
        <family val="2"/>
        <charset val="1"/>
      </rPr>
      <t xml:space="preserve"> escoramento com pontaletes de madeira, pé-direito simples, em madeira serradaes, com 04 utilizações</t>
    </r>
  </si>
  <si>
    <r>
      <rPr>
        <sz val="11"/>
        <color rgb="FF000000"/>
        <rFont val="Arial"/>
        <family val="2"/>
        <charset val="1"/>
      </rPr>
      <t xml:space="preserve">Fabricação de formas para </t>
    </r>
    <r>
      <rPr>
        <sz val="10"/>
        <color rgb="FFFF0000"/>
        <rFont val="Arial"/>
        <family val="2"/>
        <charset val="1"/>
      </rPr>
      <t>lajes de cobertura</t>
    </r>
    <r>
      <rPr>
        <sz val="10"/>
        <color rgb="FF000000"/>
        <rFont val="Arial"/>
        <family val="2"/>
        <charset val="1"/>
      </rPr>
      <t>, em chapa de madeira compensada resinada, e=17mm</t>
    </r>
  </si>
  <si>
    <r>
      <rPr>
        <sz val="11"/>
        <color rgb="FF000000"/>
        <rFont val="Arial"/>
        <family val="2"/>
        <charset val="1"/>
      </rPr>
      <t xml:space="preserve">Fornecimento e instalação de </t>
    </r>
    <r>
      <rPr>
        <sz val="10"/>
        <color rgb="FFFF0000"/>
        <rFont val="Arial"/>
        <family val="2"/>
        <charset val="1"/>
      </rPr>
      <t>laje</t>
    </r>
    <r>
      <rPr>
        <sz val="10"/>
        <color rgb="FF000000"/>
        <rFont val="Arial"/>
        <family val="2"/>
        <charset val="1"/>
      </rPr>
      <t xml:space="preserve"> pré-fabricada, h=12cm, enchimento em EPS h=8cm, inclusive escoramento em madeira e capeamento de 4cm com concreto 20MPa</t>
    </r>
  </si>
  <si>
    <r>
      <rPr>
        <sz val="11"/>
        <color rgb="FF000000"/>
        <rFont val="Arial"/>
        <family val="2"/>
        <charset val="1"/>
      </rPr>
      <t xml:space="preserve">Fornecimento, corte, dobra e montagem de armadura em aço CA-60, Ø5.0mm - </t>
    </r>
    <r>
      <rPr>
        <sz val="10"/>
        <color rgb="FFFF0000"/>
        <rFont val="Arial"/>
        <family val="2"/>
        <charset val="1"/>
      </rPr>
      <t>Perda 10% - vigas cobertura, platibanda e lajes</t>
    </r>
  </si>
  <si>
    <r>
      <rPr>
        <sz val="11"/>
        <color rgb="FF000000"/>
        <rFont val="Arial"/>
        <family val="2"/>
        <charset val="1"/>
      </rPr>
      <t xml:space="preserve">Fornecimento, corte, dobra e montagem de armadura em aço CA-60, Ø5.0mm - </t>
    </r>
    <r>
      <rPr>
        <sz val="10"/>
        <color rgb="FFFF0000"/>
        <rFont val="Arial"/>
        <family val="2"/>
        <charset val="1"/>
      </rPr>
      <t>Perda 10% - vigas cobertura e platibanda (V22)</t>
    </r>
  </si>
  <si>
    <r>
      <rPr>
        <sz val="11"/>
        <color rgb="FF000000"/>
        <rFont val="Arial"/>
        <family val="2"/>
        <charset val="1"/>
      </rPr>
      <t xml:space="preserve">Fornecimento, corte, dobra e montagem de armadura em aço CA-50, Ø6.3mm - </t>
    </r>
    <r>
      <rPr>
        <sz val="10"/>
        <color rgb="FFFF0000"/>
        <rFont val="Arial"/>
        <family val="2"/>
        <charset val="1"/>
      </rPr>
      <t>Perda 10% - vigas cobertura, platibanda e lajes</t>
    </r>
  </si>
  <si>
    <r>
      <rPr>
        <sz val="11"/>
        <color rgb="FF000000"/>
        <rFont val="Arial"/>
        <family val="2"/>
        <charset val="1"/>
      </rPr>
      <t xml:space="preserve">Fornecimento, corte, dobra e montagem de armadura em aço CA-50, Ø8.0mm - </t>
    </r>
    <r>
      <rPr>
        <sz val="10"/>
        <color rgb="FFFF0000"/>
        <rFont val="Arial"/>
        <family val="2"/>
        <charset val="1"/>
      </rPr>
      <t>Perda 10% - vigas cobertura, platibanda e lajes</t>
    </r>
  </si>
  <si>
    <r>
      <rPr>
        <sz val="11"/>
        <color rgb="FF000000"/>
        <rFont val="Arial"/>
        <family val="2"/>
        <charset val="1"/>
      </rPr>
      <t xml:space="preserve">Fornecimento, corte, dobra e montagem de armadura em aço CA-50, Ø10.0mm - </t>
    </r>
    <r>
      <rPr>
        <sz val="10"/>
        <color rgb="FFFF0000"/>
        <rFont val="Arial"/>
        <family val="2"/>
        <charset val="1"/>
      </rPr>
      <t>Perda 10% - vigas cobertura, platibanda e lajes</t>
    </r>
  </si>
  <si>
    <r>
      <rPr>
        <sz val="11"/>
        <color rgb="FF000000"/>
        <rFont val="Arial"/>
        <family val="2"/>
        <charset val="1"/>
      </rPr>
      <t xml:space="preserve">Fornecimento, corte, dobra e montagem de armadura em aço CA-50, Ø10.0mm - </t>
    </r>
    <r>
      <rPr>
        <sz val="10"/>
        <color rgb="FFFF0000"/>
        <rFont val="Arial"/>
        <family val="2"/>
        <charset val="1"/>
      </rPr>
      <t>Perda 10% - vigas cobertura e platibanda (V22)</t>
    </r>
  </si>
  <si>
    <r>
      <rPr>
        <sz val="11"/>
        <color rgb="FF000000"/>
        <rFont val="Arial"/>
        <family val="2"/>
        <charset val="1"/>
      </rPr>
      <t xml:space="preserve">Fornecimento, corte, dobra e montagem de armadura em aço CA-50, Ø12.5mm - </t>
    </r>
    <r>
      <rPr>
        <sz val="10"/>
        <color rgb="FFFF0000"/>
        <rFont val="Arial"/>
        <family val="2"/>
        <charset val="1"/>
      </rPr>
      <t>Perda 10% - vigas cobertura, platibanda e lajes</t>
    </r>
  </si>
  <si>
    <r>
      <rPr>
        <sz val="11"/>
        <color rgb="FF000000"/>
        <rFont val="Arial"/>
        <family val="2"/>
        <charset val="1"/>
      </rPr>
      <t xml:space="preserve">Fornecimento, corte, dobra e montagem de armadura em aço CA-50, Ø16.0mm - </t>
    </r>
    <r>
      <rPr>
        <sz val="10"/>
        <color rgb="FFFF0000"/>
        <rFont val="Arial"/>
        <family val="2"/>
        <charset val="1"/>
      </rPr>
      <t>Perda 10% -  vigas cobertura, platibanda e lajes</t>
    </r>
  </si>
  <si>
    <r>
      <rPr>
        <sz val="11"/>
        <color rgb="FF000000"/>
        <rFont val="Arial"/>
        <family val="2"/>
        <charset val="1"/>
      </rPr>
      <t xml:space="preserve">Concretagem de </t>
    </r>
    <r>
      <rPr>
        <sz val="10"/>
        <color rgb="FFFF0000"/>
        <rFont val="Arial"/>
        <family val="2"/>
        <charset val="1"/>
      </rPr>
      <t>vigas e lajes</t>
    </r>
    <r>
      <rPr>
        <sz val="10"/>
        <color rgb="FF000000"/>
        <rFont val="Arial"/>
        <family val="2"/>
        <charset val="1"/>
      </rPr>
      <t>, fck 30MPa, com uso de bomba de lançamento, adensamento e acabamento</t>
    </r>
    <r>
      <rPr>
        <sz val="10"/>
        <color rgb="FFFF0000"/>
        <rFont val="Arial"/>
        <family val="2"/>
        <charset val="1"/>
      </rPr>
      <t xml:space="preserve"> - vigas cobertura, platibanda, lajes e lixeira</t>
    </r>
  </si>
  <si>
    <r>
      <rPr>
        <sz val="11"/>
        <color rgb="FF000000"/>
        <rFont val="Arial"/>
        <family val="2"/>
        <charset val="1"/>
      </rPr>
      <t xml:space="preserve">Concretagem de </t>
    </r>
    <r>
      <rPr>
        <sz val="10"/>
        <color rgb="FFFF0000"/>
        <rFont val="Arial"/>
        <family val="2"/>
        <charset val="1"/>
      </rPr>
      <t>vigas e lajes</t>
    </r>
    <r>
      <rPr>
        <sz val="10"/>
        <color rgb="FF000000"/>
        <rFont val="Arial"/>
        <family val="2"/>
        <charset val="1"/>
      </rPr>
      <t>, fck 30MPa, com uso de bomba de lançamento, adensamento e acabamento</t>
    </r>
    <r>
      <rPr>
        <sz val="10"/>
        <color rgb="FFFF0000"/>
        <rFont val="Arial"/>
        <family val="2"/>
        <charset val="1"/>
      </rPr>
      <t xml:space="preserve"> - vigas cobertura e platibanda (V22)</t>
    </r>
  </si>
  <si>
    <r>
      <rPr>
        <sz val="11"/>
        <color rgb="FF000000"/>
        <rFont val="Arial"/>
        <family val="2"/>
        <charset val="1"/>
      </rPr>
      <t xml:space="preserve">Execução de estaca tipo trado, Ø20cm, concreto 20MPa, profundidade de 60cm, escavação manual, não armada </t>
    </r>
    <r>
      <rPr>
        <sz val="10"/>
        <color rgb="FFFF0000"/>
        <rFont val="Arial"/>
        <family val="2"/>
        <charset val="1"/>
      </rPr>
      <t>- mureta contenções taludes estacionamento (a cada 1,50m)</t>
    </r>
  </si>
  <si>
    <r>
      <rPr>
        <sz val="11"/>
        <color rgb="FF000000"/>
        <rFont val="Arial"/>
        <family val="2"/>
        <charset val="1"/>
      </rPr>
      <t xml:space="preserve">Execução de junta de dilatação horizontal de piso paralela a alvenaria, com selante elástico monocomponente, fita de polietileno expandido, asfalto elastomérico ou modificado, isopor tipo PII (2F) e tarugo de polietileno - </t>
    </r>
    <r>
      <rPr>
        <sz val="10"/>
        <color rgb="FFFF0000"/>
        <rFont val="Arial"/>
        <family val="2"/>
        <charset val="1"/>
      </rPr>
      <t>Ver detalhe 01 projeto estrutural</t>
    </r>
  </si>
  <si>
    <r>
      <rPr>
        <sz val="11"/>
        <color rgb="FF000000"/>
        <rFont val="Arial"/>
        <family val="2"/>
        <charset val="1"/>
      </rPr>
      <t xml:space="preserve">Execução de junta de dilatação horizontal de piso com chapa de alumínio (largura 15cm), selante elástico monocomponente, fita de polietileno expandido, asfalto elastomérico ou modificado, isopor tipo PII (2F) e tarugo de polietileno - </t>
    </r>
    <r>
      <rPr>
        <sz val="10"/>
        <color rgb="FFFF0000"/>
        <rFont val="Arial"/>
        <family val="2"/>
        <charset val="1"/>
      </rPr>
      <t>Ver detalhe 02 projeto estrutural</t>
    </r>
  </si>
  <si>
    <r>
      <rPr>
        <sz val="11"/>
        <color rgb="FF000000"/>
        <rFont val="Arial"/>
        <family val="2"/>
        <charset val="1"/>
      </rPr>
      <t xml:space="preserve">Execução de junta de dilatação vertical, vedação interna e externa, com selante elástico monocomponente, fita de polietileno expandido, asfalto elastomérico ou modificado, isopor tipo PII (2F) e tarugo de polietileno - </t>
    </r>
    <r>
      <rPr>
        <sz val="10"/>
        <color rgb="FFFF0000"/>
        <rFont val="Arial"/>
        <family val="2"/>
        <charset val="1"/>
      </rPr>
      <t>Ver detalhes 03-A, 03-B e 03-C projeto estrutural</t>
    </r>
  </si>
  <si>
    <r>
      <rPr>
        <sz val="11"/>
        <color rgb="FF000000"/>
        <rFont val="Arial"/>
        <family val="2"/>
        <charset val="1"/>
      </rPr>
      <t xml:space="preserve">Execução de junta de dilatação horizontal de laje, vedação superior e inferior, comselante elástico monocomponente, fita de polietileno expandido, asfalto elastomérico ou modificado, isopor tipo PII (2F) e tarugo de polietileno - </t>
    </r>
    <r>
      <rPr>
        <sz val="10"/>
        <color rgb="FFFF0000"/>
        <rFont val="Arial"/>
        <family val="2"/>
        <charset val="1"/>
      </rPr>
      <t>Ver detalhe 04 projeto estrutural</t>
    </r>
  </si>
  <si>
    <r>
      <rPr>
        <sz val="11"/>
        <color rgb="FF000000"/>
        <rFont val="Arial"/>
        <family val="2"/>
        <charset val="1"/>
      </rPr>
      <t>Fabricação e montagem de estrutura metálica em aço para cobertura, com proteção anticorrosiva galvanizada a fogo (película mínima 75</t>
    </r>
    <r>
      <rPr>
        <sz val="10"/>
        <color rgb="FF000000"/>
        <rFont val="Calibri"/>
        <family val="2"/>
        <charset val="1"/>
      </rPr>
      <t>µ</t>
    </r>
    <r>
      <rPr>
        <sz val="9"/>
        <color rgb="FF000000"/>
        <rFont val="Arial"/>
        <family val="2"/>
        <charset val="1"/>
      </rPr>
      <t>)</t>
    </r>
    <r>
      <rPr>
        <sz val="10"/>
        <color rgb="FF000000"/>
        <rFont val="Arial"/>
        <family val="2"/>
        <charset val="1"/>
      </rPr>
      <t xml:space="preserve">, pintura composta de fundo 20µ película seca e acabamento com tinta epóxi película 120µ, cor a definir, com perfis "U" e chapa dobrada em aço laminado AST-36 | COS-CIVIL 300, fixada em estrutura de concreto armado por meio de parabolts de expansão, incluso transporte e içamento - </t>
    </r>
    <r>
      <rPr>
        <sz val="10"/>
        <color rgb="FFFF0000"/>
        <rFont val="Arial"/>
        <family val="2"/>
        <charset val="1"/>
      </rPr>
      <t>Área Coberta - Peso Médio 935Kg</t>
    </r>
  </si>
  <si>
    <r>
      <rPr>
        <sz val="11"/>
        <color rgb="FF000000"/>
        <rFont val="Arial"/>
        <family val="2"/>
        <charset val="1"/>
      </rPr>
      <t xml:space="preserve">Execução de alvenaria de vedação com blocos cerâmicos furados na horizontal, dimensões 11,5x19x19cm, </t>
    </r>
    <r>
      <rPr>
        <sz val="10"/>
        <color rgb="FFFF0000"/>
        <rFont val="Arial"/>
        <family val="2"/>
        <charset val="1"/>
      </rPr>
      <t>esp. 11,5cm</t>
    </r>
    <r>
      <rPr>
        <sz val="10"/>
        <color rgb="FF000000"/>
        <rFont val="Arial"/>
        <family val="2"/>
        <charset val="1"/>
      </rPr>
      <t xml:space="preserve">, assentados com argamassa e preparo em betoneira </t>
    </r>
    <r>
      <rPr>
        <sz val="10"/>
        <color rgb="FFFF0000"/>
        <rFont val="Arial"/>
        <family val="2"/>
        <charset val="1"/>
      </rPr>
      <t>- ampliação, platibandas e lixeira</t>
    </r>
  </si>
  <si>
    <r>
      <rPr>
        <sz val="11"/>
        <color rgb="FF000000"/>
        <rFont val="Arial"/>
        <family val="2"/>
        <charset val="1"/>
      </rPr>
      <t xml:space="preserve">Execução de alvenaria de vedação com blocos cerâmicos furados na horizontal, dimensões 11,5x19x19cm, </t>
    </r>
    <r>
      <rPr>
        <sz val="10"/>
        <color rgb="FFFF0000"/>
        <rFont val="Arial"/>
        <family val="2"/>
        <charset val="1"/>
      </rPr>
      <t>esp. 11,5cm</t>
    </r>
    <r>
      <rPr>
        <sz val="10"/>
        <color rgb="FF000000"/>
        <rFont val="Arial"/>
        <family val="2"/>
        <charset val="1"/>
      </rPr>
      <t xml:space="preserve">, assentados com argamassa e preparo em betoneira - </t>
    </r>
    <r>
      <rPr>
        <sz val="10"/>
        <color rgb="FFFF0000"/>
        <rFont val="Arial"/>
        <family val="2"/>
        <charset val="1"/>
      </rPr>
      <t>alterações de layout</t>
    </r>
  </si>
  <si>
    <r>
      <rPr>
        <sz val="11"/>
        <color rgb="FF000000"/>
        <rFont val="Arial"/>
        <family val="2"/>
        <charset val="1"/>
      </rPr>
      <t xml:space="preserve">Execução de alvenaria de vedação em blocos de concreto celular autoclavado, dimensões 20x30x60cm, esp. 19cm, assentaados com argamassa 1:2:9 (cimento, cal e areia), prepato mecânico </t>
    </r>
    <r>
      <rPr>
        <sz val="10"/>
        <color rgb="FFFF0000"/>
        <rFont val="Arial"/>
        <family val="2"/>
        <charset val="1"/>
      </rPr>
      <t>- fechamento e requadro de vãos de esquadrias existentes</t>
    </r>
  </si>
  <si>
    <r>
      <rPr>
        <sz val="11"/>
        <color rgb="FF000000"/>
        <rFont val="Arial"/>
        <family val="2"/>
        <charset val="1"/>
      </rPr>
      <t xml:space="preserve">Execução de alvenaria de conteção com blocos de concreto estrutural, sem vãos, dimensões 9x19x39cm, esp. 9cm, assentados com argamassa e preparo em betoneira - </t>
    </r>
    <r>
      <rPr>
        <sz val="10"/>
        <color rgb="FFFF0000"/>
        <rFont val="Arial"/>
        <family val="2"/>
        <charset val="1"/>
      </rPr>
      <t>muretas contenções taludes estacionamento - altura variável</t>
    </r>
  </si>
  <si>
    <r>
      <rPr>
        <sz val="11"/>
        <rFont val="Arial"/>
        <family val="2"/>
        <charset val="1"/>
      </rPr>
      <t>Fornecimento e instalação de eletroduto de PVC rígido roscável Ø2”</t>
    </r>
    <r>
      <rPr>
        <sz val="10"/>
        <color rgb="FFFF0000"/>
        <rFont val="Arial"/>
        <family val="2"/>
        <charset val="1"/>
      </rPr>
      <t xml:space="preserve"> - barra 3m - descida do poste até o QM </t>
    </r>
  </si>
  <si>
    <r>
      <rPr>
        <sz val="11"/>
        <color rgb="FF000000"/>
        <rFont val="Arial"/>
        <family val="2"/>
        <charset val="1"/>
      </rPr>
      <t xml:space="preserve">Fornecimento e instalação de luva para eletroduto em PVC roscável, Ø2" (60mm) - </t>
    </r>
    <r>
      <rPr>
        <sz val="10"/>
        <color rgb="FFFF0000"/>
        <rFont val="Arial"/>
        <family val="2"/>
        <charset val="1"/>
      </rPr>
      <t>descida do poste até o QM</t>
    </r>
  </si>
  <si>
    <r>
      <rPr>
        <sz val="11"/>
        <color rgb="FF000000"/>
        <rFont val="Arial"/>
        <family val="2"/>
        <charset val="1"/>
      </rPr>
      <t xml:space="preserve">Fornecimento e instalação de curva 90° para eletroduto em PVC roscável, Ø2" (60mm) </t>
    </r>
    <r>
      <rPr>
        <sz val="10"/>
        <color rgb="FFFF0000"/>
        <rFont val="Arial"/>
        <family val="2"/>
        <charset val="1"/>
      </rPr>
      <t xml:space="preserve">- descida do poste até o QM </t>
    </r>
  </si>
  <si>
    <r>
      <rPr>
        <sz val="11"/>
        <color rgb="FF000000"/>
        <rFont val="Arial"/>
        <family val="2"/>
        <charset val="1"/>
      </rPr>
      <t xml:space="preserve">Fornecimento e instalação de curva 180° para eletroduto em PVC roscável, Ø2" (60mm) </t>
    </r>
    <r>
      <rPr>
        <sz val="10"/>
        <color rgb="FFFF0000"/>
        <rFont val="Arial"/>
        <family val="2"/>
        <charset val="1"/>
      </rPr>
      <t xml:space="preserve">- descida do poste até o QM </t>
    </r>
  </si>
  <si>
    <r>
      <rPr>
        <sz val="11"/>
        <color rgb="FF000000"/>
        <rFont val="Arial"/>
        <family val="2"/>
        <charset val="1"/>
      </rPr>
      <t xml:space="preserve">Fita metálica perfurada, largura 17mm, rolo 30m, caixa recomendada 120kgf </t>
    </r>
    <r>
      <rPr>
        <sz val="10"/>
        <color rgb="FFFF0000"/>
        <rFont val="Arial"/>
        <family val="2"/>
        <charset val="1"/>
      </rPr>
      <t xml:space="preserve">- descida do poste até o QM </t>
    </r>
  </si>
  <si>
    <r>
      <rPr>
        <sz val="11"/>
        <color rgb="FF000000"/>
        <rFont val="Arial"/>
        <family val="2"/>
        <charset val="1"/>
      </rPr>
      <t xml:space="preserve">Cinta circular em aço galvanizado Ø210mm para instalação de caixa de medição em poste de concreto </t>
    </r>
    <r>
      <rPr>
        <sz val="10"/>
        <color rgb="FFFF0000"/>
        <rFont val="Arial"/>
        <family val="2"/>
        <charset val="1"/>
      </rPr>
      <t>- suporte caixa de medição</t>
    </r>
  </si>
  <si>
    <r>
      <rPr>
        <sz val="11"/>
        <color rgb="FF000000"/>
        <rFont val="Arial"/>
        <family val="2"/>
        <charset val="1"/>
      </rPr>
      <t>Fornecimento e instalação de disjuntor tripolar termomagnético DIN 380/220V 80 A -</t>
    </r>
    <r>
      <rPr>
        <sz val="10"/>
        <color rgb="FFFF0000"/>
        <rFont val="Arial"/>
        <family val="2"/>
        <charset val="1"/>
      </rPr>
      <t xml:space="preserve"> 01 instalado no QD1 para atuar como geral do QD2</t>
    </r>
  </si>
  <si>
    <r>
      <rPr>
        <sz val="11"/>
        <color rgb="FF000000"/>
        <rFont val="Arial"/>
        <family val="2"/>
        <charset val="1"/>
      </rPr>
      <t>Fornecimento e instalação de disjuntor tripolar termomagnético DIN 380/220V 80 A -</t>
    </r>
    <r>
      <rPr>
        <sz val="10"/>
        <color rgb="FFFF0000"/>
        <rFont val="Arial"/>
        <family val="2"/>
        <charset val="1"/>
      </rPr>
      <t xml:space="preserve"> 01 instalado no QM e 01 instalado no QD1</t>
    </r>
  </si>
  <si>
    <r>
      <rPr>
        <sz val="11"/>
        <color rgb="FF000000"/>
        <rFont val="Arial"/>
        <family val="2"/>
        <charset val="1"/>
      </rPr>
      <t xml:space="preserve">Fornecimento e instalação de cabo de cobre flexível, Ø25,0mm², antichama 0,1/0,6kV, para distribuição </t>
    </r>
    <r>
      <rPr>
        <sz val="10"/>
        <color rgb="FFFF0000"/>
        <rFont val="Arial"/>
        <family val="2"/>
        <charset val="1"/>
      </rPr>
      <t>- descida do poste e ligação entre o QM e o QD1</t>
    </r>
  </si>
  <si>
    <r>
      <rPr>
        <sz val="11"/>
        <color rgb="FF000000"/>
        <rFont val="Arial"/>
        <family val="2"/>
        <charset val="1"/>
      </rPr>
      <t xml:space="preserve">Fornecimento e instalação de cabo de cobre flexível, Ø16,0mm², antichama 0,1/0,6kV, para distribuição </t>
    </r>
    <r>
      <rPr>
        <sz val="10"/>
        <color rgb="FFFF0000"/>
        <rFont val="Arial"/>
        <family val="2"/>
        <charset val="1"/>
      </rPr>
      <t>- ligação entre o aterramento do QM e o barramento terra do QD1</t>
    </r>
  </si>
  <si>
    <r>
      <rPr>
        <sz val="11"/>
        <color rgb="FF000000"/>
        <rFont val="Arial"/>
        <family val="2"/>
        <charset val="1"/>
      </rPr>
      <t xml:space="preserve">Fornecimento e instalação de dispositivo de proteção contra surto DPS classe II, 1 pólo, 275V e 45kA </t>
    </r>
    <r>
      <rPr>
        <sz val="10"/>
        <color rgb="FFFF0000"/>
        <rFont val="Arial"/>
        <family val="2"/>
        <charset val="1"/>
      </rPr>
      <t>- incluso/alteração de DPS no padrão de entrada de energia</t>
    </r>
  </si>
  <si>
    <r>
      <rPr>
        <sz val="11"/>
        <rFont val="Arial"/>
        <family val="2"/>
        <charset val="1"/>
      </rPr>
      <t>Fornecimento e instalação de eletroduto em aço galvanizado Ø2” (50mm)</t>
    </r>
    <r>
      <rPr>
        <sz val="10"/>
        <color rgb="FFFF0000"/>
        <rFont val="Arial"/>
        <family val="2"/>
        <charset val="1"/>
      </rPr>
      <t xml:space="preserve"> - barra 3m - descida do QM até a caixa de inspeção </t>
    </r>
  </si>
  <si>
    <r>
      <rPr>
        <sz val="11"/>
        <rFont val="Arial"/>
        <family val="2"/>
        <charset val="1"/>
      </rPr>
      <t xml:space="preserve">Fornecimento e instalação de eletroduto em aço galvanizado Ø3/4” (20mm) </t>
    </r>
    <r>
      <rPr>
        <sz val="10"/>
        <color rgb="FFFF0000"/>
        <rFont val="Arial"/>
        <family val="2"/>
        <charset val="1"/>
      </rPr>
      <t xml:space="preserve">- barra 3m - descida do QM até a caixa de inspeção </t>
    </r>
  </si>
  <si>
    <r>
      <rPr>
        <sz val="11"/>
        <color rgb="FF000000"/>
        <rFont val="Arial"/>
        <family val="2"/>
        <charset val="1"/>
      </rPr>
      <t xml:space="preserve">Fornecimento e instalação de curva 90° para eletroduto em aço galvanizado, Ø2" (50mm) </t>
    </r>
    <r>
      <rPr>
        <sz val="10"/>
        <color rgb="FFFF0000"/>
        <rFont val="Arial"/>
        <family val="2"/>
        <charset val="1"/>
      </rPr>
      <t xml:space="preserve">- descida do QM até a caixa de inspeção </t>
    </r>
  </si>
  <si>
    <r>
      <rPr>
        <sz val="11"/>
        <color rgb="FF000000"/>
        <rFont val="Arial"/>
        <family val="2"/>
        <charset val="1"/>
      </rPr>
      <t xml:space="preserve">Fornecimento e instalação de curva 90° para eletroduto em aço galvanizado, Ø3/4" (20mm) </t>
    </r>
    <r>
      <rPr>
        <sz val="10"/>
        <color rgb="FFFF0000"/>
        <rFont val="Arial"/>
        <family val="2"/>
        <charset val="1"/>
      </rPr>
      <t xml:space="preserve">- descida do QM até a caixa de inspeção </t>
    </r>
  </si>
  <si>
    <r>
      <rPr>
        <sz val="11"/>
        <color rgb="FF000000"/>
        <rFont val="Arial"/>
        <family val="2"/>
        <charset val="1"/>
      </rPr>
      <t xml:space="preserve">Fornecimento e instalação de luva para eletroduto em aço galvanizado, Ø2" (60mm) - </t>
    </r>
    <r>
      <rPr>
        <sz val="10"/>
        <color rgb="FFFF0000"/>
        <rFont val="Arial"/>
        <family val="2"/>
        <charset val="1"/>
      </rPr>
      <t xml:space="preserve">descida do QM até a caixa de inspeção </t>
    </r>
  </si>
  <si>
    <r>
      <rPr>
        <sz val="11"/>
        <color rgb="FF000000"/>
        <rFont val="Arial"/>
        <family val="2"/>
        <charset val="1"/>
      </rPr>
      <t xml:space="preserve">Fornecimento e instalação de luva para eletroduto em aço galvanizado, Ø3/4" (20mm) - </t>
    </r>
    <r>
      <rPr>
        <sz val="10"/>
        <color rgb="FFFF0000"/>
        <rFont val="Arial"/>
        <family val="2"/>
        <charset val="1"/>
      </rPr>
      <t xml:space="preserve">descida do QM até a caixa de inspeção </t>
    </r>
  </si>
  <si>
    <r>
      <rPr>
        <sz val="11"/>
        <color rgb="FF000000"/>
        <rFont val="Arial"/>
        <family val="2"/>
        <charset val="1"/>
      </rPr>
      <t xml:space="preserve">Fornecimento e instalação de haste copperweld 5/8 x 3,0m - </t>
    </r>
    <r>
      <rPr>
        <sz val="10"/>
        <color rgb="FFFF0000"/>
        <rFont val="Arial"/>
        <family val="2"/>
        <charset val="1"/>
      </rPr>
      <t>aterramento do padão de entrada de energia e da edificação</t>
    </r>
  </si>
  <si>
    <r>
      <rPr>
        <sz val="11"/>
        <color rgb="FF000000"/>
        <rFont val="Arial"/>
        <family val="2"/>
        <charset val="1"/>
      </rPr>
      <t xml:space="preserve">Fornecimento e instalalção de cobre nu 25mm² </t>
    </r>
    <r>
      <rPr>
        <sz val="10"/>
        <color rgb="FFFF0000"/>
        <rFont val="Arial"/>
        <family val="2"/>
        <charset val="1"/>
      </rPr>
      <t>- aterramento do padão de entrada de energia e da edificação</t>
    </r>
  </si>
  <si>
    <r>
      <rPr>
        <sz val="11"/>
        <color rgb="FF000000"/>
        <rFont val="Arial"/>
        <family val="2"/>
        <charset val="1"/>
      </rPr>
      <t xml:space="preserve">Fornecimento e instalação de caixa de inspeção em polietileno para aterramento Ø300mm </t>
    </r>
    <r>
      <rPr>
        <sz val="10"/>
        <color rgb="FFFF0000"/>
        <rFont val="Arial"/>
        <family val="2"/>
        <charset val="1"/>
      </rPr>
      <t>- aterramento do padão de entrada de energia e da edificação ao lado do QM</t>
    </r>
  </si>
  <si>
    <r>
      <rPr>
        <sz val="11"/>
        <color rgb="FF000000"/>
        <rFont val="Arial"/>
        <family val="2"/>
        <charset val="1"/>
      </rPr>
      <t xml:space="preserve">Fornecimento e instalação de eletroduto PEAD flexível Ø2", revestido com PVC, com fio guia em aço galvanizado, lançado em solo, incluso conexões </t>
    </r>
    <r>
      <rPr>
        <sz val="10"/>
        <color rgb="FFFF0000"/>
        <rFont val="Arial"/>
        <family val="2"/>
        <charset val="1"/>
      </rPr>
      <t>- entrada de energia</t>
    </r>
  </si>
  <si>
    <r>
      <rPr>
        <sz val="11"/>
        <color rgb="FF000000"/>
        <rFont val="Arial"/>
        <family val="2"/>
        <charset val="1"/>
      </rPr>
      <t xml:space="preserve">Fornecimento e instalação de sensor de presença </t>
    </r>
    <r>
      <rPr>
        <sz val="10"/>
        <color rgb="FFFF0000"/>
        <rFont val="Arial"/>
        <family val="2"/>
        <charset val="1"/>
      </rPr>
      <t>com</t>
    </r>
    <r>
      <rPr>
        <sz val="10"/>
        <color rgb="FF000000"/>
        <rFont val="Arial"/>
        <family val="2"/>
        <charset val="1"/>
      </rPr>
      <t xml:space="preserve"> fotocélcula para comando de iluminação externa 220V</t>
    </r>
  </si>
  <si>
    <r>
      <rPr>
        <sz val="11"/>
        <color rgb="FF000000"/>
        <rFont val="Arial"/>
        <family val="2"/>
        <charset val="1"/>
      </rPr>
      <t xml:space="preserve">Fornecimento e instalação de sensor de presença </t>
    </r>
    <r>
      <rPr>
        <sz val="10"/>
        <color rgb="FFFF0000"/>
        <rFont val="Arial"/>
        <family val="2"/>
        <charset val="1"/>
      </rPr>
      <t>sem</t>
    </r>
    <r>
      <rPr>
        <sz val="10"/>
        <color rgb="FF000000"/>
        <rFont val="Arial"/>
        <family val="2"/>
        <charset val="1"/>
      </rPr>
      <t xml:space="preserve"> fotocélcula para comando de iluminação externa 220V</t>
    </r>
  </si>
  <si>
    <r>
      <rPr>
        <sz val="11"/>
        <color rgb="FF000000"/>
        <rFont val="Arial"/>
        <family val="2"/>
        <charset val="1"/>
      </rPr>
      <t>Caixa de passagem 30x30x40cm, com tampa e dreno de bita</t>
    </r>
    <r>
      <rPr>
        <sz val="10"/>
        <color rgb="FFFF0000"/>
        <rFont val="Arial"/>
        <family val="2"/>
        <charset val="1"/>
      </rPr>
      <t xml:space="preserve"> - interligações portões veículos</t>
    </r>
  </si>
  <si>
    <r>
      <rPr>
        <sz val="11"/>
        <color rgb="FF000000"/>
        <rFont val="Arial"/>
        <family val="2"/>
        <charset val="1"/>
      </rPr>
      <t>Fornecimento e instalação de eletroduto PEAD flexível, parede simples, corrugado helicoidal, preto, Ø1.1/4"</t>
    </r>
    <r>
      <rPr>
        <sz val="10"/>
        <color rgb="FFFF0000"/>
        <rFont val="Arial"/>
        <family val="2"/>
        <charset val="1"/>
      </rPr>
      <t xml:space="preserve"> - entrada de telecomincações</t>
    </r>
  </si>
  <si>
    <r>
      <rPr>
        <sz val="11"/>
        <color rgb="FF000000"/>
        <rFont val="Arial"/>
        <family val="2"/>
        <charset val="1"/>
      </rPr>
      <t xml:space="preserve">Fornecimento e instalação de tomada para ponto de dados RJ45 </t>
    </r>
    <r>
      <rPr>
        <sz val="10"/>
        <color rgb="FFFF0000"/>
        <rFont val="Arial"/>
        <family val="2"/>
        <charset val="1"/>
      </rPr>
      <t>- conservadora</t>
    </r>
  </si>
  <si>
    <r>
      <rPr>
        <sz val="11"/>
        <color rgb="FF000000"/>
        <rFont val="Arial"/>
        <family val="2"/>
        <charset val="1"/>
      </rPr>
      <t xml:space="preserve">Fornecimento e instalação de tomada para ponto de dados RJ45 </t>
    </r>
    <r>
      <rPr>
        <sz val="10"/>
        <color rgb="FFFF0000"/>
        <rFont val="Arial"/>
        <family val="2"/>
        <charset val="1"/>
      </rPr>
      <t>- cartão ponto</t>
    </r>
  </si>
  <si>
    <r>
      <rPr>
        <sz val="11"/>
        <color rgb="FF000000"/>
        <rFont val="Arial"/>
        <family val="2"/>
        <charset val="1"/>
      </rPr>
      <t xml:space="preserve">Fornecimento e instalação de cabo telefônico CI-50 10 pares </t>
    </r>
    <r>
      <rPr>
        <sz val="10"/>
        <color rgb="FFFF0000"/>
        <rFont val="Arial"/>
        <family val="2"/>
        <charset val="1"/>
      </rPr>
      <t>para entrada de telefone</t>
    </r>
  </si>
  <si>
    <r>
      <rPr>
        <sz val="11"/>
        <color rgb="FF000000"/>
        <rFont val="Arial"/>
        <family val="2"/>
        <charset val="1"/>
      </rPr>
      <t xml:space="preserve">Fornecimento e instalação de kit cavalete para medição de água em PVC soldável, Ø25mm (3/4") </t>
    </r>
    <r>
      <rPr>
        <sz val="10"/>
        <color rgb="FFFF0000"/>
        <rFont val="Arial"/>
        <family val="2"/>
        <charset val="1"/>
      </rPr>
      <t>- padrão concessionável local</t>
    </r>
  </si>
  <si>
    <r>
      <rPr>
        <sz val="11"/>
        <color rgb="FF000000"/>
        <rFont val="Arial"/>
        <family val="2"/>
        <charset val="1"/>
      </rPr>
      <t>Apicação de piso cerâmico, tipo porcelanato retificado, dimensões 60x60cm, assentado com argamassa colante tipo ACIII -</t>
    </r>
    <r>
      <rPr>
        <sz val="10"/>
        <color rgb="FFFF0000"/>
        <rFont val="Arial"/>
        <family val="2"/>
        <charset val="1"/>
      </rPr>
      <t xml:space="preserve"> Perda 10%</t>
    </r>
  </si>
  <si>
    <r>
      <rPr>
        <sz val="11"/>
        <color rgb="FF000000"/>
        <rFont val="Arial"/>
        <family val="2"/>
        <charset val="1"/>
      </rPr>
      <t xml:space="preserve">Aplicação de rodapé em madeira, tipo Itaúba, altura 7cm, fixado com bucha e parafuso em parede - </t>
    </r>
    <r>
      <rPr>
        <sz val="10"/>
        <color rgb="FFFF0000"/>
        <rFont val="Arial"/>
        <family val="2"/>
        <charset val="1"/>
      </rPr>
      <t>Perda 10%</t>
    </r>
  </si>
  <si>
    <r>
      <rPr>
        <sz val="11"/>
        <color rgb="FF000000"/>
        <rFont val="Arial"/>
        <family val="2"/>
        <charset val="1"/>
      </rPr>
      <t xml:space="preserve">Execução de contrapiso em argamassa 1:4 (cimento e areia), esp. 4cm, preparo mecânico em betoneira 400L - </t>
    </r>
    <r>
      <rPr>
        <sz val="10"/>
        <color rgb="FFFF0000"/>
        <rFont val="Arial"/>
        <family val="2"/>
        <charset val="1"/>
      </rPr>
      <t>pisos cerâmicos internos</t>
    </r>
  </si>
  <si>
    <r>
      <rPr>
        <sz val="11"/>
        <color rgb="FF000000"/>
        <rFont val="Arial"/>
        <family val="2"/>
        <charset val="1"/>
      </rPr>
      <t xml:space="preserve">Execução de piso de concreto, em concreto usinado 20MPa, armado, acabamento convencional e espessura 8cm  </t>
    </r>
    <r>
      <rPr>
        <sz val="10"/>
        <color rgb="FFFF0000"/>
        <rFont val="Arial"/>
        <family val="2"/>
        <charset val="1"/>
      </rPr>
      <t>- Área Coberta</t>
    </r>
  </si>
  <si>
    <r>
      <rPr>
        <sz val="11"/>
        <color rgb="FF000000"/>
        <rFont val="Arial"/>
        <family val="2"/>
        <charset val="1"/>
      </rPr>
      <t xml:space="preserve">Fornecimento, instalação e assentamento de meio-fio </t>
    </r>
    <r>
      <rPr>
        <sz val="10"/>
        <color rgb="FFFF0000"/>
        <rFont val="Arial"/>
        <family val="2"/>
        <charset val="1"/>
      </rPr>
      <t>trecho reto</t>
    </r>
    <r>
      <rPr>
        <sz val="10"/>
        <color rgb="FF000000"/>
        <rFont val="Arial"/>
        <family val="2"/>
        <charset val="1"/>
      </rPr>
      <t xml:space="preserve"> em concreto pré-moldado, 15x13x30x100cm, em trechos retos e curvos</t>
    </r>
  </si>
  <si>
    <r>
      <rPr>
        <sz val="11"/>
        <color rgb="FF000000"/>
        <rFont val="Arial"/>
        <family val="2"/>
        <charset val="1"/>
      </rPr>
      <t xml:space="preserve">Fornecimento, instalação e assentamento de meio-fio </t>
    </r>
    <r>
      <rPr>
        <sz val="10"/>
        <color rgb="FFFF0000"/>
        <rFont val="Arial"/>
        <family val="2"/>
        <charset val="1"/>
      </rPr>
      <t xml:space="preserve">trecho curvo </t>
    </r>
    <r>
      <rPr>
        <sz val="10"/>
        <color rgb="FF000000"/>
        <rFont val="Arial"/>
        <family val="2"/>
        <charset val="1"/>
      </rPr>
      <t>em concreto pré-moldado, 15x13x30x100cm, em trechos retos e curvos</t>
    </r>
  </si>
  <si>
    <r>
      <rPr>
        <sz val="11"/>
        <color rgb="FF000000"/>
        <rFont val="Arial"/>
        <family val="2"/>
        <charset val="1"/>
      </rPr>
      <t>Pavimentação com brita n.º 2 espalhada, esp. 8cm, incluso compactação e transporte -</t>
    </r>
    <r>
      <rPr>
        <sz val="10"/>
        <color rgb="FFFF0000"/>
        <rFont val="Arial"/>
        <family val="2"/>
        <charset val="1"/>
      </rPr>
      <t xml:space="preserve"> área de estacionamento</t>
    </r>
  </si>
  <si>
    <r>
      <rPr>
        <sz val="11"/>
        <color rgb="FF000000"/>
        <rFont val="Arial"/>
        <family val="2"/>
        <charset val="1"/>
      </rPr>
      <t xml:space="preserve">Execução e compactação mecanizada de base com brita graduada simples, esp. 3cm </t>
    </r>
    <r>
      <rPr>
        <sz val="10"/>
        <color rgb="FFFF0000"/>
        <rFont val="Arial"/>
        <family val="2"/>
        <charset val="1"/>
      </rPr>
      <t>- calçadas, acessos externos</t>
    </r>
  </si>
  <si>
    <r>
      <rPr>
        <sz val="11"/>
        <color rgb="FF000000"/>
        <rFont val="Arial"/>
        <family val="2"/>
        <charset val="1"/>
      </rPr>
      <t xml:space="preserve">Fornecimento e instalação de lona preta para impermeabilização de base, esp. 150 micras </t>
    </r>
    <r>
      <rPr>
        <sz val="10"/>
        <color rgb="FFFF0000"/>
        <rFont val="Arial"/>
        <family val="2"/>
        <charset val="1"/>
      </rPr>
      <t>- calçadas e acessos externos</t>
    </r>
  </si>
  <si>
    <r>
      <rPr>
        <sz val="11"/>
        <color rgb="FF000000"/>
        <rFont val="Arial"/>
        <family val="2"/>
        <charset val="1"/>
      </rPr>
      <t xml:space="preserve">Execução de passeio, em concreto 20MPa, traço 1:2,7:3 (cimento, areia média e brita 1), não armado, acabamento lavado, espessura 5cm e preparo em betoneira 400L </t>
    </r>
    <r>
      <rPr>
        <sz val="10"/>
        <color rgb="FFFF0000"/>
        <rFont val="Arial"/>
        <family val="2"/>
        <charset val="1"/>
      </rPr>
      <t>- calçadas e acessos externos</t>
    </r>
  </si>
  <si>
    <r>
      <rPr>
        <sz val="11"/>
        <color rgb="FF000000"/>
        <rFont val="Arial"/>
        <family val="2"/>
        <charset val="1"/>
      </rPr>
      <t xml:space="preserve">Tratamento de fissuras com argamassa de cimento e areia traço 1:3, aditivo bianco ou similar (Seção até 5 x 5 cm) - </t>
    </r>
    <r>
      <rPr>
        <sz val="10"/>
        <color rgb="FFFF0000"/>
        <rFont val="Arial"/>
        <family val="2"/>
        <charset val="1"/>
      </rPr>
      <t>revestimentos de alvenarias internos e externos (fachadas) e muros de divisas</t>
    </r>
  </si>
  <si>
    <r>
      <rPr>
        <sz val="11"/>
        <color rgb="FF000000"/>
        <rFont val="Arial"/>
        <family val="2"/>
        <charset val="1"/>
      </rPr>
      <t xml:space="preserve">Chapisco </t>
    </r>
    <r>
      <rPr>
        <sz val="10"/>
        <color rgb="FFFF0000"/>
        <rFont val="Arial"/>
        <family val="2"/>
        <charset val="1"/>
      </rPr>
      <t>em alvenarias internas e externas</t>
    </r>
    <r>
      <rPr>
        <sz val="10"/>
        <color rgb="FF000000"/>
        <rFont val="Arial"/>
        <family val="2"/>
        <charset val="1"/>
      </rPr>
      <t xml:space="preserve">, argamassa traço 1:3, aplicado com colher e preparo mecânico em betoneira  400L - </t>
    </r>
    <r>
      <rPr>
        <sz val="10"/>
        <color rgb="FFFF0000"/>
        <rFont val="Arial"/>
        <family val="2"/>
        <charset val="1"/>
      </rPr>
      <t>descontado excedente a 2,0m² dos vãos maiores que 2,0m² - alterações de layout em locais existentes</t>
    </r>
  </si>
  <si>
    <r>
      <rPr>
        <sz val="11"/>
        <color rgb="FF000000"/>
        <rFont val="Arial"/>
        <family val="2"/>
        <charset val="1"/>
      </rPr>
      <t xml:space="preserve">Chapisco </t>
    </r>
    <r>
      <rPr>
        <sz val="10"/>
        <color rgb="FFFF0000"/>
        <rFont val="Arial"/>
        <family val="2"/>
        <charset val="1"/>
      </rPr>
      <t>em alvenarias internas e externas</t>
    </r>
    <r>
      <rPr>
        <sz val="10"/>
        <color rgb="FF000000"/>
        <rFont val="Arial"/>
        <family val="2"/>
        <charset val="1"/>
      </rPr>
      <t xml:space="preserve">, argamassa traço 1:3, aplicado com colher e preparo mecânico em betoneira  400L - </t>
    </r>
    <r>
      <rPr>
        <sz val="10"/>
        <color rgb="FFFF0000"/>
        <rFont val="Arial"/>
        <family val="2"/>
        <charset val="1"/>
      </rPr>
      <t>descontado excedente a 2,0m² dos vãos maiores que 2,0m² - ampliação, platibandas e lixeira</t>
    </r>
  </si>
  <si>
    <r>
      <rPr>
        <sz val="11"/>
        <color rgb="FF000000"/>
        <rFont val="Arial"/>
        <family val="2"/>
        <charset val="1"/>
      </rPr>
      <t xml:space="preserve">Chapisco </t>
    </r>
    <r>
      <rPr>
        <sz val="10"/>
        <color rgb="FFFF0000"/>
        <rFont val="Arial"/>
        <family val="2"/>
        <charset val="1"/>
      </rPr>
      <t>em alvenarias externas</t>
    </r>
    <r>
      <rPr>
        <sz val="10"/>
        <color rgb="FF000000"/>
        <rFont val="Arial"/>
        <family val="2"/>
        <charset val="1"/>
      </rPr>
      <t xml:space="preserve">, argamassa traço 1:3, aplicado com colher e preparo mecânico em betoneira  400L - </t>
    </r>
    <r>
      <rPr>
        <sz val="10"/>
        <color rgb="FFFF0000"/>
        <rFont val="Arial"/>
        <family val="2"/>
        <charset val="1"/>
      </rPr>
      <t>descontado excedente a 2,0m² dos vãos maiores que 2,0m² - ampliação, platibandas e lixeira</t>
    </r>
  </si>
  <si>
    <r>
      <rPr>
        <sz val="11"/>
        <color rgb="FF000000"/>
        <rFont val="Arial"/>
        <family val="2"/>
        <charset val="1"/>
      </rPr>
      <t xml:space="preserve">Emboço </t>
    </r>
    <r>
      <rPr>
        <sz val="10"/>
        <color rgb="FFFF0000"/>
        <rFont val="Arial"/>
        <family val="2"/>
        <charset val="1"/>
      </rPr>
      <t xml:space="preserve">em alvenarias internas </t>
    </r>
    <r>
      <rPr>
        <sz val="10"/>
        <color rgb="FF000000"/>
        <rFont val="Arial"/>
        <family val="2"/>
        <charset val="1"/>
      </rPr>
      <t xml:space="preserve">para recebimento de cerâmica, argamassa traço 1:2:8 com preparo mecânico em betoneira 400L, esp. 2cm e execução de taliscas - </t>
    </r>
    <r>
      <rPr>
        <sz val="10"/>
        <color rgb="FFFF0000"/>
        <rFont val="Arial"/>
        <family val="2"/>
        <charset val="1"/>
      </rPr>
      <t>áreas molhadas - descontado excedente a 2,0m² dos vãos maiores que 2,0m² - alterações de layout em locais existentes</t>
    </r>
  </si>
  <si>
    <r>
      <rPr>
        <sz val="11"/>
        <color rgb="FF000000"/>
        <rFont val="Arial"/>
        <family val="2"/>
        <charset val="1"/>
      </rPr>
      <t xml:space="preserve">Emboço </t>
    </r>
    <r>
      <rPr>
        <sz val="10"/>
        <color rgb="FFFF0000"/>
        <rFont val="Arial"/>
        <family val="2"/>
        <charset val="1"/>
      </rPr>
      <t>em alvenarias internas</t>
    </r>
    <r>
      <rPr>
        <sz val="10"/>
        <color rgb="FF000000"/>
        <rFont val="Arial"/>
        <family val="2"/>
        <charset val="1"/>
      </rPr>
      <t xml:space="preserve"> para recebimento de cerâmica, argamassa traço 1:2:8 com preparo mecânico em betoneira 400L, esp. 2cm e execução de taliscas - </t>
    </r>
    <r>
      <rPr>
        <sz val="10"/>
        <color rgb="FFFF0000"/>
        <rFont val="Arial"/>
        <family val="2"/>
        <charset val="1"/>
      </rPr>
      <t>áreas molhadas - descontado excedente a 2,0m² dos vãos maiores que 2,0m² - ampliação, platibandas e lixeira</t>
    </r>
  </si>
  <si>
    <r>
      <rPr>
        <sz val="11"/>
        <color rgb="FF000000"/>
        <rFont val="Arial"/>
        <family val="2"/>
        <charset val="1"/>
      </rPr>
      <t xml:space="preserve">Reboco </t>
    </r>
    <r>
      <rPr>
        <sz val="10"/>
        <color rgb="FFFF0000"/>
        <rFont val="Arial"/>
        <family val="2"/>
        <charset val="1"/>
      </rPr>
      <t>em alvenarias internas e externas</t>
    </r>
    <r>
      <rPr>
        <sz val="10"/>
        <color rgb="FF000000"/>
        <rFont val="Arial"/>
        <family val="2"/>
        <charset val="1"/>
      </rPr>
      <t xml:space="preserve">, tipo massa única, para recebimento de pintura, argamassa traço 1:2:8 com preparo mecâncio em betoneira 400L, esp. 2cm e execução de taliscas - </t>
    </r>
    <r>
      <rPr>
        <sz val="10"/>
        <color rgb="FFFF0000"/>
        <rFont val="Arial"/>
        <family val="2"/>
        <charset val="1"/>
      </rPr>
      <t>descontado excedente a 2,0m² dos vãos maiores que 2,0m² - alterações de layout em locais existentes - ver projeto arquitetônico para execução de frisos no reboco externo</t>
    </r>
  </si>
  <si>
    <r>
      <rPr>
        <sz val="11"/>
        <color rgb="FF000000"/>
        <rFont val="Arial"/>
        <family val="2"/>
        <charset val="1"/>
      </rPr>
      <t xml:space="preserve">Reboco </t>
    </r>
    <r>
      <rPr>
        <sz val="10"/>
        <color rgb="FFFF0000"/>
        <rFont val="Arial"/>
        <family val="2"/>
        <charset val="1"/>
      </rPr>
      <t>em alvenarias internas e externas</t>
    </r>
    <r>
      <rPr>
        <sz val="10"/>
        <color rgb="FF000000"/>
        <rFont val="Arial"/>
        <family val="2"/>
        <charset val="1"/>
      </rPr>
      <t xml:space="preserve">, tipo massa única, para recebimento de pintura, argamassa traço 1:2:8 com preparo mecâncio em betoneira 400L, esp. 2cm e execução de taliscas - </t>
    </r>
    <r>
      <rPr>
        <sz val="10"/>
        <color rgb="FFFF0000"/>
        <rFont val="Arial"/>
        <family val="2"/>
        <charset val="1"/>
      </rPr>
      <t>descontado excedente a 2,0m² dos vãos maiores que 2,0m² - ampliação, platibandas e lixeira</t>
    </r>
    <r>
      <rPr>
        <sz val="10"/>
        <color rgb="FF000000"/>
        <rFont val="Arial"/>
        <family val="2"/>
        <charset val="1"/>
      </rPr>
      <t xml:space="preserve"> -  - ver projeto arquitetônico para execução de frisos no reboco externo</t>
    </r>
  </si>
  <si>
    <r>
      <rPr>
        <sz val="11"/>
        <color rgb="FF000000"/>
        <rFont val="Arial"/>
        <family val="2"/>
        <charset val="1"/>
      </rPr>
      <t xml:space="preserve">Reboco </t>
    </r>
    <r>
      <rPr>
        <sz val="10"/>
        <color rgb="FFFF0000"/>
        <rFont val="Arial"/>
        <family val="2"/>
        <charset val="1"/>
      </rPr>
      <t>em alvenarias externas</t>
    </r>
    <r>
      <rPr>
        <sz val="10"/>
        <color rgb="FF000000"/>
        <rFont val="Arial"/>
        <family val="2"/>
        <charset val="1"/>
      </rPr>
      <t xml:space="preserve">, tipo massa única, para recebimento de pintura, argamassa traço 1:2:8 com preparo mecâncio em betoneira 400L, esp. 2cm e execução de taliscas - </t>
    </r>
    <r>
      <rPr>
        <sz val="10"/>
        <color rgb="FFFF0000"/>
        <rFont val="Arial"/>
        <family val="2"/>
        <charset val="1"/>
      </rPr>
      <t>descontado excedente a 2,0m² dos vãos maiores que 2,0m² - ampliação, platibandas e lixeira</t>
    </r>
    <r>
      <rPr>
        <sz val="10"/>
        <color rgb="FF000000"/>
        <rFont val="Arial"/>
        <family val="2"/>
        <charset val="1"/>
      </rPr>
      <t xml:space="preserve"> -  - ver projeto arquitetônico para execução de frisos no reboco externo</t>
    </r>
  </si>
  <si>
    <r>
      <rPr>
        <sz val="11"/>
        <color rgb="FF000000"/>
        <rFont val="Arial"/>
        <family val="2"/>
        <charset val="1"/>
      </rPr>
      <t xml:space="preserve">Apicação de revestimento cerâmico </t>
    </r>
    <r>
      <rPr>
        <sz val="10"/>
        <color rgb="FFFF0000"/>
        <rFont val="Arial"/>
        <family val="2"/>
        <charset val="1"/>
      </rPr>
      <t>em alvenarias internas</t>
    </r>
    <r>
      <rPr>
        <sz val="10"/>
        <color rgb="FF000000"/>
        <rFont val="Arial"/>
        <family val="2"/>
        <charset val="1"/>
      </rPr>
      <t xml:space="preserve">, tipo esmaltada extra, dimensões 33x45cm, assentado com argamassa colante tipo ACI - </t>
    </r>
    <r>
      <rPr>
        <sz val="10"/>
        <color rgb="FFFF0000"/>
        <rFont val="Arial"/>
        <family val="2"/>
        <charset val="1"/>
      </rPr>
      <t>áreas molhadas - Perda 10% - descontado excedente a 2,0m² dos vãos maiores que 2,0m²</t>
    </r>
  </si>
  <si>
    <r>
      <rPr>
        <sz val="11"/>
        <color rgb="FF000000"/>
        <rFont val="Arial"/>
        <family val="2"/>
        <charset val="1"/>
      </rPr>
      <t xml:space="preserve">Chapisco </t>
    </r>
    <r>
      <rPr>
        <sz val="10"/>
        <color rgb="FFFF0000"/>
        <rFont val="Arial"/>
        <family val="2"/>
        <charset val="1"/>
      </rPr>
      <t>em teto</t>
    </r>
    <r>
      <rPr>
        <sz val="10"/>
        <color rgb="FF000000"/>
        <rFont val="Arial"/>
        <family val="2"/>
        <charset val="1"/>
      </rPr>
      <t>, argamassa traço 1:4, emulsão polimérica (adesivo) e preparo em betoneira 400L</t>
    </r>
  </si>
  <si>
    <r>
      <rPr>
        <sz val="11"/>
        <color rgb="FF000000"/>
        <rFont val="Arial"/>
        <family val="2"/>
        <charset val="1"/>
      </rPr>
      <t xml:space="preserve">Reboco </t>
    </r>
    <r>
      <rPr>
        <sz val="10"/>
        <color rgb="FFFF0000"/>
        <rFont val="Arial"/>
        <family val="2"/>
        <charset val="1"/>
      </rPr>
      <t>em teto</t>
    </r>
    <r>
      <rPr>
        <sz val="10"/>
        <color rgb="FF000000"/>
        <rFont val="Arial"/>
        <family val="2"/>
        <charset val="1"/>
      </rPr>
      <t>, tipo massa única, para recebimento de pintura, argamassa traço 1:2:8 com preparo mecâncio em betoneira, esp. 2cm e execução de taliscas</t>
    </r>
  </si>
  <si>
    <r>
      <rPr>
        <sz val="11"/>
        <color rgb="FF000000"/>
        <rFont val="Arial"/>
        <family val="2"/>
        <charset val="1"/>
      </rPr>
      <t xml:space="preserve">Fornecimento e instalação de forro de PVC frisado, esp. 20cm x 6m, fixado na estrutura do telhado com arame galvanizado 10 BWG, incluso estrutura de fixação - </t>
    </r>
    <r>
      <rPr>
        <sz val="10"/>
        <color rgb="FFFF0000"/>
        <rFont val="Arial"/>
        <family val="2"/>
        <charset val="1"/>
      </rPr>
      <t>interno e beirais</t>
    </r>
  </si>
  <si>
    <r>
      <rPr>
        <sz val="11"/>
        <color rgb="FF000000"/>
        <rFont val="Arial"/>
        <family val="2"/>
        <charset val="1"/>
      </rPr>
      <t xml:space="preserve">Fornecimento e instalação de acabamento de rodaforro de PVC - </t>
    </r>
    <r>
      <rPr>
        <sz val="10"/>
        <color rgb="FFFF0000"/>
        <rFont val="Arial"/>
        <family val="2"/>
        <charset val="1"/>
      </rPr>
      <t>interno e beirais</t>
    </r>
  </si>
  <si>
    <r>
      <rPr>
        <sz val="11"/>
        <color rgb="FF000000"/>
        <rFont val="Arial"/>
        <family val="2"/>
        <charset val="1"/>
      </rPr>
      <t>Fornecimento e instalação de soleira em granito Cinza Andorinha, largura 15cm, esp. 2,0cm, assentado com argamassa colante tipo AC</t>
    </r>
    <r>
      <rPr>
        <sz val="10"/>
        <rFont val="Arial"/>
        <family val="2"/>
        <charset val="1"/>
      </rPr>
      <t>III</t>
    </r>
    <r>
      <rPr>
        <sz val="10"/>
        <color rgb="FFFF0000"/>
        <rFont val="Arial"/>
        <family val="2"/>
        <charset val="1"/>
      </rPr>
      <t xml:space="preserve"> 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</si>
  <si>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abrir semi-oca para pintura, 100x210cm, esp. 3,5cm, incluso dobradiças, montantes, batentes e fechadura </t>
    </r>
    <r>
      <rPr>
        <sz val="10"/>
        <color rgb="FFFF0000"/>
        <rFont val="Arial"/>
        <family val="2"/>
        <charset val="1"/>
      </rPr>
      <t>- PM1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</si>
  <si>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correr semi-oca para pintura, 100x210cm, esp. 3,5cm, incluso dobradiças, montantes, trilho, roldanas, batentes e fechadura </t>
    </r>
    <r>
      <rPr>
        <sz val="10"/>
        <color rgb="FFFF0000"/>
        <rFont val="Arial"/>
        <family val="2"/>
        <charset val="1"/>
      </rPr>
      <t>- PM2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</si>
  <si>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abrir semi-oca para pintura, 90x210cm, esp. 3,5cm, incluso dobradiças, montantes, batentes e fechadura </t>
    </r>
    <r>
      <rPr>
        <sz val="10"/>
        <color rgb="FFFF0000"/>
        <rFont val="Arial"/>
        <family val="2"/>
        <charset val="1"/>
      </rPr>
      <t>- PM3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</si>
  <si>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abrir semi-oca para pintura, 90x210cm, esp. 3,5cm, incluso mola aérea, dobradiças, montantes, batentes e fechadura </t>
    </r>
    <r>
      <rPr>
        <sz val="10"/>
        <color rgb="FFFF0000"/>
        <rFont val="Arial"/>
        <family val="2"/>
        <charset val="1"/>
      </rPr>
      <t>- PM3 - PNE Espera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</si>
  <si>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abrir semi-oca para pintura, 90x210cm, esp. 3,5cm, incluso </t>
    </r>
    <r>
      <rPr>
        <sz val="10"/>
        <color rgb="FFFF0000"/>
        <rFont val="Arial"/>
        <family val="2"/>
        <charset val="1"/>
      </rPr>
      <t>mola aérea,</t>
    </r>
    <r>
      <rPr>
        <sz val="10"/>
        <color rgb="FF000000"/>
        <rFont val="Arial"/>
        <family val="2"/>
        <charset val="1"/>
      </rPr>
      <t xml:space="preserve"> dobradiças, montantes, batentes e fechadura </t>
    </r>
    <r>
      <rPr>
        <sz val="10"/>
        <color rgb="FFFF0000"/>
        <rFont val="Arial"/>
        <family val="2"/>
        <charset val="1"/>
      </rPr>
      <t>- PM3 - PNEs Área Coberta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</si>
  <si>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abrir semi-oca para pintura, 80x210cm, esp. 3,5cm, incluso dobradiças, montantes, batentes fechadura </t>
    </r>
    <r>
      <rPr>
        <sz val="10"/>
        <color rgb="FFFF0000"/>
        <rFont val="Arial"/>
        <family val="2"/>
        <charset val="1"/>
      </rPr>
      <t>- PM4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</si>
  <si>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abrir semi-oca para pintura, 80x210cm, esp. 3,5cm, incluso dobradiças, montantes, batentes fechadura </t>
    </r>
    <r>
      <rPr>
        <sz val="10"/>
        <color rgb="FFFF0000"/>
        <rFont val="Arial"/>
        <family val="2"/>
        <charset val="1"/>
      </rPr>
      <t>- PM4</t>
    </r>
    <r>
      <rPr>
        <sz val="10"/>
        <color rgb="FF000000"/>
        <rFont val="Arial"/>
        <family val="2"/>
        <charset val="1"/>
      </rPr>
      <t xml:space="preserve"> 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</si>
  <si>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abrir semi-oca para pintura, 80x210cm, esp. 3,5cm, incluso </t>
    </r>
    <r>
      <rPr>
        <sz val="10"/>
        <color rgb="FFFF0000"/>
        <rFont val="Arial"/>
        <family val="2"/>
        <charset val="1"/>
      </rPr>
      <t>mola aérea</t>
    </r>
    <r>
      <rPr>
        <sz val="10"/>
        <color rgb="FF000000"/>
        <rFont val="Arial"/>
        <family val="2"/>
        <charset val="1"/>
      </rPr>
      <t xml:space="preserve">, dobradiças, montantes, batentes e fechadura </t>
    </r>
    <r>
      <rPr>
        <sz val="10"/>
        <color rgb="FFFF0000"/>
        <rFont val="Arial"/>
        <family val="2"/>
        <charset val="1"/>
      </rPr>
      <t>- PM4 - Sanitários Públicos e Funcionários</t>
    </r>
  </si>
  <si>
    <r>
      <rPr>
        <sz val="11"/>
        <color rgb="FF000000"/>
        <rFont val="Arial"/>
        <family val="2"/>
        <charset val="1"/>
      </rPr>
      <t xml:space="preserve">Fornecimento e instalação de porta de madeira de abrir semi-oca para pintura, 60x210cm, esp. 3,5cm, incluso dobradiças, montantes, batentes fechadura </t>
    </r>
    <r>
      <rPr>
        <sz val="10"/>
        <color rgb="FFFF0000"/>
        <rFont val="Arial"/>
        <family val="2"/>
        <charset val="1"/>
      </rPr>
      <t>- PM5</t>
    </r>
  </si>
  <si>
    <r>
      <rPr>
        <sz val="11"/>
        <color rgb="FF000000"/>
        <rFont val="Arial"/>
        <family val="2"/>
        <charset val="1"/>
      </rPr>
      <t xml:space="preserve">Fornecimento e instalação de porta de alumínio de abrir 02 folhas,137x210cm, com moldura para vidro completa, calafetação, incluso caixilhos vidro 4mm incolor, dobradiças e fechadura </t>
    </r>
    <r>
      <rPr>
        <sz val="10"/>
        <color rgb="FFFF0000"/>
        <rFont val="Arial"/>
        <family val="2"/>
        <charset val="1"/>
      </rPr>
      <t>- PJ1</t>
    </r>
  </si>
  <si>
    <r>
      <rPr>
        <sz val="11"/>
        <color rgb="FF000000"/>
        <rFont val="Arial"/>
        <family val="2"/>
        <charset val="1"/>
      </rPr>
      <t xml:space="preserve">Fornecimento e instalação de porta de alumínio de abrir 02 folhas,180x210cm, com moldura para vidro completa, calafetação, incluso caixilhos vidro 4mm incolor, dobradiças e fechadura </t>
    </r>
    <r>
      <rPr>
        <sz val="10"/>
        <color rgb="FFFF0000"/>
        <rFont val="Arial"/>
        <family val="2"/>
        <charset val="1"/>
      </rPr>
      <t>- PJ2</t>
    </r>
  </si>
  <si>
    <r>
      <rPr>
        <sz val="11"/>
        <color rgb="FF000000"/>
        <rFont val="Arial"/>
        <family val="2"/>
        <charset val="1"/>
      </rPr>
      <t xml:space="preserve">Fornecimento e instalação de porta de correr 04 folhas, 4,05x2,10cm, sendo 02 fixas laterias e 02 de correr, calafetação, com vidro temperado incolor 10mm, incluso fechadura, trilhos, roldanas e puxadores </t>
    </r>
    <r>
      <rPr>
        <sz val="10"/>
        <color rgb="FFFF0000"/>
        <rFont val="Arial"/>
        <family val="2"/>
        <charset val="1"/>
      </rPr>
      <t>- PJ3</t>
    </r>
  </si>
  <si>
    <r>
      <rPr>
        <sz val="11"/>
        <color rgb="FF000000"/>
        <rFont val="Arial"/>
        <family val="2"/>
        <charset val="1"/>
      </rPr>
      <t xml:space="preserve">Fornecimento e instalação de portilhola alçapão de alumínio de abrir, 100x100cm, em veneziana, com guarnição, calafetação, fixação com parafusos </t>
    </r>
    <r>
      <rPr>
        <sz val="10"/>
        <color rgb="FFFF0000"/>
        <rFont val="Arial"/>
        <family val="2"/>
        <charset val="1"/>
      </rPr>
      <t>- Acesso Reservatórios</t>
    </r>
  </si>
  <si>
    <r>
      <rPr>
        <sz val="11"/>
        <color rgb="FF000000"/>
        <rFont val="Arial"/>
        <family val="2"/>
        <charset val="1"/>
      </rPr>
      <t>Fornecimento e instalação de porta de alumínio de abrir, 80x190/20cm, em veneziana, com guarnição, calafetação, fixação com parafusos, incluso fechadura livre/ocupado -</t>
    </r>
    <r>
      <rPr>
        <sz val="10"/>
        <color rgb="FFFF0000"/>
        <rFont val="Arial"/>
        <family val="2"/>
        <charset val="1"/>
      </rPr>
      <t xml:space="preserve"> Box Banheiros</t>
    </r>
  </si>
  <si>
    <r>
      <rPr>
        <sz val="11"/>
        <color rgb="FF000000"/>
        <rFont val="Arial"/>
        <family val="2"/>
        <charset val="1"/>
      </rPr>
      <t xml:space="preserve">Fabricação e montagem de portão de correr em tubo metálico, 530x203cm, abrindo metade para cada lado, com  tubo 40x60mm, batente 60x60mm , cor Azul Del Rey, painel modelo Nylofor3D, Eurograd, Gradil Standart ou similar, malha 5x20cm e dimensões 250 x 203cm 
</t>
    </r>
    <r>
      <rPr>
        <sz val="10"/>
        <color rgb="FFFF0000"/>
        <rFont val="Arial"/>
        <family val="2"/>
        <charset val="1"/>
      </rPr>
      <t>- PTF 01</t>
    </r>
  </si>
  <si>
    <r>
      <rPr>
        <sz val="11"/>
        <color rgb="FF000000"/>
        <rFont val="Arial"/>
        <family val="2"/>
        <charset val="1"/>
      </rPr>
      <t xml:space="preserve">Fabricação e montagem de portão pivotante em tubo metálico, 203x203cm, com tubo 40x60mm, batente 60x60mm , cor Azul Del Rey, painel modelo Nylofor3D, Eurograd, Gradil Standart ou similar, malha 5x20cm e dimensões 250 x 203cm </t>
    </r>
    <r>
      <rPr>
        <sz val="10"/>
        <color rgb="FFFF0000"/>
        <rFont val="Arial"/>
        <family val="2"/>
        <charset val="1"/>
      </rPr>
      <t>- PTF 02</t>
    </r>
  </si>
  <si>
    <r>
      <rPr>
        <sz val="11"/>
        <color rgb="FF000000"/>
        <rFont val="Arial"/>
        <family val="2"/>
        <charset val="1"/>
      </rPr>
      <t xml:space="preserve">Fabricação e montagem de portão de correr em tubo metálico, 630x203cm, abrindo metade para cada lado, com  tubo 40x60mm, batente 60x60mm , cor Azul Del Rey, painel modelo Nylofor3D, Eurograd, Gradil Standart ou similar, malha 5x20cm e dimensões 250 x 203cm 
</t>
    </r>
    <r>
      <rPr>
        <sz val="10"/>
        <color rgb="FFFF0000"/>
        <rFont val="Arial"/>
        <family val="2"/>
        <charset val="1"/>
      </rPr>
      <t>- PTF 03</t>
    </r>
  </si>
  <si>
    <r>
      <rPr>
        <sz val="11"/>
        <color rgb="FF000000"/>
        <rFont val="Arial"/>
        <family val="2"/>
        <charset val="1"/>
      </rPr>
      <t xml:space="preserve">Fornecimento e instalação de </t>
    </r>
    <r>
      <rPr>
        <sz val="10"/>
        <rFont val="Arial"/>
        <family val="2"/>
        <charset val="1"/>
      </rPr>
      <t>peitoril</t>
    </r>
    <r>
      <rPr>
        <sz val="10"/>
        <color rgb="FF000000"/>
        <rFont val="Arial"/>
        <family val="2"/>
        <charset val="1"/>
      </rPr>
      <t xml:space="preserve"> em granito Cinza Andorinha polido, largura 17cm, esp. 2,00cm, assentado com argamasa colante tipo ACIII</t>
    </r>
  </si>
  <si>
    <r>
      <rPr>
        <sz val="11"/>
        <color rgb="FF000000"/>
        <rFont val="Arial"/>
        <family val="2"/>
        <charset val="1"/>
      </rPr>
      <t xml:space="preserve">Fornecimento e instalação de </t>
    </r>
    <r>
      <rPr>
        <sz val="10"/>
        <rFont val="Arial"/>
        <family val="2"/>
        <charset val="1"/>
      </rPr>
      <t>peitoril</t>
    </r>
    <r>
      <rPr>
        <sz val="10"/>
        <color rgb="FF000000"/>
        <rFont val="Arial"/>
        <family val="2"/>
        <charset val="1"/>
      </rPr>
      <t xml:space="preserve"> em granito Cinza Andorinha polido, largura 50cm, esp. 2,00cm, assentado com argamasa colante tipo ACIII</t>
    </r>
  </si>
  <si>
    <r>
      <rPr>
        <sz val="11"/>
        <color rgb="FF000000"/>
        <rFont val="Arial"/>
        <family val="2"/>
        <charset val="1"/>
      </rPr>
      <t xml:space="preserve">Fornecimento e instalação de </t>
    </r>
    <r>
      <rPr>
        <sz val="10"/>
        <rFont val="Arial"/>
        <family val="2"/>
        <charset val="1"/>
      </rPr>
      <t xml:space="preserve">janela maxim-ar, 04 módulos, 240x105/105cm, em alumínio natural fosco, fixada com parafusos em contramarco, calafetação, incluso vidro incolor 4mm e contramarco </t>
    </r>
    <r>
      <rPr>
        <sz val="10"/>
        <color rgb="FFFF0000"/>
        <rFont val="Arial"/>
        <family val="2"/>
        <charset val="1"/>
      </rPr>
      <t>- J1</t>
    </r>
  </si>
  <si>
    <r>
      <rPr>
        <sz val="11"/>
        <color rgb="FF000000"/>
        <rFont val="Arial"/>
        <family val="2"/>
        <charset val="1"/>
      </rPr>
      <t>Fornecimento e instalação de janela maxim-ar, 04 módulos, 240x105/105cm, em alumínio natural fosco, fixada com parafusos em contramarco, calafetação, incluso vidro incolor 4mm e contramarco -</t>
    </r>
    <r>
      <rPr>
        <sz val="10"/>
        <color rgb="FFFF0000"/>
        <rFont val="Arial"/>
        <family val="2"/>
        <charset val="1"/>
      </rPr>
      <t xml:space="preserve"> J1</t>
    </r>
  </si>
  <si>
    <r>
      <rPr>
        <sz val="11"/>
        <color rgb="FF000000"/>
        <rFont val="Arial"/>
        <family val="2"/>
        <charset val="1"/>
      </rPr>
      <t xml:space="preserve">Fornecimento e instalação de janela maxim-ar, 04 módulos, 240x60/210cm, em alumínio natural fosco, fixada com parafusos em contramarco, calafetação, incluso vidro incolor 4mm e contramarco - </t>
    </r>
    <r>
      <rPr>
        <sz val="10"/>
        <color rgb="FFFF0000"/>
        <rFont val="Arial"/>
        <family val="2"/>
        <charset val="1"/>
      </rPr>
      <t>J2</t>
    </r>
  </si>
  <si>
    <r>
      <rPr>
        <sz val="11"/>
        <color rgb="FF000000"/>
        <rFont val="Arial"/>
        <family val="2"/>
        <charset val="1"/>
      </rPr>
      <t xml:space="preserve">Fornecimento e instalação de janela maxim-ar, 03 módulos, 180x150/105cm, em alumínio natural fosco, com bandeira fixa, fixada com parafusos em contramarco, incluso vidro incolor 4mm e contramarco </t>
    </r>
    <r>
      <rPr>
        <sz val="10"/>
        <color rgb="FFFF0000"/>
        <rFont val="Arial"/>
        <family val="2"/>
        <charset val="1"/>
      </rPr>
      <t>- J3</t>
    </r>
  </si>
  <si>
    <r>
      <rPr>
        <sz val="11"/>
        <color rgb="FF000000"/>
        <rFont val="Arial"/>
        <family val="2"/>
        <charset val="1"/>
      </rPr>
      <t xml:space="preserve">Fornecimento e instalação de janela maxim-ar, 03 módulos, 180x105/105cm, em alumínio natural fosco, fixada com parafusos em contramarco, calafetação, incluso vidro incolor 4mm e contramarco - </t>
    </r>
    <r>
      <rPr>
        <sz val="10"/>
        <color rgb="FFFF0000"/>
        <rFont val="Arial"/>
        <family val="2"/>
        <charset val="1"/>
      </rPr>
      <t>J4</t>
    </r>
  </si>
  <si>
    <r>
      <rPr>
        <sz val="11"/>
        <color rgb="FF000000"/>
        <rFont val="Arial"/>
        <family val="2"/>
        <charset val="1"/>
      </rPr>
      <t>Fornecimento e instalação de janela maxim-ar, 03 módulos, 180x60/210cm, em alumínio natural fosco, fixada com parafusos em contramarco, calafetação, incluso vidro incolor 4mm e contramarco -</t>
    </r>
    <r>
      <rPr>
        <sz val="10"/>
        <color rgb="FFFF0000"/>
        <rFont val="Arial"/>
        <family val="2"/>
        <charset val="1"/>
      </rPr>
      <t xml:space="preserve"> J5</t>
    </r>
  </si>
  <si>
    <r>
      <rPr>
        <sz val="11"/>
        <color rgb="FF000000"/>
        <rFont val="Arial"/>
        <family val="2"/>
        <charset val="1"/>
      </rPr>
      <t xml:space="preserve">Fornecimento e instalação de janela maxim-ar, 02 módulos, 120x105/105cm, em alumínio natural fosco, fixada com parafusos em contramarco, calafetação, incluso vidro incolor 4mm e contramarco - </t>
    </r>
    <r>
      <rPr>
        <sz val="10"/>
        <color rgb="FFFF0000"/>
        <rFont val="Arial"/>
        <family val="2"/>
        <charset val="1"/>
      </rPr>
      <t>J6</t>
    </r>
  </si>
  <si>
    <r>
      <rPr>
        <sz val="11"/>
        <color rgb="FF000000"/>
        <rFont val="Arial"/>
        <family val="2"/>
        <charset val="1"/>
      </rPr>
      <t xml:space="preserve">Fornecimento e instalação de janela maxim-ar, 02 módulos, 120x60/150cm, em alumínio natural fosco, fixada com parafusos em contramarco, calafetação, incluso vidro incolor 4mm e contramarco - </t>
    </r>
    <r>
      <rPr>
        <sz val="10"/>
        <color rgb="FFFF0000"/>
        <rFont val="Arial"/>
        <family val="2"/>
        <charset val="1"/>
      </rPr>
      <t>J7</t>
    </r>
  </si>
  <si>
    <r>
      <rPr>
        <sz val="11"/>
        <color rgb="FF000000"/>
        <rFont val="Arial"/>
        <family val="2"/>
        <charset val="1"/>
      </rPr>
      <t>Fornecimento e instalação de janela maxim-ar, 01 módulo, 60x60/150cm, em alumínio natural fosco, fixada com parafusos em contramarco, calafetação, incluso vidro incolor 4mm e contramarco -</t>
    </r>
    <r>
      <rPr>
        <sz val="10"/>
        <color rgb="FFFF0000"/>
        <rFont val="Arial"/>
        <family val="2"/>
        <charset val="1"/>
      </rPr>
      <t xml:space="preserve"> J8</t>
    </r>
  </si>
  <si>
    <r>
      <rPr>
        <sz val="11"/>
        <color rgb="FF000000"/>
        <rFont val="Arial"/>
        <family val="2"/>
        <charset val="1"/>
      </rPr>
      <t xml:space="preserve">Fornecimento e instalação de janela maxim-ar, 01 módulo, 105x105/105cm, em alumínio natural fosco, fixada com parafusos em contramarco, calafetação, incluso vidro incolor 4mm e contramarco - </t>
    </r>
    <r>
      <rPr>
        <sz val="10"/>
        <color rgb="FFFF0000"/>
        <rFont val="Arial"/>
        <family val="2"/>
        <charset val="1"/>
      </rPr>
      <t>J9</t>
    </r>
  </si>
  <si>
    <r>
      <rPr>
        <sz val="11"/>
        <color rgb="FF000000"/>
        <rFont val="Arial"/>
        <family val="2"/>
        <charset val="1"/>
      </rPr>
      <t xml:space="preserve">Fornecimento e instalação de janela maxim-ar, 01 módulo, 40x60/150cm, em alumínio natural fosco, fixada com parafusos em contramarco, calafetação, incluso vidro incolor 4mm e contramarco - </t>
    </r>
    <r>
      <rPr>
        <sz val="10"/>
        <color rgb="FFFF0000"/>
        <rFont val="Arial"/>
        <family val="2"/>
        <charset val="1"/>
      </rPr>
      <t>J10</t>
    </r>
  </si>
  <si>
    <r>
      <rPr>
        <sz val="11"/>
        <color rgb="FF000000"/>
        <rFont val="Arial"/>
        <family val="2"/>
        <charset val="1"/>
      </rPr>
      <t xml:space="preserve">Fornecimento e instalação de </t>
    </r>
    <r>
      <rPr>
        <sz val="10"/>
        <rFont val="Arial"/>
        <family val="2"/>
        <charset val="1"/>
      </rPr>
      <t xml:space="preserve">janela guilhotina, 01 módulo, 80x100/110cm, 01 fixa e 01 móvel, com trilho duplo, sem roldana, calafetação, incluso vidro incolor 4mm </t>
    </r>
    <r>
      <rPr>
        <sz val="10"/>
        <color rgb="FFFF0000"/>
        <rFont val="Arial"/>
        <family val="2"/>
        <charset val="1"/>
      </rPr>
      <t>- J11</t>
    </r>
  </si>
  <si>
    <r>
      <rPr>
        <sz val="11"/>
        <color rgb="FF000000"/>
        <rFont val="Arial"/>
        <family val="2"/>
        <charset val="1"/>
      </rPr>
      <t xml:space="preserve">Fornecimento e instalação de vidr fixo, 93,3x120/90cm, calafetação, com 02 moldes circulares para recorte e vidro temperado 10mm </t>
    </r>
    <r>
      <rPr>
        <sz val="10"/>
        <color rgb="FFFF0000"/>
        <rFont val="Arial"/>
        <family val="2"/>
        <charset val="1"/>
      </rPr>
      <t>- J12</t>
    </r>
  </si>
  <si>
    <r>
      <rPr>
        <sz val="11"/>
        <color rgb="FF000000"/>
        <rFont val="Arial"/>
        <family val="2"/>
        <charset val="1"/>
      </rPr>
      <t>Fornecimento e instalação de vaso sanitário com caixa acoplada, cor branca, marca Incepa, Deca ou equivalente, incluso parafusos de fixação e massa de vedação</t>
    </r>
    <r>
      <rPr>
        <sz val="10"/>
        <color rgb="FFFF0000"/>
        <rFont val="Arial"/>
        <family val="2"/>
        <charset val="1"/>
      </rPr>
      <t xml:space="preserve"> - Consultório 05 e PNE Espera</t>
    </r>
  </si>
  <si>
    <r>
      <rPr>
        <sz val="11"/>
        <color rgb="FF000000"/>
        <rFont val="Arial"/>
        <family val="2"/>
        <charset val="1"/>
      </rPr>
      <t xml:space="preserve">Fornecimento e instalação de vaso sanitário com caixa acoplada, cor branca, marca Incepa, Deca ou equivalente, incluso parafusos de fixação e massa de vedação </t>
    </r>
    <r>
      <rPr>
        <sz val="10"/>
        <color rgb="FFFF0000"/>
        <rFont val="Arial"/>
        <family val="2"/>
        <charset val="1"/>
      </rPr>
      <t>- Consultórios 01, 02 e 07, PNE Área Coberta, Sanitários Público e Funcionários</t>
    </r>
  </si>
  <si>
    <r>
      <rPr>
        <sz val="11"/>
        <color rgb="FF000000"/>
        <rFont val="Arial"/>
        <family val="2"/>
        <charset val="1"/>
      </rPr>
      <t xml:space="preserve">Assento sanitário plástico convencional </t>
    </r>
    <r>
      <rPr>
        <sz val="10"/>
        <color rgb="FFFF0000"/>
        <rFont val="Arial"/>
        <family val="2"/>
        <charset val="1"/>
      </rPr>
      <t>- Consultório 05 e PNE Espera</t>
    </r>
  </si>
  <si>
    <r>
      <rPr>
        <sz val="11"/>
        <color rgb="FF000000"/>
        <rFont val="Arial"/>
        <family val="2"/>
        <charset val="1"/>
      </rPr>
      <t xml:space="preserve">Assento sanitário plástico convencional </t>
    </r>
    <r>
      <rPr>
        <sz val="10"/>
        <color rgb="FFFF0000"/>
        <rFont val="Arial"/>
        <family val="2"/>
        <charset val="1"/>
      </rPr>
      <t>- Consultórios 01, 02 e 07, PNE Área Coberta, Sanitários Público e Funcionários</t>
    </r>
  </si>
  <si>
    <r>
      <rPr>
        <sz val="11"/>
        <color rgb="FF000000"/>
        <rFont val="Arial"/>
        <family val="2"/>
        <charset val="1"/>
      </rPr>
      <t xml:space="preserve">Fornecimento e instalação de papeleira de parede para vaso sanitário cromada, incluso fixação - </t>
    </r>
    <r>
      <rPr>
        <sz val="10"/>
        <color rgb="FFFF0000"/>
        <rFont val="Arial"/>
        <family val="2"/>
        <charset val="1"/>
      </rPr>
      <t>Consultório 05 e PNE Espera</t>
    </r>
  </si>
  <si>
    <r>
      <rPr>
        <sz val="11"/>
        <color rgb="FF000000"/>
        <rFont val="Arial"/>
        <family val="2"/>
        <charset val="1"/>
      </rPr>
      <t xml:space="preserve">Fornecimento e instalação de papeleira de parede para vaso sanitário cromada, incluso fixação - </t>
    </r>
    <r>
      <rPr>
        <sz val="10"/>
        <color rgb="FFFF0000"/>
        <rFont val="Arial"/>
        <family val="2"/>
        <charset val="1"/>
      </rPr>
      <t>Consultórios 01, 02 e 07, PNE Área Coberta, Sanitários Público e Funcionários</t>
    </r>
  </si>
  <si>
    <r>
      <rPr>
        <sz val="11"/>
        <color rgb="FF000000"/>
        <rFont val="Arial"/>
        <family val="2"/>
        <charset val="1"/>
      </rPr>
      <t xml:space="preserve">Fornecimento e instalação de cuba em aço inox média, inclusive válvula tipo americada e sifão tipo garrafa em metal cromados </t>
    </r>
    <r>
      <rPr>
        <sz val="10"/>
        <color rgb="FFFF0000"/>
        <rFont val="Arial"/>
        <family val="2"/>
        <charset val="1"/>
      </rPr>
      <t>- Curativos, Lavação e Consultórios Odontológicos 01 e 02</t>
    </r>
  </si>
  <si>
    <r>
      <rPr>
        <sz val="11"/>
        <color rgb="FF000000"/>
        <rFont val="Arial"/>
        <family val="2"/>
        <charset val="1"/>
      </rPr>
      <t xml:space="preserve">Fornecimento e instalação de cuba em aço inox média, inclusive válvula tipo americada e sifão tipo garrafa em metal cromados </t>
    </r>
    <r>
      <rPr>
        <sz val="10"/>
        <color rgb="FFFF0000"/>
        <rFont val="Arial"/>
        <family val="2"/>
        <charset val="1"/>
      </rPr>
      <t>- Copa</t>
    </r>
  </si>
  <si>
    <r>
      <rPr>
        <sz val="11"/>
        <color rgb="FF000000"/>
        <rFont val="Arial"/>
        <family val="2"/>
        <charset val="1"/>
      </rPr>
      <t xml:space="preserve">Fornecimento e instalação de torneira cromada Ø1/2" ou Ø3/4", de mesa, bica móvel. </t>
    </r>
    <r>
      <rPr>
        <sz val="10"/>
        <rFont val="Arial"/>
        <family val="2"/>
        <charset val="1"/>
      </rPr>
      <t>marca Deca, Docol ou equivalente</t>
    </r>
    <r>
      <rPr>
        <sz val="10"/>
        <color rgb="FFFF0000"/>
        <rFont val="Arial"/>
        <family val="2"/>
        <charset val="1"/>
      </rPr>
      <t xml:space="preserve"> - Curativos, Lavação e Consultórios Odontológicos 01 e 02</t>
    </r>
  </si>
  <si>
    <r>
      <rPr>
        <sz val="11"/>
        <color rgb="FF000000"/>
        <rFont val="Arial"/>
        <family val="2"/>
        <charset val="1"/>
      </rPr>
      <t>Fornecimento e instalação de torneira cromada Ø1/2" ou Ø3/4", de mesa, bica móvel. marca Deca, Docol ou equivalente</t>
    </r>
    <r>
      <rPr>
        <sz val="10"/>
        <color rgb="FFFF0000"/>
        <rFont val="Arial"/>
        <family val="2"/>
        <charset val="1"/>
      </rPr>
      <t xml:space="preserve"> - Copa</t>
    </r>
  </si>
  <si>
    <r>
      <rPr>
        <sz val="11"/>
        <color rgb="FF000000"/>
        <rFont val="Arial"/>
        <family val="2"/>
        <charset val="1"/>
      </rPr>
      <t xml:space="preserve">Fornecimento e instalação de espelho cristal, esp. 4mm, com moldura em alumínio e compensado plastificado colado - </t>
    </r>
    <r>
      <rPr>
        <sz val="10"/>
        <color rgb="FFFF0000"/>
        <rFont val="Arial"/>
        <family val="2"/>
        <charset val="1"/>
      </rPr>
      <t xml:space="preserve">Sanitários PNE Espera </t>
    </r>
  </si>
  <si>
    <r>
      <rPr>
        <sz val="11"/>
        <color rgb="FF000000"/>
        <rFont val="Arial"/>
        <family val="2"/>
        <charset val="1"/>
      </rPr>
      <t xml:space="preserve">Fornecimento e instalação de espelho cristal, esp. 4mm, com moldura em alumínio e compensado plastificado colado - </t>
    </r>
    <r>
      <rPr>
        <sz val="10"/>
        <color rgb="FFFF0000"/>
        <rFont val="Arial"/>
        <family val="2"/>
        <charset val="1"/>
      </rPr>
      <t>Sanitários Público. Funcionários e PNE Área Coberta</t>
    </r>
  </si>
  <si>
    <r>
      <rPr>
        <sz val="11"/>
        <color rgb="FF000000"/>
        <rFont val="Arial"/>
        <family val="2"/>
        <charset val="1"/>
      </rPr>
      <t>Fornecimento e instalação de saboneteira plástica, tipo dispenser com reservatório 800 a 1500ml, incluso fixação</t>
    </r>
    <r>
      <rPr>
        <sz val="10"/>
        <color rgb="FFFF0000"/>
        <rFont val="Arial"/>
        <family val="2"/>
        <charset val="1"/>
      </rPr>
      <t xml:space="preserve"> - Consultórios 03, 04, 05, 06 e 09, Consultório Odontológicos 01 e 02, Dispensário Remédio, Triagem, Curativos, Lavação, Sala Procedimentos, Sala Vacinas, Sanitários PNE Espera </t>
    </r>
  </si>
  <si>
    <r>
      <rPr>
        <sz val="11"/>
        <color rgb="FF000000"/>
        <rFont val="Arial"/>
        <family val="2"/>
        <charset val="1"/>
      </rPr>
      <t xml:space="preserve">Fornecimento e instalação de saboneteira plástica, tipo dispenser com reservatório 800 a 1500ml, incluso fixação </t>
    </r>
    <r>
      <rPr>
        <sz val="10"/>
        <color rgb="FFFF0000"/>
        <rFont val="Arial"/>
        <family val="2"/>
        <charset val="1"/>
      </rPr>
      <t>- Copa, Consultórios 01, 02, 07 e 08, ACs, Sala de Reunião, Sanitários Público e Funcionários</t>
    </r>
  </si>
  <si>
    <r>
      <rPr>
        <sz val="11"/>
        <color rgb="FF000000"/>
        <rFont val="Arial"/>
        <family val="2"/>
        <charset val="1"/>
      </rPr>
      <t xml:space="preserve">Fornecimento e instalação de dispenser plástico para papel toalha interfolhado, incluso fixação - </t>
    </r>
    <r>
      <rPr>
        <sz val="10"/>
        <color rgb="FFFF0000"/>
        <rFont val="Arial"/>
        <family val="2"/>
        <charset val="1"/>
      </rPr>
      <t>Consultórios 03, 04, 05, 06 e 09, Consultório Odontológicos 01 e 02, Dispensário Remédio, Triagem, Curativos, Lavação, Sala Procedimentos, Sala Vacinas, Sanitários PNE Espera</t>
    </r>
  </si>
  <si>
    <r>
      <rPr>
        <sz val="11"/>
        <color rgb="FF000000"/>
        <rFont val="Arial"/>
        <family val="2"/>
        <charset val="1"/>
      </rPr>
      <t xml:space="preserve">Fornecimento e instalação de dispenser plástico para papel toalha interfolhado, incluso fixação - </t>
    </r>
    <r>
      <rPr>
        <sz val="10"/>
        <color rgb="FFFF0000"/>
        <rFont val="Arial"/>
        <family val="2"/>
        <charset val="1"/>
      </rPr>
      <t>Copa, Consultórios 01, 02, 07 e 08, ACs, Sala de Reunião, Sanitários Público e Funcionários</t>
    </r>
  </si>
  <si>
    <r>
      <rPr>
        <sz val="11"/>
        <color rgb="FF000000"/>
        <rFont val="Arial"/>
        <family val="2"/>
        <charset val="1"/>
      </rPr>
      <t xml:space="preserve">Fornecimento e instalação de tanque de louça 30L, cor branca, com coluna </t>
    </r>
    <r>
      <rPr>
        <sz val="10"/>
        <color rgb="FFFF0000"/>
        <rFont val="Arial"/>
        <family val="2"/>
        <charset val="1"/>
      </rPr>
      <t>- Área de Serviço</t>
    </r>
  </si>
  <si>
    <r>
      <rPr>
        <sz val="11"/>
        <color rgb="FF000000"/>
        <rFont val="Arial"/>
        <family val="2"/>
        <charset val="1"/>
      </rPr>
      <t>Fornecimento e instalação de torneira de parede, cromada para</t>
    </r>
    <r>
      <rPr>
        <sz val="10"/>
        <rFont val="Arial"/>
        <family val="2"/>
        <charset val="1"/>
      </rPr>
      <t xml:space="preserve"> tanque </t>
    </r>
    <r>
      <rPr>
        <sz val="10"/>
        <color rgb="FF000000"/>
        <rFont val="Arial"/>
        <family val="2"/>
        <charset val="1"/>
      </rPr>
      <t xml:space="preserve">Ø1/2" ou Ø3/4" </t>
    </r>
    <r>
      <rPr>
        <sz val="10"/>
        <color rgb="FFFF0000"/>
        <rFont val="Arial"/>
        <family val="2"/>
        <charset val="1"/>
      </rPr>
      <t>- Área de Serviço</t>
    </r>
  </si>
  <si>
    <r>
      <rPr>
        <sz val="11"/>
        <color rgb="FF000000"/>
        <rFont val="Arial"/>
        <family val="2"/>
        <charset val="1"/>
      </rPr>
      <t>Fornecimento e instalação de válvula de plástico para</t>
    </r>
    <r>
      <rPr>
        <sz val="10"/>
        <rFont val="Arial"/>
        <family val="2"/>
        <charset val="1"/>
      </rPr>
      <t xml:space="preserve"> tanque </t>
    </r>
    <r>
      <rPr>
        <sz val="10"/>
        <color rgb="FF000000"/>
        <rFont val="Arial"/>
        <family val="2"/>
        <charset val="1"/>
      </rPr>
      <t xml:space="preserve">Ø1" </t>
    </r>
    <r>
      <rPr>
        <sz val="10"/>
        <color rgb="FFFF0000"/>
        <rFont val="Arial"/>
        <family val="2"/>
        <charset val="1"/>
      </rPr>
      <t>- Área de Serviço</t>
    </r>
  </si>
  <si>
    <r>
      <rPr>
        <sz val="11"/>
        <color rgb="FF000000"/>
        <rFont val="Arial"/>
        <family val="2"/>
        <charset val="1"/>
      </rPr>
      <t xml:space="preserve">Fornecimento e instalação de lavatório em louça, suspenso, cor branca </t>
    </r>
    <r>
      <rPr>
        <sz val="10"/>
        <color rgb="FFFF0000"/>
        <rFont val="Arial"/>
        <family val="2"/>
        <charset val="1"/>
      </rPr>
      <t>- Consultórios 03, 04, 05, 06 e 09, Dispensário Remédio, Triagem, Sala Procedimentos e Sala Vacinas</t>
    </r>
  </si>
  <si>
    <r>
      <rPr>
        <sz val="11"/>
        <color rgb="FF000000"/>
        <rFont val="Arial"/>
        <family val="2"/>
        <charset val="1"/>
      </rPr>
      <t xml:space="preserve">Fornecimento e instalação de lavatório em louça, suspenso, cor branca - </t>
    </r>
    <r>
      <rPr>
        <sz val="10"/>
        <color rgb="FFFF0000"/>
        <rFont val="Arial"/>
        <family val="2"/>
        <charset val="1"/>
      </rPr>
      <t>Consultórios 01, 02, 07 e 08, ACs, Sala de Reunião, Sanitários Público e Funcionários</t>
    </r>
  </si>
  <si>
    <r>
      <rPr>
        <sz val="11"/>
        <color rgb="FF000000"/>
        <rFont val="Arial"/>
        <family val="2"/>
        <charset val="1"/>
      </rPr>
      <t xml:space="preserve">Fornecimento e instalação sifão tipo garrafa em metal cromado - </t>
    </r>
    <r>
      <rPr>
        <sz val="10"/>
        <color rgb="FFFF0000"/>
        <rFont val="Arial"/>
        <family val="2"/>
        <charset val="1"/>
      </rPr>
      <t>Consultórios 03, 04, 05, 06 e 09, Dispensário Remédio, Triagem, Sala Procedimentos e Sala Vacinas</t>
    </r>
  </si>
  <si>
    <r>
      <rPr>
        <sz val="11"/>
        <color rgb="FF000000"/>
        <rFont val="Arial"/>
        <family val="2"/>
        <charset val="1"/>
      </rPr>
      <t>Fornecimento e instalação sifão tipo garrafa em metal cromado</t>
    </r>
    <r>
      <rPr>
        <sz val="10"/>
        <color rgb="FFFF0000"/>
        <rFont val="Arial"/>
        <family val="2"/>
        <charset val="1"/>
      </rPr>
      <t xml:space="preserve"> - Consultórios 01, 02, 07 e 08, ACs, Sala de Reunião, Sanitários Público e Funcionários</t>
    </r>
  </si>
  <si>
    <r>
      <rPr>
        <sz val="11"/>
        <color rgb="FF000000"/>
        <rFont val="Arial"/>
        <family val="2"/>
        <charset val="1"/>
      </rPr>
      <t>Fornecimento e instalação de torneira automática de bancada Ø1/2" ou Ø3/4", marca Docol, Deca ou Equivalente</t>
    </r>
    <r>
      <rPr>
        <sz val="10"/>
        <color rgb="FFFF0000"/>
        <rFont val="Arial"/>
        <family val="2"/>
        <charset val="1"/>
      </rPr>
      <t xml:space="preserve"> - Consultórios 03, 04, 05, 06 e 09, Dispensário Remédio, Triagem, Sala Procedimentos e Sala Vacinas</t>
    </r>
  </si>
  <si>
    <r>
      <rPr>
        <sz val="11"/>
        <color rgb="FF000000"/>
        <rFont val="Arial"/>
        <family val="2"/>
        <charset val="1"/>
      </rPr>
      <t>Fornecimento e instalação de torneira automática de bancada Ø1/2" ou Ø3/4</t>
    </r>
    <r>
      <rPr>
        <sz val="10"/>
        <rFont val="Arial"/>
        <family val="2"/>
        <charset val="1"/>
      </rPr>
      <t>", marca Docol, Deca ou Equivalente</t>
    </r>
    <r>
      <rPr>
        <sz val="10"/>
        <color rgb="FFFF0000"/>
        <rFont val="Arial"/>
        <family val="2"/>
        <charset val="1"/>
      </rPr>
      <t xml:space="preserve"> - Consultórios 01, 02, 07 e 08, ACs, Sala de Reunião, Sanitários Público e Funcionários</t>
    </r>
  </si>
  <si>
    <r>
      <rPr>
        <sz val="11"/>
        <color rgb="FF000000"/>
        <rFont val="Arial"/>
        <family val="2"/>
        <charset val="1"/>
      </rPr>
      <t xml:space="preserve">Fornecimento e instalação de duhca higiência com registro Ø1/2" </t>
    </r>
    <r>
      <rPr>
        <sz val="10"/>
        <color rgb="FFFF0000"/>
        <rFont val="Arial"/>
        <family val="2"/>
        <charset val="1"/>
      </rPr>
      <t>- Curativos</t>
    </r>
  </si>
  <si>
    <r>
      <rPr>
        <sz val="11"/>
        <color rgb="FF000000"/>
        <rFont val="Arial"/>
        <family val="2"/>
        <charset val="1"/>
      </rPr>
      <t xml:space="preserve">Aplicação de massa corrida látex PVA em paredes internas, com lixamento e retoques, duas demãos </t>
    </r>
    <r>
      <rPr>
        <sz val="10"/>
        <color rgb="FFFF0000"/>
        <rFont val="Arial"/>
        <family val="2"/>
        <charset val="1"/>
      </rPr>
      <t>- Marca Suvinil ou equivalente - descontado excedente a 2,0m² dos vãos maiores que 2,0m²</t>
    </r>
  </si>
  <si>
    <r>
      <rPr>
        <sz val="11"/>
        <color rgb="FF000000"/>
        <rFont val="Arial"/>
        <family val="2"/>
        <charset val="1"/>
      </rPr>
      <t xml:space="preserve">Aplicação de fundo selador acrílico em </t>
    </r>
    <r>
      <rPr>
        <sz val="10"/>
        <color rgb="FFFF0000"/>
        <rFont val="Arial"/>
        <family val="2"/>
        <charset val="1"/>
      </rPr>
      <t>paredes internas, externas, platibandas, muros de divisa</t>
    </r>
    <r>
      <rPr>
        <sz val="10"/>
        <rFont val="Arial"/>
        <family val="2"/>
        <charset val="1"/>
      </rPr>
      <t>, uma demão</t>
    </r>
    <r>
      <rPr>
        <sz val="10"/>
        <color rgb="FFFF0000"/>
        <rFont val="Arial"/>
        <family val="2"/>
        <charset val="1"/>
      </rPr>
      <t xml:space="preserve"> - Marca Suvinil ou equivalente - descontado excedente a 2,0m² dos vãos maiores que 2,0m²</t>
    </r>
  </si>
  <si>
    <r>
      <rPr>
        <sz val="11"/>
        <color rgb="FF000000"/>
        <rFont val="Arial"/>
        <family val="2"/>
        <charset val="1"/>
      </rPr>
      <t xml:space="preserve">Aplicação de fundo selador acrílico em </t>
    </r>
    <r>
      <rPr>
        <sz val="10"/>
        <color rgb="FFFF0000"/>
        <rFont val="Arial"/>
        <family val="2"/>
        <charset val="1"/>
      </rPr>
      <t xml:space="preserve">paredes platibandas </t>
    </r>
    <r>
      <rPr>
        <sz val="10"/>
        <rFont val="Arial"/>
        <family val="2"/>
        <charset val="1"/>
      </rPr>
      <t>uma demão</t>
    </r>
    <r>
      <rPr>
        <sz val="10"/>
        <color rgb="FFFF0000"/>
        <rFont val="Arial"/>
        <family val="2"/>
        <charset val="1"/>
      </rPr>
      <t xml:space="preserve"> - Marca Suvinil ou equivalente - descontado excedente a 2,0m² dos vãos maiores que 2,0m²</t>
    </r>
  </si>
  <si>
    <r>
      <rPr>
        <sz val="11"/>
        <color rgb="FF000000"/>
        <rFont val="Arial"/>
        <family val="2"/>
        <charset val="1"/>
      </rPr>
      <t xml:space="preserve">Aplicação manual de pintura com tinta acrílica em </t>
    </r>
    <r>
      <rPr>
        <sz val="10"/>
        <color rgb="FFFF0000"/>
        <rFont val="Arial"/>
        <family val="2"/>
        <charset val="1"/>
      </rPr>
      <t>paredes internas, externas, platibandas, muros de divisa</t>
    </r>
    <r>
      <rPr>
        <sz val="10"/>
        <rFont val="Arial"/>
        <family val="2"/>
        <charset val="1"/>
      </rPr>
      <t>, duas demãos</t>
    </r>
    <r>
      <rPr>
        <sz val="10"/>
        <color rgb="FFFF0000"/>
        <rFont val="Arial"/>
        <family val="2"/>
        <charset val="1"/>
      </rPr>
      <t xml:space="preserve"> - Marca Suvinil ou equivalente - descontado excedente a 2,0m² dos vãos maiores que 2,0m²</t>
    </r>
  </si>
  <si>
    <r>
      <rPr>
        <sz val="11"/>
        <color rgb="FF000000"/>
        <rFont val="Arial"/>
        <family val="2"/>
        <charset val="1"/>
      </rPr>
      <t xml:space="preserve">Aplicação manual de pintura com tinta acrílica em </t>
    </r>
    <r>
      <rPr>
        <sz val="10"/>
        <color rgb="FFFF0000"/>
        <rFont val="Arial"/>
        <family val="2"/>
        <charset val="1"/>
      </rPr>
      <t xml:space="preserve">platibandas </t>
    </r>
    <r>
      <rPr>
        <sz val="10"/>
        <rFont val="Arial"/>
        <family val="2"/>
        <charset val="1"/>
      </rPr>
      <t>duas demãos</t>
    </r>
    <r>
      <rPr>
        <sz val="10"/>
        <color rgb="FFFF0000"/>
        <rFont val="Arial"/>
        <family val="2"/>
        <charset val="1"/>
      </rPr>
      <t xml:space="preserve"> - Marca Suvinil ou equivalente - descontado excedente a 2,0m² dos vãos maiores que 2,0m²</t>
    </r>
  </si>
  <si>
    <r>
      <rPr>
        <sz val="11"/>
        <color rgb="FF000000"/>
        <rFont val="Arial"/>
        <family val="2"/>
        <charset val="1"/>
      </rPr>
      <t xml:space="preserve">Aplicação manual de pintura texturizada acrílica em </t>
    </r>
    <r>
      <rPr>
        <sz val="10"/>
        <color rgb="FFFF0000"/>
        <rFont val="Arial"/>
        <family val="2"/>
        <charset val="1"/>
      </rPr>
      <t>paredes externas, platibandas, muros de divisa - Marca Suvinil ou equivalente - descontado excedente a 2,0m² dos vãos maiores que 2,0m²</t>
    </r>
  </si>
  <si>
    <r>
      <rPr>
        <sz val="11"/>
        <color rgb="FF000000"/>
        <rFont val="Arial"/>
        <family val="2"/>
        <charset val="1"/>
      </rPr>
      <t xml:space="preserve">Aplicação manual de pintura texturizada acrílica em </t>
    </r>
    <r>
      <rPr>
        <sz val="10"/>
        <color rgb="FFFF0000"/>
        <rFont val="Arial"/>
        <family val="2"/>
        <charset val="1"/>
      </rPr>
      <t>platibandas - Marca Suvinil ou equivalente - descontado excedente a 2,0m² dos vãos maiores que 2,0m²</t>
    </r>
  </si>
  <si>
    <r>
      <rPr>
        <sz val="11"/>
        <color rgb="FF000000"/>
        <rFont val="Arial"/>
        <family val="2"/>
        <charset val="1"/>
      </rPr>
      <t xml:space="preserve">Aplicação de massa corrida PVA em tetos, com lixamento e retoques, duas demãos </t>
    </r>
    <r>
      <rPr>
        <sz val="10"/>
        <color rgb="FFFF0000"/>
        <rFont val="Arial"/>
        <family val="2"/>
        <charset val="1"/>
      </rPr>
      <t>- Marca Suvinil ou equivalente</t>
    </r>
  </si>
  <si>
    <r>
      <rPr>
        <sz val="11"/>
        <color rgb="FF000000"/>
        <rFont val="Arial"/>
        <family val="2"/>
        <charset val="1"/>
      </rPr>
      <t xml:space="preserve">Aplicação de fundo selador acrílico em tetos, externas e platibandas - </t>
    </r>
    <r>
      <rPr>
        <sz val="10"/>
        <color rgb="FFFF0000"/>
        <rFont val="Arial"/>
        <family val="2"/>
        <charset val="1"/>
      </rPr>
      <t>Marca Suvinil ou equivalente</t>
    </r>
  </si>
  <si>
    <r>
      <rPr>
        <sz val="11"/>
        <color rgb="FF000000"/>
        <rFont val="Arial"/>
        <family val="2"/>
        <charset val="1"/>
      </rPr>
      <t xml:space="preserve">Aplicação manual de pintura com tinta acrílica em tetos, externas e platibandas, duas demãos - </t>
    </r>
    <r>
      <rPr>
        <sz val="10"/>
        <color rgb="FFFF0000"/>
        <rFont val="Arial"/>
        <family val="2"/>
        <charset val="1"/>
      </rPr>
      <t>Marca Suvinil ou equivalente</t>
    </r>
  </si>
  <si>
    <r>
      <rPr>
        <sz val="11"/>
        <color rgb="FF000000"/>
        <rFont val="Arial"/>
        <family val="2"/>
        <charset val="1"/>
      </rPr>
      <t xml:space="preserve">Apliação manual de pintura esmalte brilhante em </t>
    </r>
    <r>
      <rPr>
        <sz val="10"/>
        <color rgb="FFFF0000"/>
        <rFont val="Arial"/>
        <family val="2"/>
        <charset val="1"/>
      </rPr>
      <t>portas de madeira</t>
    </r>
    <r>
      <rPr>
        <sz val="10"/>
        <color rgb="FF000000"/>
        <rFont val="Arial"/>
        <family val="2"/>
        <charset val="1"/>
      </rPr>
      <t>, sobre fundo nivelador, duas demãos, incluso pintura de vistas e caixilhos</t>
    </r>
  </si>
  <si>
    <r>
      <rPr>
        <sz val="11"/>
        <color rgb="FF000000"/>
        <rFont val="Arial"/>
        <family val="2"/>
        <charset val="1"/>
      </rPr>
      <t xml:space="preserve">Fornecimento e instalação de bancada em granito polido Cinza Andorinha, com rodatampo, esp. 2cm, incluso cantoneira de fixação </t>
    </r>
    <r>
      <rPr>
        <sz val="10"/>
        <color rgb="FFFF0000"/>
        <rFont val="Arial"/>
        <family val="2"/>
        <charset val="1"/>
      </rPr>
      <t>- Curativos, Esterilização, Dispensário Remédios, Guichês, Sala Vacinas, Lavação e Consultórios Odontológicos 01 e 02</t>
    </r>
  </si>
  <si>
    <r>
      <rPr>
        <sz val="11"/>
        <color rgb="FF000000"/>
        <rFont val="Arial"/>
        <family val="2"/>
        <charset val="1"/>
      </rPr>
      <t xml:space="preserve">Fornecimento e instalação de bancada em granito polido Cinza Andorinha, com rodatampo, esp. 2cm, incluso cantoneira de fixação </t>
    </r>
    <r>
      <rPr>
        <sz val="10"/>
        <color rgb="FFFF0000"/>
        <rFont val="Arial"/>
        <family val="2"/>
        <charset val="1"/>
      </rPr>
      <t>- Copa</t>
    </r>
  </si>
  <si>
    <r>
      <rPr>
        <sz val="11"/>
        <color rgb="FF000000"/>
        <rFont val="Arial"/>
        <family val="2"/>
        <charset val="1"/>
      </rPr>
      <t xml:space="preserve">Fornecimento e instalação de lavatório de canto PcD, com torneira automática de bancada cromada PcD Ø1/2" ou Ø3/4", válvula metálica, engate metálico 40cm e sifão tipo copo metálico </t>
    </r>
    <r>
      <rPr>
        <sz val="10"/>
        <color rgb="FFFF0000"/>
        <rFont val="Arial"/>
        <family val="2"/>
        <charset val="1"/>
      </rPr>
      <t>- Sanitário PNE</t>
    </r>
  </si>
  <si>
    <r>
      <rPr>
        <sz val="11"/>
        <color rgb="FF000000"/>
        <rFont val="Arial"/>
        <family val="2"/>
        <charset val="1"/>
      </rPr>
      <t xml:space="preserve">Fornecimento e instalação de lavatório de canto PcD, com torneira automática de bancada cromada PcD Ø1/2" ou Ø3/4", válvula metálica, engate metálico 40cm e sifão tipo copo metálico </t>
    </r>
    <r>
      <rPr>
        <sz val="10"/>
        <color rgb="FFFF0000"/>
        <rFont val="Arial"/>
        <family val="2"/>
        <charset val="1"/>
      </rPr>
      <t>- Sanitários PNE Área Coberta</t>
    </r>
  </si>
  <si>
    <r>
      <rPr>
        <sz val="11"/>
        <color rgb="FF000000"/>
        <rFont val="Arial"/>
        <family val="2"/>
        <charset val="1"/>
      </rPr>
      <t>Fornecimento e instalação de vaso sanitário PcD, louça branca, marca Incepa, Deca ou equivalente, incluso parafusos de fixação e massa de vedação</t>
    </r>
    <r>
      <rPr>
        <sz val="10"/>
        <color rgb="FFFF0000"/>
        <rFont val="Arial"/>
        <family val="2"/>
        <charset val="1"/>
      </rPr>
      <t xml:space="preserve"> - conforme NBR 9050 - PNE Espera</t>
    </r>
  </si>
  <si>
    <r>
      <rPr>
        <sz val="11"/>
        <color rgb="FF000000"/>
        <rFont val="Arial"/>
        <family val="2"/>
        <charset val="1"/>
      </rPr>
      <t xml:space="preserve">Fornecimento e instalação de vaso sanitário PcD, louça branca, marca Incepa, Deca ou equivalente, incluso parafusos de fixação e massa de vedação </t>
    </r>
    <r>
      <rPr>
        <sz val="10"/>
        <color rgb="FFFF0000"/>
        <rFont val="Arial"/>
        <family val="2"/>
        <charset val="1"/>
      </rPr>
      <t>- conforme NBR 9050 - PNE Área Coberta</t>
    </r>
  </si>
  <si>
    <r>
      <rPr>
        <sz val="11"/>
        <color rgb="FF000000"/>
        <rFont val="Arial"/>
        <family val="2"/>
        <charset val="1"/>
      </rPr>
      <t xml:space="preserve">Fornecimento e instalação de assento sanitário plástico PcD </t>
    </r>
    <r>
      <rPr>
        <sz val="10"/>
        <color rgb="FFFF0000"/>
        <rFont val="Arial"/>
        <family val="2"/>
        <charset val="1"/>
      </rPr>
      <t>- conforme NBR 9050 - PNE Espera</t>
    </r>
  </si>
  <si>
    <r>
      <rPr>
        <sz val="11"/>
        <color rgb="FF000000"/>
        <rFont val="Arial"/>
        <family val="2"/>
        <charset val="1"/>
      </rPr>
      <t xml:space="preserve">Fornecimento e instalação de assento sanitário plástico PcD </t>
    </r>
    <r>
      <rPr>
        <sz val="10"/>
        <color rgb="FFFF0000"/>
        <rFont val="Arial"/>
        <family val="2"/>
        <charset val="1"/>
      </rPr>
      <t>- conforme NBR 9050 - PNE Área Coberta</t>
    </r>
  </si>
  <si>
    <r>
      <rPr>
        <sz val="11"/>
        <color rgb="FF000000"/>
        <rFont val="Arial"/>
        <family val="2"/>
        <charset val="1"/>
      </rPr>
      <t xml:space="preserve">Fornecimento e instalação de barra de apoio reta para vaso sanitário, em aço inox, comprimento 80cm, Ømínimo 3cm, incluso acessórios e fixação </t>
    </r>
    <r>
      <rPr>
        <sz val="10"/>
        <color rgb="FFFF0000"/>
        <rFont val="Arial"/>
        <family val="2"/>
        <charset val="1"/>
      </rPr>
      <t>- conforme NBR 9050 - PNE Espera</t>
    </r>
  </si>
  <si>
    <r>
      <rPr>
        <sz val="11"/>
        <color rgb="FF000000"/>
        <rFont val="Arial"/>
        <family val="2"/>
        <charset val="1"/>
      </rPr>
      <t xml:space="preserve">Fornecimento e instalação de barra de apoio reta para vaso sanitário, em aço inox, comprimento 80cm, Ømínimo 3cm, incluso acessórios e fixação </t>
    </r>
    <r>
      <rPr>
        <sz val="10"/>
        <color rgb="FFFF0000"/>
        <rFont val="Arial"/>
        <family val="2"/>
        <charset val="1"/>
      </rPr>
      <t>- conforme NBR 9050 - PNE Área Coberta</t>
    </r>
  </si>
  <si>
    <r>
      <rPr>
        <sz val="11"/>
        <color rgb="FF000000"/>
        <rFont val="Arial"/>
        <family val="2"/>
        <charset val="1"/>
      </rPr>
      <t>Fornecimento e instalação de barra de apoio para lavatório de canto, treês lados, em aço inox, Ømínimo 3cm, incluso acessórios e fixação</t>
    </r>
    <r>
      <rPr>
        <sz val="10"/>
        <color rgb="FFFF0000"/>
        <rFont val="Arial"/>
        <family val="2"/>
        <charset val="1"/>
      </rPr>
      <t xml:space="preserve"> - conforme NBR 9050 - PNE Espera</t>
    </r>
  </si>
  <si>
    <r>
      <rPr>
        <sz val="11"/>
        <color rgb="FF000000"/>
        <rFont val="Arial"/>
        <family val="2"/>
        <charset val="1"/>
      </rPr>
      <t>Fornecimento e instalação de barra de apoio para lavatório de canto, treês lados, em aço inox, Ømínimo 3cm, incluso acessórios e fixação</t>
    </r>
    <r>
      <rPr>
        <sz val="10"/>
        <color rgb="FFFF0000"/>
        <rFont val="Arial"/>
        <family val="2"/>
        <charset val="1"/>
      </rPr>
      <t xml:space="preserve"> - conforme NBR 9050 - PNE Área Coberta</t>
    </r>
  </si>
  <si>
    <r>
      <rPr>
        <sz val="11"/>
        <color rgb="FF000000"/>
        <rFont val="Arial"/>
        <family val="2"/>
        <charset val="1"/>
      </rPr>
      <t xml:space="preserve">Fornecimento e instalação de barra de apoio reta para porta de entrada bwc PcD, em aço inox, comprimento 40cm, Ømínimo 3cm, incluso acessórios e fixação </t>
    </r>
    <r>
      <rPr>
        <sz val="10"/>
        <color rgb="FFFF0000"/>
        <rFont val="Arial"/>
        <family val="2"/>
        <charset val="1"/>
      </rPr>
      <t>- conforme NBR 9050 - PNE Espera</t>
    </r>
  </si>
  <si>
    <r>
      <rPr>
        <sz val="11"/>
        <color rgb="FF000000"/>
        <rFont val="Arial"/>
        <family val="2"/>
        <charset val="1"/>
      </rPr>
      <t xml:space="preserve">Fornecimento e instalação de barra de apoio reta para porta de entrada bwc PcD, em aço inox, comprimento 40cm, Ømínimo 3cm, incluso acessórios e fixação </t>
    </r>
    <r>
      <rPr>
        <sz val="10"/>
        <color rgb="FFFF0000"/>
        <rFont val="Arial"/>
        <family val="2"/>
        <charset val="1"/>
      </rPr>
      <t>- conforme NBR 9050 - PNE Área Coberta</t>
    </r>
  </si>
  <si>
    <r>
      <rPr>
        <sz val="11"/>
        <color rgb="FF000000"/>
        <rFont val="Arial"/>
        <family val="2"/>
        <charset val="1"/>
      </rPr>
      <t xml:space="preserve">Fornecimento e planio de arbustos ornamentais </t>
    </r>
    <r>
      <rPr>
        <sz val="10"/>
        <color rgb="FFFF0000"/>
        <rFont val="Arial"/>
        <family val="2"/>
        <charset val="1"/>
      </rPr>
      <t>- incluso adubo</t>
    </r>
  </si>
  <si>
    <t>REPRESENTANTE LEGAL</t>
  </si>
  <si>
    <t>RESPONSÁVEL TÉCNICO</t>
  </si>
  <si>
    <t>NOME:</t>
  </si>
  <si>
    <t xml:space="preserve">  </t>
  </si>
  <si>
    <t>CARGO:</t>
  </si>
  <si>
    <t>HABILITAÇÃO</t>
  </si>
  <si>
    <t>CPF:</t>
  </si>
  <si>
    <t>N.º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</si>
</sst>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_(&quot;R$ &quot;* #,##0.00_);_(&quot;R$ &quot;* \(#,##0.00\);_(&quot;R$ &quot;* \-??_);_(@_)"/>
    <numFmt numFmtId="166" formatCode="&quot;R$ &quot;#,##0.00"/>
    <numFmt numFmtId="167" formatCode="#,##0.00_);\(#,##0.00\)"/>
    <numFmt numFmtId="168" formatCode="00#/####"/>
    <numFmt numFmtId="169" formatCode="dddd&quot;, &quot;mmmm\ dd&quot;, &quot;yyyy"/>
    <numFmt numFmtId="170" formatCode="0##.######\-##"/>
  </numFmts>
  <fonts count="16" x14ac:knownFonts="1">
    <font>
      <sz val="10"/>
      <name val="Arial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1"/>
      <name val="Arial"/>
      <family val="2"/>
    </font>
    <font>
      <sz val="11"/>
      <name val="Times New Roman"/>
      <family val="1"/>
      <charset val="1"/>
    </font>
    <font>
      <b/>
      <sz val="11"/>
      <color rgb="FFFF0000"/>
      <name val="Arial"/>
      <family val="2"/>
      <charset val="1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C0C0C0"/>
        <bgColor rgb="FF99CCFF"/>
      </patternFill>
    </fill>
    <fill>
      <patternFill patternType="solid">
        <fgColor rgb="FFE6E0EC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808080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165" fontId="14" fillId="0" borderId="0" applyBorder="0" applyProtection="0"/>
    <xf numFmtId="9" fontId="14" fillId="0" borderId="0" applyBorder="0" applyProtection="0"/>
  </cellStyleXfs>
  <cellXfs count="157">
    <xf numFmtId="0" fontId="0" fillId="0" borderId="0" xfId="0"/>
    <xf numFmtId="0" fontId="6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165" fontId="11" fillId="0" borderId="0" xfId="2" applyFont="1" applyBorder="1" applyAlignment="1" applyProtection="1">
      <alignment vertical="center"/>
    </xf>
    <xf numFmtId="0" fontId="5" fillId="6" borderId="33" xfId="0" applyFont="1" applyFill="1" applyBorder="1" applyAlignment="1" applyProtection="1">
      <alignment horizontal="right"/>
    </xf>
    <xf numFmtId="168" fontId="4" fillId="6" borderId="19" xfId="0" applyNumberFormat="1" applyFont="1" applyFill="1" applyBorder="1" applyAlignment="1" applyProtection="1">
      <alignment horizontal="left" wrapText="1"/>
    </xf>
    <xf numFmtId="0" fontId="4" fillId="6" borderId="19" xfId="0" applyFont="1" applyFill="1" applyBorder="1" applyAlignment="1" applyProtection="1">
      <alignment horizontal="left"/>
    </xf>
    <xf numFmtId="0" fontId="4" fillId="6" borderId="19" xfId="0" applyFont="1" applyFill="1" applyBorder="1" applyAlignment="1" applyProtection="1">
      <alignment horizontal="center"/>
    </xf>
    <xf numFmtId="0" fontId="4" fillId="6" borderId="19" xfId="0" applyFont="1" applyFill="1" applyBorder="1" applyAlignment="1" applyProtection="1"/>
    <xf numFmtId="0" fontId="4" fillId="6" borderId="34" xfId="0" applyFont="1" applyFill="1" applyBorder="1" applyAlignment="1" applyProtection="1"/>
    <xf numFmtId="0" fontId="5" fillId="6" borderId="6" xfId="0" applyFont="1" applyFill="1" applyBorder="1" applyAlignment="1" applyProtection="1">
      <alignment horizontal="right"/>
    </xf>
    <xf numFmtId="0" fontId="2" fillId="6" borderId="0" xfId="0" applyFont="1" applyFill="1" applyBorder="1" applyAlignment="1" applyProtection="1">
      <alignment horizontal="left" wrapText="1"/>
    </xf>
    <xf numFmtId="0" fontId="4" fillId="6" borderId="0" xfId="0" applyFont="1" applyFill="1" applyBorder="1" applyAlignment="1" applyProtection="1">
      <alignment horizontal="left"/>
    </xf>
    <xf numFmtId="0" fontId="4" fillId="6" borderId="0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/>
    <xf numFmtId="0" fontId="4" fillId="6" borderId="35" xfId="0" applyFont="1" applyFill="1" applyBorder="1" applyAlignment="1" applyProtection="1"/>
    <xf numFmtId="0" fontId="5" fillId="5" borderId="0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5" fillId="6" borderId="0" xfId="0" applyFont="1" applyFill="1" applyBorder="1" applyAlignment="1" applyProtection="1">
      <alignment horizontal="right"/>
    </xf>
    <xf numFmtId="0" fontId="4" fillId="5" borderId="0" xfId="0" applyFont="1" applyFill="1" applyBorder="1" applyAlignment="1" applyProtection="1">
      <alignment horizontal="left"/>
      <protection locked="0"/>
    </xf>
    <xf numFmtId="14" fontId="4" fillId="5" borderId="0" xfId="0" applyNumberFormat="1" applyFont="1" applyFill="1" applyBorder="1" applyAlignment="1" applyProtection="1">
      <alignment horizontal="left" wrapText="1"/>
      <protection locked="0"/>
    </xf>
    <xf numFmtId="0" fontId="5" fillId="6" borderId="0" xfId="0" applyFont="1" applyFill="1" applyBorder="1" applyAlignment="1" applyProtection="1">
      <alignment horizontal="center"/>
    </xf>
    <xf numFmtId="0" fontId="5" fillId="6" borderId="36" xfId="0" applyFont="1" applyFill="1" applyBorder="1" applyAlignment="1" applyProtection="1">
      <alignment horizontal="right"/>
    </xf>
    <xf numFmtId="14" fontId="4" fillId="6" borderId="29" xfId="0" applyNumberFormat="1" applyFont="1" applyFill="1" applyBorder="1" applyAlignment="1" applyProtection="1">
      <alignment horizontal="left"/>
    </xf>
    <xf numFmtId="0" fontId="4" fillId="6" borderId="29" xfId="0" applyFont="1" applyFill="1" applyBorder="1" applyAlignment="1" applyProtection="1">
      <alignment horizontal="left"/>
    </xf>
    <xf numFmtId="0" fontId="4" fillId="6" borderId="29" xfId="0" applyFont="1" applyFill="1" applyBorder="1" applyAlignment="1" applyProtection="1">
      <alignment horizontal="center"/>
    </xf>
    <xf numFmtId="0" fontId="4" fillId="6" borderId="29" xfId="0" applyFont="1" applyFill="1" applyBorder="1" applyAlignment="1" applyProtection="1"/>
    <xf numFmtId="0" fontId="4" fillId="6" borderId="37" xfId="0" applyFont="1" applyFill="1" applyBorder="1" applyAlignment="1" applyProtection="1"/>
    <xf numFmtId="165" fontId="4" fillId="0" borderId="0" xfId="2" applyFont="1" applyBorder="1" applyAlignment="1" applyProtection="1">
      <alignment vertical="center"/>
    </xf>
    <xf numFmtId="164" fontId="4" fillId="0" borderId="13" xfId="1" applyFont="1" applyBorder="1" applyAlignment="1" applyProtection="1">
      <alignment horizontal="center" vertical="center"/>
    </xf>
    <xf numFmtId="165" fontId="4" fillId="0" borderId="13" xfId="2" applyFont="1" applyBorder="1" applyAlignment="1" applyProtection="1">
      <alignment horizontal="center" vertical="center"/>
    </xf>
    <xf numFmtId="165" fontId="4" fillId="4" borderId="13" xfId="2" applyFont="1" applyFill="1" applyBorder="1" applyAlignment="1" applyProtection="1">
      <alignment horizontal="right" vertical="center" wrapText="1"/>
    </xf>
    <xf numFmtId="165" fontId="4" fillId="4" borderId="14" xfId="2" applyFont="1" applyFill="1" applyBorder="1" applyAlignment="1" applyProtection="1">
      <alignment horizontal="right" vertical="center" wrapText="1"/>
    </xf>
    <xf numFmtId="164" fontId="4" fillId="0" borderId="15" xfId="1" applyFont="1" applyBorder="1" applyAlignment="1" applyProtection="1">
      <alignment horizontal="center" vertical="center"/>
    </xf>
    <xf numFmtId="9" fontId="11" fillId="0" borderId="0" xfId="3" applyFont="1" applyBorder="1" applyAlignment="1" applyProtection="1"/>
    <xf numFmtId="0" fontId="11" fillId="0" borderId="0" xfId="0" applyFont="1" applyBorder="1" applyAlignment="1" applyProtection="1">
      <alignment horizontal="right" vertical="center"/>
    </xf>
    <xf numFmtId="165" fontId="4" fillId="0" borderId="0" xfId="2" applyFont="1" applyBorder="1" applyAlignment="1" applyProtection="1">
      <alignment horizontal="center" vertical="center"/>
    </xf>
    <xf numFmtId="10" fontId="11" fillId="0" borderId="7" xfId="2" applyNumberFormat="1" applyFont="1" applyBorder="1" applyAlignment="1" applyProtection="1">
      <alignment horizontal="center" vertical="center"/>
    </xf>
    <xf numFmtId="165" fontId="5" fillId="0" borderId="1" xfId="2" applyFont="1" applyBorder="1" applyAlignment="1" applyProtection="1">
      <alignment horizontal="center" vertical="center"/>
    </xf>
    <xf numFmtId="10" fontId="4" fillId="0" borderId="0" xfId="3" applyNumberFormat="1" applyFont="1" applyBorder="1" applyAlignment="1" applyProtection="1"/>
    <xf numFmtId="0" fontId="11" fillId="0" borderId="16" xfId="0" applyFont="1" applyBorder="1" applyAlignment="1" applyProtection="1">
      <alignment horizontal="right" vertical="center"/>
    </xf>
    <xf numFmtId="165" fontId="5" fillId="0" borderId="23" xfId="2" applyFont="1" applyBorder="1" applyAlignment="1" applyProtection="1">
      <alignment horizontal="center" vertical="center"/>
    </xf>
    <xf numFmtId="165" fontId="4" fillId="4" borderId="0" xfId="2" applyFont="1" applyFill="1" applyBorder="1" applyAlignment="1" applyProtection="1">
      <alignment horizontal="right" vertical="center" wrapText="1"/>
    </xf>
    <xf numFmtId="0" fontId="11" fillId="0" borderId="19" xfId="0" applyFont="1" applyBorder="1" applyAlignment="1" applyProtection="1">
      <alignment horizontal="right" vertical="center"/>
    </xf>
    <xf numFmtId="167" fontId="4" fillId="0" borderId="15" xfId="1" applyNumberFormat="1" applyFont="1" applyBorder="1" applyAlignment="1" applyProtection="1">
      <alignment horizontal="center" vertical="center"/>
    </xf>
    <xf numFmtId="165" fontId="11" fillId="0" borderId="0" xfId="2" applyFont="1" applyBorder="1" applyAlignment="1" applyProtection="1"/>
    <xf numFmtId="0" fontId="11" fillId="0" borderId="30" xfId="0" applyFont="1" applyBorder="1" applyAlignment="1" applyProtection="1">
      <alignment horizontal="right" vertical="center"/>
    </xf>
    <xf numFmtId="165" fontId="5" fillId="0" borderId="0" xfId="2" applyFont="1" applyBorder="1" applyAlignment="1" applyProtection="1">
      <alignment horizontal="center" vertical="center"/>
    </xf>
    <xf numFmtId="165" fontId="13" fillId="0" borderId="0" xfId="2" applyFont="1" applyBorder="1" applyAlignment="1" applyProtection="1"/>
    <xf numFmtId="0" fontId="4" fillId="6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/>
    <xf numFmtId="0" fontId="4" fillId="5" borderId="0" xfId="0" applyFont="1" applyFill="1" applyBorder="1" applyAlignment="1" applyProtection="1">
      <alignment horizontal="right"/>
      <protection locked="0"/>
    </xf>
    <xf numFmtId="169" fontId="4" fillId="6" borderId="0" xfId="0" applyNumberFormat="1" applyFont="1" applyFill="1" applyBorder="1" applyAlignment="1" applyProtection="1">
      <alignment horizontal="left" wrapText="1"/>
    </xf>
    <xf numFmtId="0" fontId="4" fillId="6" borderId="30" xfId="0" applyFont="1" applyFill="1" applyBorder="1" applyAlignment="1" applyProtection="1">
      <alignment wrapText="1"/>
    </xf>
    <xf numFmtId="0" fontId="4" fillId="6" borderId="30" xfId="0" applyFont="1" applyFill="1" applyBorder="1" applyAlignment="1" applyProtection="1"/>
    <xf numFmtId="0" fontId="5" fillId="6" borderId="0" xfId="0" applyFont="1" applyFill="1" applyBorder="1" applyAlignment="1" applyProtection="1">
      <alignment horizontal="center" wrapText="1"/>
    </xf>
    <xf numFmtId="0" fontId="4" fillId="6" borderId="0" xfId="0" applyFont="1" applyFill="1" applyBorder="1" applyAlignment="1" applyProtection="1">
      <alignment horizontal="right"/>
    </xf>
    <xf numFmtId="0" fontId="4" fillId="5" borderId="0" xfId="0" applyFont="1" applyFill="1" applyBorder="1" applyAlignment="1" applyProtection="1">
      <alignment horizontal="center" wrapText="1"/>
      <protection locked="0"/>
    </xf>
    <xf numFmtId="170" fontId="4" fillId="5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left" vertical="center"/>
    </xf>
    <xf numFmtId="0" fontId="12" fillId="3" borderId="10" xfId="0" applyFont="1" applyFill="1" applyBorder="1" applyAlignment="1" applyProtection="1">
      <alignment horizontal="center" vertical="top" wrapText="1"/>
    </xf>
    <xf numFmtId="4" fontId="12" fillId="3" borderId="10" xfId="0" applyNumberFormat="1" applyFont="1" applyFill="1" applyBorder="1" applyAlignment="1" applyProtection="1">
      <alignment horizontal="center" wrapText="1"/>
    </xf>
    <xf numFmtId="4" fontId="12" fillId="3" borderId="10" xfId="0" applyNumberFormat="1" applyFont="1" applyFill="1" applyBorder="1" applyAlignment="1" applyProtection="1">
      <alignment horizontal="right" wrapText="1"/>
    </xf>
    <xf numFmtId="10" fontId="4" fillId="3" borderId="10" xfId="0" applyNumberFormat="1" applyFont="1" applyFill="1" applyBorder="1" applyAlignment="1" applyProtection="1">
      <alignment horizontal="right" vertical="center" wrapText="1"/>
    </xf>
    <xf numFmtId="166" fontId="4" fillId="3" borderId="10" xfId="0" applyNumberFormat="1" applyFont="1" applyFill="1" applyBorder="1" applyAlignment="1" applyProtection="1">
      <alignment horizontal="right" vertical="center" wrapText="1"/>
    </xf>
    <xf numFmtId="166" fontId="4" fillId="3" borderId="1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Protection="1"/>
    <xf numFmtId="2" fontId="4" fillId="0" borderId="12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2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center" vertical="top" wrapText="1"/>
    </xf>
    <xf numFmtId="4" fontId="4" fillId="3" borderId="19" xfId="0" applyNumberFormat="1" applyFont="1" applyFill="1" applyBorder="1" applyAlignment="1" applyProtection="1">
      <alignment horizontal="center" wrapText="1"/>
    </xf>
    <xf numFmtId="4" fontId="4" fillId="3" borderId="19" xfId="0" applyNumberFormat="1" applyFont="1" applyFill="1" applyBorder="1" applyAlignment="1" applyProtection="1">
      <alignment horizontal="right" wrapText="1"/>
    </xf>
    <xf numFmtId="10" fontId="4" fillId="3" borderId="18" xfId="0" applyNumberFormat="1" applyFont="1" applyFill="1" applyBorder="1" applyAlignment="1" applyProtection="1">
      <alignment horizontal="right" wrapText="1"/>
    </xf>
    <xf numFmtId="166" fontId="4" fillId="3" borderId="18" xfId="0" applyNumberFormat="1" applyFont="1" applyFill="1" applyBorder="1" applyAlignment="1" applyProtection="1">
      <alignment horizontal="right" vertical="center" wrapText="1"/>
    </xf>
    <xf numFmtId="166" fontId="4" fillId="3" borderId="20" xfId="0" applyNumberFormat="1" applyFont="1" applyFill="1" applyBorder="1" applyAlignment="1" applyProtection="1">
      <alignment horizontal="right" vertical="center" wrapText="1"/>
    </xf>
    <xf numFmtId="2" fontId="4" fillId="3" borderId="21" xfId="0" applyNumberFormat="1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top" wrapText="1"/>
    </xf>
    <xf numFmtId="4" fontId="4" fillId="3" borderId="18" xfId="0" applyNumberFormat="1" applyFont="1" applyFill="1" applyBorder="1" applyAlignment="1" applyProtection="1">
      <alignment horizontal="center" wrapText="1"/>
    </xf>
    <xf numFmtId="4" fontId="4" fillId="3" borderId="18" xfId="0" applyNumberFormat="1" applyFont="1" applyFill="1" applyBorder="1" applyAlignment="1" applyProtection="1">
      <alignment horizontal="right" wrapText="1"/>
    </xf>
    <xf numFmtId="166" fontId="4" fillId="3" borderId="22" xfId="0" applyNumberFormat="1" applyFont="1" applyFill="1" applyBorder="1" applyAlignment="1" applyProtection="1">
      <alignment horizontal="right" vertical="center" wrapText="1"/>
    </xf>
    <xf numFmtId="0" fontId="11" fillId="0" borderId="19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2" fontId="4" fillId="0" borderId="24" xfId="0" applyNumberFormat="1" applyFont="1" applyBorder="1" applyAlignment="1" applyProtection="1">
      <alignment horizontal="center" vertical="center"/>
    </xf>
    <xf numFmtId="2" fontId="4" fillId="3" borderId="25" xfId="0" applyNumberFormat="1" applyFont="1" applyFill="1" applyBorder="1" applyAlignment="1" applyProtection="1">
      <alignment horizontal="center" vertical="center"/>
    </xf>
    <xf numFmtId="166" fontId="4" fillId="3" borderId="26" xfId="0" applyNumberFormat="1" applyFont="1" applyFill="1" applyBorder="1" applyAlignment="1" applyProtection="1">
      <alignment horizontal="right" vertical="center" wrapText="1"/>
    </xf>
    <xf numFmtId="49" fontId="11" fillId="0" borderId="27" xfId="0" applyNumberFormat="1" applyFont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/>
    </xf>
    <xf numFmtId="166" fontId="4" fillId="0" borderId="0" xfId="0" applyNumberFormat="1" applyFont="1" applyProtection="1"/>
    <xf numFmtId="0" fontId="5" fillId="0" borderId="2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4" fontId="4" fillId="3" borderId="28" xfId="0" applyNumberFormat="1" applyFont="1" applyFill="1" applyBorder="1" applyAlignment="1" applyProtection="1">
      <alignment horizontal="center" wrapText="1"/>
    </xf>
    <xf numFmtId="4" fontId="4" fillId="3" borderId="28" xfId="0" applyNumberFormat="1" applyFont="1" applyFill="1" applyBorder="1" applyAlignment="1" applyProtection="1">
      <alignment horizontal="right" wrapText="1"/>
    </xf>
    <xf numFmtId="0" fontId="4" fillId="3" borderId="29" xfId="0" applyFont="1" applyFill="1" applyBorder="1" applyAlignment="1" applyProtection="1">
      <alignment horizontal="center" vertical="top" wrapText="1"/>
    </xf>
    <xf numFmtId="4" fontId="4" fillId="3" borderId="29" xfId="0" applyNumberFormat="1" applyFont="1" applyFill="1" applyBorder="1" applyAlignment="1" applyProtection="1">
      <alignment horizontal="center" wrapText="1"/>
    </xf>
    <xf numFmtId="4" fontId="4" fillId="3" borderId="29" xfId="0" applyNumberFormat="1" applyFont="1" applyFill="1" applyBorder="1" applyAlignment="1" applyProtection="1">
      <alignment horizontal="right" wrapText="1"/>
    </xf>
    <xf numFmtId="0" fontId="11" fillId="0" borderId="16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textRotation="90"/>
    </xf>
    <xf numFmtId="0" fontId="0" fillId="0" borderId="0" xfId="0" applyAlignment="1" applyProtection="1">
      <alignment vertical="center"/>
    </xf>
    <xf numFmtId="166" fontId="5" fillId="3" borderId="32" xfId="0" applyNumberFormat="1" applyFont="1" applyFill="1" applyBorder="1" applyAlignment="1" applyProtection="1">
      <alignment horizontal="right" vertical="center" wrapText="1"/>
    </xf>
    <xf numFmtId="166" fontId="5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3" fillId="0" borderId="0" xfId="0" applyFont="1" applyProtection="1"/>
    <xf numFmtId="164" fontId="4" fillId="5" borderId="13" xfId="1" applyFont="1" applyFill="1" applyBorder="1" applyAlignment="1" applyProtection="1">
      <alignment horizontal="right" vertical="center"/>
      <protection locked="0"/>
    </xf>
    <xf numFmtId="164" fontId="4" fillId="5" borderId="15" xfId="1" applyFont="1" applyFill="1" applyBorder="1" applyAlignment="1" applyProtection="1">
      <alignment horizontal="right" vertical="center"/>
      <protection locked="0"/>
    </xf>
    <xf numFmtId="10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5" xfId="1" applyFont="1" applyFill="1" applyBorder="1" applyAlignment="1" applyProtection="1">
      <alignment horizontal="center" vertical="center"/>
      <protection locked="0"/>
    </xf>
    <xf numFmtId="4" fontId="4" fillId="3" borderId="18" xfId="0" applyNumberFormat="1" applyFont="1" applyFill="1" applyBorder="1" applyAlignment="1" applyProtection="1">
      <alignment horizontal="right" wrapText="1"/>
      <protection locked="0"/>
    </xf>
    <xf numFmtId="0" fontId="15" fillId="0" borderId="0" xfId="0" applyFont="1" applyAlignment="1">
      <alignment vertical="center"/>
    </xf>
    <xf numFmtId="3" fontId="5" fillId="8" borderId="39" xfId="0" applyNumberFormat="1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center"/>
    </xf>
    <xf numFmtId="0" fontId="5" fillId="7" borderId="15" xfId="0" applyFont="1" applyFill="1" applyBorder="1" applyAlignment="1" applyProtection="1">
      <alignment horizontal="left"/>
    </xf>
    <xf numFmtId="0" fontId="4" fillId="0" borderId="15" xfId="0" applyFont="1" applyBorder="1" applyAlignment="1" applyProtection="1">
      <alignment horizontal="left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wrapText="1"/>
    </xf>
    <xf numFmtId="166" fontId="5" fillId="0" borderId="15" xfId="2" applyNumberFormat="1" applyFont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left" wrapText="1"/>
      <protection locked="0"/>
    </xf>
    <xf numFmtId="0" fontId="5" fillId="7" borderId="39" xfId="0" applyFont="1" applyFill="1" applyBorder="1" applyAlignment="1" applyProtection="1">
      <alignment horizontal="left"/>
    </xf>
    <xf numFmtId="3" fontId="5" fillId="8" borderId="18" xfId="0" applyNumberFormat="1" applyFont="1" applyFill="1" applyBorder="1" applyAlignment="1" applyProtection="1">
      <alignment horizontal="left" vertical="center"/>
      <protection locked="0"/>
    </xf>
    <xf numFmtId="3" fontId="5" fillId="8" borderId="38" xfId="0" applyNumberFormat="1" applyFont="1" applyFill="1" applyBorder="1" applyAlignment="1" applyProtection="1">
      <alignment horizontal="left" vertical="center"/>
      <protection locked="0"/>
    </xf>
    <xf numFmtId="0" fontId="5" fillId="7" borderId="15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7" borderId="15" xfId="0" applyFont="1" applyFill="1" applyBorder="1" applyAlignment="1" applyProtection="1">
      <alignment horizontal="center" wrapText="1"/>
    </xf>
    <xf numFmtId="0" fontId="5" fillId="7" borderId="38" xfId="0" applyFont="1" applyFill="1" applyBorder="1" applyAlignment="1" applyProtection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663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J637"/>
  <sheetViews>
    <sheetView showGridLines="0" tabSelected="1" topLeftCell="B2" zoomScale="80" zoomScaleNormal="80" workbookViewId="0">
      <selection activeCell="G28" sqref="G28"/>
    </sheetView>
  </sheetViews>
  <sheetFormatPr defaultRowHeight="13.8" outlineLevelRow="1" x14ac:dyDescent="0.25"/>
  <cols>
    <col min="1" max="1" width="21.5546875" hidden="1" customWidth="1"/>
    <col min="2" max="2" width="20" style="60" customWidth="1"/>
    <col min="3" max="3" width="15.5546875" style="63" customWidth="1"/>
    <col min="4" max="4" width="113.5546875" style="128" customWidth="1"/>
    <col min="5" max="5" width="12" style="128" customWidth="1"/>
    <col min="6" max="6" width="14.33203125" style="129" customWidth="1"/>
    <col min="7" max="8" width="17.109375" style="63" customWidth="1"/>
    <col min="9" max="10" width="20.88671875" style="63" customWidth="1"/>
    <col min="11" max="11" width="22" style="63" customWidth="1"/>
    <col min="12" max="12" width="24.88671875" style="63" customWidth="1"/>
    <col min="13" max="13" width="19.44140625" style="63" hidden="1" customWidth="1"/>
    <col min="14" max="14" width="17.109375" style="63" hidden="1" customWidth="1"/>
    <col min="15" max="15" width="19.109375" style="63" hidden="1" customWidth="1"/>
    <col min="16" max="16" width="16.88671875" style="63" hidden="1" customWidth="1"/>
    <col min="17" max="17" width="15.44140625" style="63" hidden="1" customWidth="1"/>
    <col min="18" max="18" width="9.109375" style="63" hidden="1" customWidth="1"/>
    <col min="19" max="19" width="16" style="63" hidden="1" customWidth="1"/>
    <col min="20" max="29" width="9.109375" style="63" hidden="1" customWidth="1"/>
    <col min="30" max="30" width="16" style="64" hidden="1" customWidth="1"/>
    <col min="31" max="31" width="14.44140625" style="4" hidden="1" customWidth="1"/>
    <col min="32" max="33" width="8.6640625" style="63" hidden="1" customWidth="1"/>
    <col min="34" max="41" width="8.6640625" style="63" customWidth="1"/>
    <col min="42" max="42" width="8.6640625" style="3" customWidth="1"/>
    <col min="43" max="1025" width="8.6640625" customWidth="1"/>
  </cols>
  <sheetData>
    <row r="1" spans="3:42" x14ac:dyDescent="0.25">
      <c r="C1" s="153" t="s">
        <v>821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61"/>
      <c r="P1" s="61"/>
      <c r="Q1" s="62"/>
    </row>
    <row r="2" spans="3:42" x14ac:dyDescent="0.25">
      <c r="C2" s="5"/>
      <c r="D2" s="6"/>
      <c r="E2" s="7"/>
      <c r="F2" s="8"/>
      <c r="G2" s="9"/>
      <c r="H2" s="9"/>
      <c r="I2" s="9"/>
      <c r="J2" s="9"/>
      <c r="K2" s="9"/>
      <c r="L2" s="10"/>
      <c r="M2" s="62"/>
      <c r="Z2" s="64"/>
      <c r="AA2" s="4"/>
      <c r="AD2" s="63"/>
      <c r="AE2" s="63"/>
      <c r="AM2" s="65"/>
      <c r="AN2" s="65"/>
      <c r="AO2" s="65"/>
      <c r="AP2"/>
    </row>
    <row r="3" spans="3:42" x14ac:dyDescent="0.25">
      <c r="C3" s="11" t="s">
        <v>822</v>
      </c>
      <c r="D3" s="12" t="s">
        <v>823</v>
      </c>
      <c r="E3" s="13"/>
      <c r="F3" s="14"/>
      <c r="G3" s="15"/>
      <c r="H3" s="15"/>
      <c r="I3" s="15"/>
      <c r="J3" s="15"/>
      <c r="K3" s="15"/>
      <c r="L3" s="16"/>
      <c r="M3" s="62"/>
      <c r="Z3" s="64"/>
      <c r="AA3" s="4"/>
      <c r="AD3" s="63"/>
      <c r="AE3" s="63"/>
      <c r="AM3" s="65"/>
      <c r="AN3" s="65"/>
      <c r="AO3" s="65"/>
      <c r="AP3"/>
    </row>
    <row r="4" spans="3:42" x14ac:dyDescent="0.25">
      <c r="C4" s="11" t="s">
        <v>824</v>
      </c>
      <c r="D4" s="17" t="s">
        <v>825</v>
      </c>
      <c r="E4" s="13"/>
      <c r="F4" s="14"/>
      <c r="G4" s="15"/>
      <c r="H4" s="15"/>
      <c r="I4" s="15"/>
      <c r="J4" s="15"/>
      <c r="K4" s="15"/>
      <c r="L4" s="16"/>
      <c r="M4" s="62"/>
      <c r="Z4" s="64"/>
      <c r="AA4" s="4"/>
      <c r="AD4" s="63"/>
      <c r="AE4" s="63"/>
      <c r="AM4" s="65"/>
      <c r="AN4" s="65"/>
      <c r="AO4" s="65"/>
      <c r="AP4"/>
    </row>
    <row r="5" spans="3:42" x14ac:dyDescent="0.25">
      <c r="C5" s="11" t="s">
        <v>826</v>
      </c>
      <c r="D5" s="18" t="s">
        <v>825</v>
      </c>
      <c r="E5" s="13"/>
      <c r="F5" s="19" t="s">
        <v>827</v>
      </c>
      <c r="G5" s="154"/>
      <c r="H5" s="154"/>
      <c r="I5" s="154"/>
      <c r="J5" s="154"/>
      <c r="K5" s="154"/>
      <c r="L5" s="16"/>
      <c r="M5" s="62"/>
      <c r="Z5" s="64"/>
      <c r="AA5" s="4"/>
      <c r="AD5" s="63"/>
      <c r="AE5" s="63"/>
      <c r="AM5" s="65"/>
      <c r="AN5" s="65"/>
      <c r="AO5" s="65"/>
      <c r="AP5"/>
    </row>
    <row r="6" spans="3:42" x14ac:dyDescent="0.25">
      <c r="C6" s="11" t="s">
        <v>828</v>
      </c>
      <c r="D6" s="20" t="s">
        <v>825</v>
      </c>
      <c r="E6" s="13"/>
      <c r="F6" s="19" t="s">
        <v>829</v>
      </c>
      <c r="G6" s="154"/>
      <c r="H6" s="154"/>
      <c r="I6" s="154"/>
      <c r="J6" s="154"/>
      <c r="K6" s="154"/>
      <c r="L6" s="16"/>
      <c r="M6" s="62"/>
      <c r="Z6" s="64"/>
      <c r="AA6" s="4"/>
      <c r="AD6" s="63"/>
      <c r="AE6" s="63"/>
      <c r="AM6" s="65"/>
      <c r="AN6" s="65"/>
      <c r="AO6" s="65"/>
      <c r="AP6"/>
    </row>
    <row r="7" spans="3:42" x14ac:dyDescent="0.25">
      <c r="C7" s="11" t="s">
        <v>830</v>
      </c>
      <c r="D7" s="21" t="s">
        <v>825</v>
      </c>
      <c r="E7" s="13"/>
      <c r="F7" s="22"/>
      <c r="G7" s="19"/>
      <c r="H7" s="15"/>
      <c r="I7" s="15"/>
      <c r="J7" s="15"/>
      <c r="K7" s="15"/>
      <c r="L7" s="16"/>
      <c r="M7" s="62"/>
      <c r="Z7" s="64"/>
      <c r="AA7" s="4"/>
      <c r="AD7" s="63"/>
      <c r="AE7" s="63"/>
      <c r="AM7" s="65"/>
      <c r="AN7" s="65"/>
      <c r="AO7" s="65"/>
      <c r="AP7"/>
    </row>
    <row r="8" spans="3:42" x14ac:dyDescent="0.25">
      <c r="C8" s="23"/>
      <c r="D8" s="24"/>
      <c r="E8" s="25"/>
      <c r="F8" s="26"/>
      <c r="G8" s="27"/>
      <c r="H8" s="27"/>
      <c r="I8" s="27"/>
      <c r="J8" s="27"/>
      <c r="K8" s="27"/>
      <c r="L8" s="28"/>
      <c r="M8" s="62"/>
      <c r="Z8" s="64"/>
      <c r="AA8" s="4"/>
      <c r="AD8" s="63"/>
      <c r="AE8" s="63"/>
      <c r="AM8" s="65"/>
      <c r="AN8" s="65"/>
      <c r="AO8" s="65"/>
      <c r="AP8"/>
    </row>
    <row r="9" spans="3:42" x14ac:dyDescent="0.25">
      <c r="C9" s="66"/>
      <c r="D9" s="66"/>
      <c r="E9" s="66"/>
      <c r="F9" s="66"/>
      <c r="G9" s="66"/>
      <c r="H9" s="66"/>
      <c r="I9" s="66"/>
      <c r="J9" s="66"/>
      <c r="K9" s="61"/>
      <c r="L9" s="61"/>
      <c r="M9" s="62"/>
      <c r="Z9" s="64"/>
      <c r="AA9" s="4"/>
      <c r="AD9" s="63"/>
      <c r="AE9" s="63"/>
      <c r="AM9" s="65"/>
      <c r="AN9" s="65"/>
      <c r="AO9" s="65"/>
      <c r="AP9"/>
    </row>
    <row r="10" spans="3:42" x14ac:dyDescent="0.25">
      <c r="C10" s="141" t="s">
        <v>831</v>
      </c>
      <c r="D10" s="141"/>
      <c r="E10" s="141"/>
      <c r="F10" s="141"/>
      <c r="G10" s="141"/>
      <c r="H10" s="141"/>
      <c r="I10" s="141"/>
      <c r="J10" s="141"/>
      <c r="K10" s="141"/>
      <c r="L10" s="141"/>
      <c r="M10" s="62"/>
      <c r="Z10" s="64"/>
      <c r="AA10" s="4"/>
      <c r="AD10" s="63"/>
      <c r="AE10" s="63"/>
      <c r="AM10" s="65"/>
      <c r="AN10" s="65"/>
      <c r="AO10" s="65"/>
      <c r="AP10"/>
    </row>
    <row r="11" spans="3:42" x14ac:dyDescent="0.25">
      <c r="C11" s="66"/>
      <c r="D11" s="66"/>
      <c r="E11" s="66"/>
      <c r="F11" s="66"/>
      <c r="G11" s="66"/>
      <c r="H11" s="66"/>
      <c r="I11" s="66"/>
      <c r="J11" s="66"/>
      <c r="K11" s="61"/>
      <c r="L11" s="61"/>
      <c r="M11" s="62"/>
      <c r="Z11" s="64"/>
      <c r="AA11" s="4"/>
      <c r="AD11" s="63"/>
      <c r="AE11" s="63"/>
      <c r="AM11" s="65"/>
      <c r="AN11" s="65"/>
      <c r="AO11" s="65"/>
      <c r="AP11"/>
    </row>
    <row r="12" spans="3:42" ht="15" customHeight="1" x14ac:dyDescent="0.25">
      <c r="C12" s="155" t="s">
        <v>832</v>
      </c>
      <c r="D12" s="155"/>
      <c r="E12" s="153" t="s">
        <v>833</v>
      </c>
      <c r="F12" s="153"/>
      <c r="G12" s="153"/>
      <c r="H12" s="153"/>
      <c r="I12" s="153"/>
      <c r="J12" s="156" t="s">
        <v>834</v>
      </c>
      <c r="K12" s="156"/>
      <c r="L12" s="156"/>
      <c r="M12" s="62"/>
      <c r="Z12" s="64"/>
      <c r="AA12" s="4"/>
      <c r="AD12" s="63"/>
      <c r="AE12" s="63"/>
      <c r="AM12" s="65"/>
      <c r="AN12" s="65"/>
      <c r="AO12" s="65"/>
      <c r="AP12"/>
    </row>
    <row r="13" spans="3:42" ht="29.1" customHeight="1" x14ac:dyDescent="0.25">
      <c r="C13" s="147" t="s">
        <v>835</v>
      </c>
      <c r="D13" s="147"/>
      <c r="E13" s="148">
        <f>L624</f>
        <v>0</v>
      </c>
      <c r="F13" s="148"/>
      <c r="G13" s="148"/>
      <c r="H13" s="148"/>
      <c r="I13" s="148"/>
      <c r="J13" s="149" t="str">
        <f>IFERROR(IF(E13=0,"(INFORMAR AQUI O VALOR POR EXTENSO)",converterparaextenso(E13)),"(INFORMAR AQUI O VALOR POR EXTENSO)")</f>
        <v>(INFORMAR AQUI O VALOR POR EXTENSO)</v>
      </c>
      <c r="K13" s="149"/>
      <c r="L13" s="149"/>
      <c r="M13" s="62"/>
      <c r="Z13" s="64"/>
      <c r="AA13" s="4"/>
      <c r="AD13" s="63"/>
      <c r="AE13" s="63"/>
      <c r="AM13" s="65"/>
      <c r="AN13" s="65"/>
      <c r="AO13" s="65"/>
      <c r="AP13"/>
    </row>
    <row r="14" spans="3:42" x14ac:dyDescent="0.25">
      <c r="C14" s="66"/>
      <c r="D14" s="66"/>
      <c r="E14" s="66"/>
      <c r="F14" s="66"/>
      <c r="G14" s="66"/>
      <c r="H14" s="66"/>
      <c r="I14" s="66"/>
      <c r="J14" s="66"/>
      <c r="K14" s="61"/>
      <c r="L14" s="61"/>
      <c r="M14" s="62"/>
      <c r="Z14" s="64"/>
      <c r="AA14" s="4"/>
      <c r="AD14" s="63"/>
      <c r="AE14" s="63"/>
      <c r="AM14" s="65"/>
      <c r="AN14" s="65"/>
      <c r="AO14" s="65"/>
      <c r="AP14"/>
    </row>
    <row r="15" spans="3:42" x14ac:dyDescent="0.25">
      <c r="C15" s="150" t="s">
        <v>836</v>
      </c>
      <c r="D15" s="150"/>
      <c r="E15" s="137"/>
      <c r="F15" s="151" t="str">
        <f>IFERROR(IF(E15="","(INFORMAR AQUI O PRAZO POR EXTENSO) dias","("&amp;EXTENSO(TRUNC(E15,0))&amp;")"&amp;" dias"),"(INFORMAR AQUI O PRAZO POR EXTENSO) dias")</f>
        <v>(INFORMAR AQUI O PRAZO POR EXTENSO) dias</v>
      </c>
      <c r="G15" s="151"/>
      <c r="H15" s="151"/>
      <c r="I15" s="151"/>
      <c r="J15" s="151"/>
      <c r="K15" s="151"/>
      <c r="L15" s="152"/>
      <c r="M15" s="62"/>
      <c r="Z15" s="64"/>
      <c r="AA15" s="4"/>
      <c r="AD15" s="63"/>
      <c r="AE15" s="63"/>
      <c r="AM15" s="65"/>
      <c r="AN15" s="65"/>
      <c r="AO15" s="65"/>
      <c r="AP15"/>
    </row>
    <row r="16" spans="3:42" x14ac:dyDescent="0.25">
      <c r="C16" s="66"/>
      <c r="D16" s="66"/>
      <c r="E16" s="66"/>
      <c r="F16" s="66"/>
      <c r="G16" s="66"/>
      <c r="H16" s="66"/>
      <c r="I16" s="66"/>
      <c r="J16" s="66"/>
      <c r="K16" s="61"/>
      <c r="L16" s="61"/>
      <c r="M16" s="62"/>
      <c r="Z16" s="64"/>
      <c r="AA16" s="4"/>
      <c r="AD16" s="63"/>
      <c r="AE16" s="63"/>
      <c r="AM16" s="65"/>
      <c r="AN16" s="65"/>
      <c r="AO16" s="65"/>
      <c r="AP16"/>
    </row>
    <row r="17" spans="1:1024" x14ac:dyDescent="0.25">
      <c r="C17" s="142" t="s">
        <v>837</v>
      </c>
      <c r="D17" s="142"/>
      <c r="E17" s="142"/>
      <c r="F17" s="142"/>
      <c r="G17" s="142"/>
      <c r="H17" s="142"/>
      <c r="I17" s="142"/>
      <c r="J17" s="142"/>
      <c r="K17" s="142"/>
      <c r="L17" s="142"/>
      <c r="M17" s="62"/>
      <c r="Z17" s="64"/>
      <c r="AA17" s="4"/>
      <c r="AD17" s="63"/>
      <c r="AE17" s="63"/>
      <c r="AM17" s="65"/>
      <c r="AN17" s="65"/>
      <c r="AO17" s="65"/>
      <c r="AP17"/>
    </row>
    <row r="18" spans="1:1024" ht="15" customHeight="1" x14ac:dyDescent="0.25">
      <c r="C18" s="143" t="s">
        <v>838</v>
      </c>
      <c r="D18" s="143"/>
      <c r="E18" s="143"/>
      <c r="F18" s="143"/>
      <c r="G18" s="143"/>
      <c r="H18" s="143"/>
      <c r="I18" s="143"/>
      <c r="J18" s="143"/>
      <c r="K18" s="143"/>
      <c r="L18" s="143"/>
      <c r="M18" s="62"/>
      <c r="Z18" s="64"/>
      <c r="AA18" s="4"/>
      <c r="AD18" s="63"/>
      <c r="AE18" s="63"/>
      <c r="AM18" s="65"/>
      <c r="AN18" s="65"/>
      <c r="AO18" s="65"/>
      <c r="AP18"/>
    </row>
    <row r="19" spans="1:1024" x14ac:dyDescent="0.25">
      <c r="C19" s="66"/>
      <c r="D19" s="66"/>
      <c r="E19" s="66"/>
      <c r="F19" s="66"/>
      <c r="G19" s="66"/>
      <c r="H19" s="66"/>
      <c r="I19" s="66"/>
      <c r="J19" s="66"/>
      <c r="K19" s="61"/>
      <c r="L19" s="61"/>
      <c r="M19" s="62"/>
      <c r="Z19" s="64"/>
      <c r="AA19" s="4"/>
      <c r="AD19" s="63"/>
      <c r="AE19" s="63"/>
      <c r="AM19" s="65"/>
      <c r="AN19" s="65"/>
      <c r="AO19" s="65"/>
      <c r="AP19"/>
    </row>
    <row r="20" spans="1:1024" ht="14.4" thickBot="1" x14ac:dyDescent="0.3"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1"/>
      <c r="N20" s="61"/>
      <c r="O20" s="62"/>
      <c r="AB20" s="64"/>
      <c r="AC20" s="4"/>
      <c r="AD20" s="63"/>
      <c r="AE20" s="63"/>
      <c r="AO20" s="65"/>
      <c r="AP20"/>
    </row>
    <row r="21" spans="1:1024" ht="15" customHeight="1" thickBot="1" x14ac:dyDescent="0.3">
      <c r="C21" s="144" t="s">
        <v>0</v>
      </c>
      <c r="D21" s="145" t="s">
        <v>839</v>
      </c>
      <c r="E21" s="145" t="s">
        <v>1</v>
      </c>
      <c r="F21" s="145" t="s">
        <v>840</v>
      </c>
      <c r="G21" s="145" t="s">
        <v>841</v>
      </c>
      <c r="H21" s="145"/>
      <c r="I21" s="145"/>
      <c r="J21" s="145" t="s">
        <v>2</v>
      </c>
      <c r="K21" s="145" t="s">
        <v>3</v>
      </c>
      <c r="L21" s="146" t="s">
        <v>4</v>
      </c>
      <c r="M21" s="67"/>
      <c r="Z21" s="64"/>
      <c r="AA21" s="4"/>
      <c r="AD21" s="63"/>
      <c r="AE21" s="63"/>
      <c r="AM21" s="65"/>
      <c r="AN21" s="65"/>
      <c r="AO21" s="65"/>
      <c r="AP21"/>
    </row>
    <row r="22" spans="1:1024" ht="32.700000000000003" customHeight="1" thickBot="1" x14ac:dyDescent="0.3">
      <c r="C22" s="144"/>
      <c r="D22" s="145"/>
      <c r="E22" s="145"/>
      <c r="F22" s="145"/>
      <c r="G22" s="68" t="s">
        <v>842</v>
      </c>
      <c r="H22" s="68" t="s">
        <v>843</v>
      </c>
      <c r="I22" s="68" t="s">
        <v>844</v>
      </c>
      <c r="J22" s="145"/>
      <c r="K22" s="145"/>
      <c r="L22" s="146"/>
      <c r="M22" s="67"/>
      <c r="Z22" s="64"/>
      <c r="AA22" s="4"/>
      <c r="AD22" s="63"/>
      <c r="AE22" s="63"/>
      <c r="AM22" s="65"/>
      <c r="AN22" s="65"/>
      <c r="AO22" s="65"/>
      <c r="AP22"/>
    </row>
    <row r="23" spans="1:1024" s="1" customFormat="1" ht="14.4" thickBot="1" x14ac:dyDescent="0.3">
      <c r="B23" s="69"/>
      <c r="C23" s="70" t="s">
        <v>5</v>
      </c>
      <c r="D23" s="71" t="s">
        <v>6</v>
      </c>
      <c r="E23" s="72"/>
      <c r="F23" s="73"/>
      <c r="G23" s="74"/>
      <c r="H23" s="74"/>
      <c r="I23" s="74"/>
      <c r="J23" s="75"/>
      <c r="K23" s="76"/>
      <c r="L23" s="77"/>
      <c r="M23" s="67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  <c r="AA23" s="29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80"/>
      <c r="AN23" s="80"/>
      <c r="AO23" s="80"/>
      <c r="AMF23"/>
      <c r="AMG23"/>
      <c r="AMH23"/>
      <c r="AMI23"/>
      <c r="AMJ23"/>
    </row>
    <row r="24" spans="1:1024" outlineLevel="1" x14ac:dyDescent="0.25">
      <c r="A24" s="2" t="str">
        <f>B24&amp;"-"&amp;COUNTIF($B$24:B24,B24)</f>
        <v>Reforma-1</v>
      </c>
      <c r="B24" s="136" t="s">
        <v>7</v>
      </c>
      <c r="C24" s="81" t="s">
        <v>8</v>
      </c>
      <c r="D24" s="82" t="s">
        <v>9</v>
      </c>
      <c r="E24" s="83" t="s">
        <v>10</v>
      </c>
      <c r="F24" s="30">
        <v>96</v>
      </c>
      <c r="G24" s="131"/>
      <c r="H24" s="131"/>
      <c r="I24" s="31">
        <f t="shared" ref="I24:I29" si="0">IF(F24&lt;&gt;"",TRUNC(G24,2)+TRUNC(H24,2),"")</f>
        <v>0</v>
      </c>
      <c r="J24" s="133"/>
      <c r="K24" s="32">
        <f t="shared" ref="K24:K29" si="1">ROUND(I24*(1+J24),2)</f>
        <v>0</v>
      </c>
      <c r="L24" s="33">
        <f t="shared" ref="L24:L29" si="2">ROUND(K24*F24,2)</f>
        <v>0</v>
      </c>
      <c r="Z24" s="4">
        <f t="shared" ref="Z24:Z87" si="3">IF(B24="Ampliação",L24,0)</f>
        <v>0</v>
      </c>
      <c r="AA24" s="4">
        <f t="shared" ref="AA24:AA87" si="4">IF(B24="Reforma",L24,0)</f>
        <v>0</v>
      </c>
      <c r="AD24" s="63"/>
      <c r="AE24" s="63"/>
      <c r="AM24" s="65"/>
      <c r="AN24" s="65"/>
      <c r="AO24" s="65"/>
      <c r="AP24"/>
    </row>
    <row r="25" spans="1:1024" outlineLevel="1" x14ac:dyDescent="0.25">
      <c r="A25" s="2" t="str">
        <f>B25&amp;"-"&amp;COUNTIF($B$24:B25,B25)</f>
        <v>Ampliação Unidade-1</v>
      </c>
      <c r="B25" s="136" t="s">
        <v>11</v>
      </c>
      <c r="C25" s="81" t="s">
        <v>12</v>
      </c>
      <c r="D25" s="82" t="s">
        <v>9</v>
      </c>
      <c r="E25" s="83" t="s">
        <v>10</v>
      </c>
      <c r="F25" s="30">
        <v>96</v>
      </c>
      <c r="G25" s="131"/>
      <c r="H25" s="131"/>
      <c r="I25" s="31">
        <f t="shared" si="0"/>
        <v>0</v>
      </c>
      <c r="J25" s="133"/>
      <c r="K25" s="32">
        <f t="shared" si="1"/>
        <v>0</v>
      </c>
      <c r="L25" s="33">
        <f t="shared" si="2"/>
        <v>0</v>
      </c>
      <c r="Z25" s="4">
        <f t="shared" si="3"/>
        <v>0</v>
      </c>
      <c r="AA25" s="4">
        <f t="shared" si="4"/>
        <v>0</v>
      </c>
      <c r="AD25" s="63"/>
      <c r="AE25" s="63"/>
      <c r="AM25" s="65"/>
      <c r="AN25" s="65"/>
      <c r="AO25" s="65"/>
      <c r="AP25"/>
    </row>
    <row r="26" spans="1:1024" outlineLevel="1" x14ac:dyDescent="0.25">
      <c r="A26" s="2" t="str">
        <f>B26&amp;"-"&amp;COUNTIF($B$24:B26,B26)</f>
        <v>Reforma-2</v>
      </c>
      <c r="B26" s="136" t="s">
        <v>7</v>
      </c>
      <c r="C26" s="81" t="s">
        <v>13</v>
      </c>
      <c r="D26" s="84" t="s">
        <v>14</v>
      </c>
      <c r="E26" s="85" t="s">
        <v>10</v>
      </c>
      <c r="F26" s="34">
        <v>372</v>
      </c>
      <c r="G26" s="132"/>
      <c r="H26" s="132"/>
      <c r="I26" s="31">
        <f t="shared" si="0"/>
        <v>0</v>
      </c>
      <c r="J26" s="133"/>
      <c r="K26" s="32">
        <f t="shared" si="1"/>
        <v>0</v>
      </c>
      <c r="L26" s="33">
        <f t="shared" si="2"/>
        <v>0</v>
      </c>
      <c r="Z26" s="4">
        <f t="shared" si="3"/>
        <v>0</v>
      </c>
      <c r="AA26" s="4">
        <f t="shared" si="4"/>
        <v>0</v>
      </c>
      <c r="AD26" s="63"/>
      <c r="AE26" s="63"/>
      <c r="AM26" s="65"/>
      <c r="AN26" s="65"/>
      <c r="AO26" s="65"/>
      <c r="AP26"/>
    </row>
    <row r="27" spans="1:1024" outlineLevel="1" x14ac:dyDescent="0.25">
      <c r="A27" s="2" t="str">
        <f>B27&amp;"-"&amp;COUNTIF($B$24:B27,B27)</f>
        <v>Ampliação Unidade-2</v>
      </c>
      <c r="B27" s="136" t="s">
        <v>11</v>
      </c>
      <c r="C27" s="81" t="s">
        <v>15</v>
      </c>
      <c r="D27" s="84" t="s">
        <v>14</v>
      </c>
      <c r="E27" s="85" t="s">
        <v>10</v>
      </c>
      <c r="F27" s="34">
        <v>428</v>
      </c>
      <c r="G27" s="132"/>
      <c r="H27" s="132"/>
      <c r="I27" s="31">
        <f t="shared" si="0"/>
        <v>0</v>
      </c>
      <c r="J27" s="133"/>
      <c r="K27" s="32">
        <f t="shared" si="1"/>
        <v>0</v>
      </c>
      <c r="L27" s="33">
        <f t="shared" si="2"/>
        <v>0</v>
      </c>
      <c r="Z27" s="4">
        <f t="shared" si="3"/>
        <v>0</v>
      </c>
      <c r="AA27" s="4">
        <f t="shared" si="4"/>
        <v>0</v>
      </c>
      <c r="AD27" s="63"/>
      <c r="AE27" s="63"/>
      <c r="AM27" s="65"/>
      <c r="AN27" s="65"/>
      <c r="AO27" s="65"/>
      <c r="AP27"/>
    </row>
    <row r="28" spans="1:1024" ht="27" outlineLevel="1" x14ac:dyDescent="0.25">
      <c r="A28" s="2" t="str">
        <f>B28&amp;"-"&amp;COUNTIF($B$24:B28,B28)</f>
        <v>Reforma-3</v>
      </c>
      <c r="B28" s="136" t="s">
        <v>7</v>
      </c>
      <c r="C28" s="81" t="s">
        <v>16</v>
      </c>
      <c r="D28" s="84" t="s">
        <v>845</v>
      </c>
      <c r="E28" s="85" t="s">
        <v>10</v>
      </c>
      <c r="F28" s="34">
        <v>300</v>
      </c>
      <c r="G28" s="132"/>
      <c r="H28" s="132"/>
      <c r="I28" s="31">
        <f t="shared" si="0"/>
        <v>0</v>
      </c>
      <c r="J28" s="133"/>
      <c r="K28" s="32">
        <f t="shared" si="1"/>
        <v>0</v>
      </c>
      <c r="L28" s="33">
        <f t="shared" si="2"/>
        <v>0</v>
      </c>
      <c r="M28" s="35"/>
      <c r="Z28" s="4">
        <f t="shared" si="3"/>
        <v>0</v>
      </c>
      <c r="AA28" s="4">
        <f t="shared" si="4"/>
        <v>0</v>
      </c>
      <c r="AD28" s="63"/>
      <c r="AE28" s="63"/>
      <c r="AM28" s="65"/>
      <c r="AN28" s="65"/>
      <c r="AO28" s="65"/>
      <c r="AP28"/>
    </row>
    <row r="29" spans="1:1024" ht="27.6" outlineLevel="1" thickBot="1" x14ac:dyDescent="0.3">
      <c r="A29" s="2" t="str">
        <f>B29&amp;"-"&amp;COUNTIF($B$24:B29,B29)</f>
        <v>Ampliação Unidade-3</v>
      </c>
      <c r="B29" s="136" t="s">
        <v>11</v>
      </c>
      <c r="C29" s="81" t="s">
        <v>17</v>
      </c>
      <c r="D29" s="84" t="s">
        <v>845</v>
      </c>
      <c r="E29" s="85" t="s">
        <v>10</v>
      </c>
      <c r="F29" s="34">
        <v>350</v>
      </c>
      <c r="G29" s="132"/>
      <c r="H29" s="132"/>
      <c r="I29" s="31">
        <f t="shared" si="0"/>
        <v>0</v>
      </c>
      <c r="J29" s="133"/>
      <c r="K29" s="32">
        <f t="shared" si="1"/>
        <v>0</v>
      </c>
      <c r="L29" s="33">
        <f t="shared" si="2"/>
        <v>0</v>
      </c>
      <c r="M29" s="35"/>
      <c r="Z29" s="4">
        <f t="shared" si="3"/>
        <v>0</v>
      </c>
      <c r="AA29" s="4">
        <f t="shared" si="4"/>
        <v>0</v>
      </c>
      <c r="AD29" s="63"/>
      <c r="AE29" s="63"/>
      <c r="AM29" s="65"/>
      <c r="AN29" s="65"/>
      <c r="AO29" s="65"/>
      <c r="AP29"/>
    </row>
    <row r="30" spans="1:1024" ht="14.4" thickBot="1" x14ac:dyDescent="0.3">
      <c r="B30" s="136"/>
      <c r="C30" s="86"/>
      <c r="D30" s="61"/>
      <c r="E30" s="36"/>
      <c r="F30" s="87"/>
      <c r="G30" s="87"/>
      <c r="H30" s="87"/>
      <c r="I30" s="37"/>
      <c r="J30" s="38"/>
      <c r="K30" s="39" t="s">
        <v>18</v>
      </c>
      <c r="L30" s="39">
        <f>ROUND(SUM(L24:L29),2)</f>
        <v>0</v>
      </c>
      <c r="M30" s="40" t="e">
        <f>L30/$L$624</f>
        <v>#DIV/0!</v>
      </c>
      <c r="Z30" s="4">
        <f t="shared" si="3"/>
        <v>0</v>
      </c>
      <c r="AA30" s="4">
        <f t="shared" si="4"/>
        <v>0</v>
      </c>
      <c r="AD30" s="63"/>
      <c r="AE30" s="63"/>
      <c r="AM30" s="65"/>
      <c r="AN30" s="65"/>
      <c r="AO30" s="65"/>
      <c r="AP30"/>
    </row>
    <row r="31" spans="1:1024" s="1" customFormat="1" ht="14.4" thickBot="1" x14ac:dyDescent="0.3">
      <c r="B31" s="136"/>
      <c r="C31" s="70" t="s">
        <v>19</v>
      </c>
      <c r="D31" s="71" t="s">
        <v>20</v>
      </c>
      <c r="E31" s="72"/>
      <c r="F31" s="73"/>
      <c r="G31" s="74"/>
      <c r="H31" s="74"/>
      <c r="I31" s="75"/>
      <c r="J31" s="75"/>
      <c r="K31" s="76"/>
      <c r="L31" s="77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4">
        <f t="shared" si="3"/>
        <v>0</v>
      </c>
      <c r="AA31" s="4">
        <f t="shared" si="4"/>
        <v>0</v>
      </c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80"/>
      <c r="AN31" s="80"/>
      <c r="AO31" s="80"/>
      <c r="AMF31"/>
      <c r="AMG31"/>
      <c r="AMH31"/>
      <c r="AMI31"/>
      <c r="AMJ31"/>
    </row>
    <row r="32" spans="1:1024" outlineLevel="1" x14ac:dyDescent="0.25">
      <c r="A32" s="2" t="str">
        <f>B32&amp;"-"&amp;COUNTIF($B$24:B32,B32)</f>
        <v>Reforma-4</v>
      </c>
      <c r="B32" s="136" t="s">
        <v>7</v>
      </c>
      <c r="C32" s="81" t="s">
        <v>21</v>
      </c>
      <c r="D32" s="84" t="s">
        <v>22</v>
      </c>
      <c r="E32" s="85" t="s">
        <v>23</v>
      </c>
      <c r="F32" s="34">
        <v>2.4</v>
      </c>
      <c r="G32" s="132"/>
      <c r="H32" s="132"/>
      <c r="I32" s="31">
        <f t="shared" ref="I32:I71" si="5">IF(F32&lt;&gt;"",TRUNC(G32,2)+TRUNC(H32,2),"")</f>
        <v>0</v>
      </c>
      <c r="J32" s="133"/>
      <c r="K32" s="32">
        <f t="shared" ref="K32:K71" si="6">ROUND(I32*(1+J32),2)</f>
        <v>0</v>
      </c>
      <c r="L32" s="33">
        <f t="shared" ref="L32:L71" si="7">ROUND(K32*F32,2)</f>
        <v>0</v>
      </c>
      <c r="Z32" s="4">
        <f t="shared" si="3"/>
        <v>0</v>
      </c>
      <c r="AA32" s="4">
        <f t="shared" si="4"/>
        <v>0</v>
      </c>
      <c r="AD32" s="63"/>
      <c r="AE32" s="63"/>
      <c r="AM32" s="65"/>
      <c r="AN32" s="65"/>
      <c r="AO32" s="65"/>
      <c r="AP32"/>
    </row>
    <row r="33" spans="1:42" outlineLevel="1" x14ac:dyDescent="0.25">
      <c r="A33" s="2" t="str">
        <f>B33&amp;"-"&amp;COUNTIF($B$24:B33,B33)</f>
        <v>Ampliação Unidade-4</v>
      </c>
      <c r="B33" s="136" t="s">
        <v>11</v>
      </c>
      <c r="C33" s="81" t="s">
        <v>24</v>
      </c>
      <c r="D33" s="84" t="s">
        <v>25</v>
      </c>
      <c r="E33" s="85" t="s">
        <v>23</v>
      </c>
      <c r="F33" s="34">
        <v>252.47</v>
      </c>
      <c r="G33" s="132"/>
      <c r="H33" s="132"/>
      <c r="I33" s="31">
        <f t="shared" si="5"/>
        <v>0</v>
      </c>
      <c r="J33" s="133"/>
      <c r="K33" s="32">
        <f t="shared" si="6"/>
        <v>0</v>
      </c>
      <c r="L33" s="33">
        <f t="shared" si="7"/>
        <v>0</v>
      </c>
      <c r="Z33" s="4">
        <f t="shared" si="3"/>
        <v>0</v>
      </c>
      <c r="AA33" s="4">
        <f t="shared" si="4"/>
        <v>0</v>
      </c>
      <c r="AD33" s="63"/>
      <c r="AE33" s="63"/>
      <c r="AM33" s="65"/>
      <c r="AN33" s="65"/>
      <c r="AO33" s="65"/>
      <c r="AP33"/>
    </row>
    <row r="34" spans="1:42" outlineLevel="1" x14ac:dyDescent="0.25">
      <c r="A34" s="2" t="str">
        <f>B34&amp;"-"&amp;COUNTIF($B$24:B34,B34)</f>
        <v>Ampliação Academia-1</v>
      </c>
      <c r="B34" s="136" t="s">
        <v>26</v>
      </c>
      <c r="C34" s="81" t="s">
        <v>27</v>
      </c>
      <c r="D34" s="84" t="s">
        <v>25</v>
      </c>
      <c r="E34" s="85" t="s">
        <v>23</v>
      </c>
      <c r="F34" s="34">
        <v>86.38</v>
      </c>
      <c r="G34" s="132"/>
      <c r="H34" s="132"/>
      <c r="I34" s="31">
        <f t="shared" si="5"/>
        <v>0</v>
      </c>
      <c r="J34" s="133"/>
      <c r="K34" s="32">
        <f t="shared" si="6"/>
        <v>0</v>
      </c>
      <c r="L34" s="33">
        <f t="shared" si="7"/>
        <v>0</v>
      </c>
      <c r="Z34" s="4">
        <f t="shared" si="3"/>
        <v>0</v>
      </c>
      <c r="AA34" s="4">
        <f t="shared" si="4"/>
        <v>0</v>
      </c>
      <c r="AD34" s="63"/>
      <c r="AE34" s="63"/>
      <c r="AM34" s="65"/>
      <c r="AN34" s="65"/>
      <c r="AO34" s="65"/>
      <c r="AP34"/>
    </row>
    <row r="35" spans="1:42" outlineLevel="1" x14ac:dyDescent="0.25">
      <c r="A35" s="2" t="str">
        <f>B35&amp;"-"&amp;COUNTIF($B$24:B35,B35)</f>
        <v>Ampliação Unidade-5</v>
      </c>
      <c r="B35" s="136" t="s">
        <v>11</v>
      </c>
      <c r="C35" s="81" t="s">
        <v>28</v>
      </c>
      <c r="D35" s="84" t="s">
        <v>29</v>
      </c>
      <c r="E35" s="85" t="s">
        <v>23</v>
      </c>
      <c r="F35" s="34">
        <v>180</v>
      </c>
      <c r="G35" s="132"/>
      <c r="H35" s="132"/>
      <c r="I35" s="31">
        <f t="shared" si="5"/>
        <v>0</v>
      </c>
      <c r="J35" s="133"/>
      <c r="K35" s="32">
        <f t="shared" si="6"/>
        <v>0</v>
      </c>
      <c r="L35" s="33">
        <f t="shared" si="7"/>
        <v>0</v>
      </c>
      <c r="N35" s="78" t="s">
        <v>7</v>
      </c>
      <c r="Z35" s="4">
        <f t="shared" si="3"/>
        <v>0</v>
      </c>
      <c r="AA35" s="4">
        <f t="shared" si="4"/>
        <v>0</v>
      </c>
      <c r="AD35" s="63"/>
      <c r="AE35" s="63"/>
      <c r="AM35" s="65"/>
      <c r="AN35" s="65"/>
      <c r="AO35" s="65"/>
      <c r="AP35"/>
    </row>
    <row r="36" spans="1:42" outlineLevel="1" x14ac:dyDescent="0.25">
      <c r="A36" s="2" t="str">
        <f>B36&amp;"-"&amp;COUNTIF($B$24:B36,B36)</f>
        <v>Ampliação Unidade-6</v>
      </c>
      <c r="B36" s="136" t="s">
        <v>11</v>
      </c>
      <c r="C36" s="81" t="s">
        <v>30</v>
      </c>
      <c r="D36" s="84" t="s">
        <v>846</v>
      </c>
      <c r="E36" s="85" t="s">
        <v>31</v>
      </c>
      <c r="F36" s="34">
        <v>116.6</v>
      </c>
      <c r="G36" s="132"/>
      <c r="H36" s="132"/>
      <c r="I36" s="31">
        <f t="shared" si="5"/>
        <v>0</v>
      </c>
      <c r="J36" s="133"/>
      <c r="K36" s="32">
        <f t="shared" si="6"/>
        <v>0</v>
      </c>
      <c r="L36" s="33">
        <f t="shared" si="7"/>
        <v>0</v>
      </c>
      <c r="N36" s="78" t="s">
        <v>11</v>
      </c>
      <c r="Z36" s="4">
        <f t="shared" si="3"/>
        <v>0</v>
      </c>
      <c r="AA36" s="4">
        <f t="shared" si="4"/>
        <v>0</v>
      </c>
      <c r="AD36" s="63"/>
      <c r="AE36" s="63"/>
      <c r="AM36" s="65"/>
      <c r="AN36" s="65"/>
      <c r="AO36" s="65"/>
      <c r="AP36"/>
    </row>
    <row r="37" spans="1:42" outlineLevel="1" x14ac:dyDescent="0.25">
      <c r="A37" s="2" t="str">
        <f>B37&amp;"-"&amp;COUNTIF($B$24:B37,B37)</f>
        <v>Reforma-5</v>
      </c>
      <c r="B37" s="136" t="s">
        <v>7</v>
      </c>
      <c r="C37" s="81" t="s">
        <v>32</v>
      </c>
      <c r="D37" s="84" t="s">
        <v>33</v>
      </c>
      <c r="E37" s="85" t="s">
        <v>23</v>
      </c>
      <c r="F37" s="34">
        <v>750.33</v>
      </c>
      <c r="G37" s="132"/>
      <c r="H37" s="132"/>
      <c r="I37" s="31">
        <f t="shared" si="5"/>
        <v>0</v>
      </c>
      <c r="J37" s="133"/>
      <c r="K37" s="32">
        <f t="shared" si="6"/>
        <v>0</v>
      </c>
      <c r="L37" s="33">
        <f t="shared" si="7"/>
        <v>0</v>
      </c>
      <c r="N37" s="78" t="s">
        <v>26</v>
      </c>
      <c r="Z37" s="4">
        <f t="shared" si="3"/>
        <v>0</v>
      </c>
      <c r="AA37" s="4">
        <f t="shared" si="4"/>
        <v>0</v>
      </c>
      <c r="AD37" s="63"/>
      <c r="AE37" s="63"/>
      <c r="AM37" s="65"/>
      <c r="AN37" s="65"/>
      <c r="AO37" s="65"/>
      <c r="AP37"/>
    </row>
    <row r="38" spans="1:42" outlineLevel="1" x14ac:dyDescent="0.25">
      <c r="A38" s="2" t="str">
        <f>B38&amp;"-"&amp;COUNTIF($B$24:B38,B38)</f>
        <v>Reforma-6</v>
      </c>
      <c r="B38" s="136" t="s">
        <v>7</v>
      </c>
      <c r="C38" s="81" t="s">
        <v>34</v>
      </c>
      <c r="D38" s="84" t="s">
        <v>847</v>
      </c>
      <c r="E38" s="85" t="s">
        <v>23</v>
      </c>
      <c r="F38" s="34">
        <v>50</v>
      </c>
      <c r="G38" s="132"/>
      <c r="H38" s="132"/>
      <c r="I38" s="31">
        <f t="shared" si="5"/>
        <v>0</v>
      </c>
      <c r="J38" s="133"/>
      <c r="K38" s="32">
        <f t="shared" si="6"/>
        <v>0</v>
      </c>
      <c r="L38" s="33">
        <f t="shared" si="7"/>
        <v>0</v>
      </c>
      <c r="N38" s="78"/>
      <c r="Z38" s="4">
        <f t="shared" si="3"/>
        <v>0</v>
      </c>
      <c r="AA38" s="4">
        <f t="shared" si="4"/>
        <v>0</v>
      </c>
      <c r="AD38" s="63"/>
      <c r="AE38" s="63"/>
      <c r="AM38" s="65"/>
      <c r="AN38" s="65"/>
      <c r="AO38" s="65"/>
      <c r="AP38"/>
    </row>
    <row r="39" spans="1:42" outlineLevel="1" x14ac:dyDescent="0.25">
      <c r="A39" s="2" t="str">
        <f>B39&amp;"-"&amp;COUNTIF($B$24:B39,B39)</f>
        <v>Reforma-7</v>
      </c>
      <c r="B39" s="136" t="s">
        <v>7</v>
      </c>
      <c r="C39" s="81" t="s">
        <v>35</v>
      </c>
      <c r="D39" s="84" t="s">
        <v>848</v>
      </c>
      <c r="E39" s="85" t="s">
        <v>23</v>
      </c>
      <c r="F39" s="34">
        <v>34.53</v>
      </c>
      <c r="G39" s="132"/>
      <c r="H39" s="132"/>
      <c r="I39" s="31">
        <f t="shared" si="5"/>
        <v>0</v>
      </c>
      <c r="J39" s="133"/>
      <c r="K39" s="32">
        <f t="shared" si="6"/>
        <v>0</v>
      </c>
      <c r="L39" s="33">
        <f t="shared" si="7"/>
        <v>0</v>
      </c>
      <c r="N39" s="78"/>
      <c r="Z39" s="4">
        <f t="shared" si="3"/>
        <v>0</v>
      </c>
      <c r="AA39" s="4">
        <f t="shared" si="4"/>
        <v>0</v>
      </c>
      <c r="AD39" s="63"/>
      <c r="AE39" s="63"/>
      <c r="AM39" s="65"/>
      <c r="AN39" s="65"/>
      <c r="AO39" s="65"/>
      <c r="AP39"/>
    </row>
    <row r="40" spans="1:42" ht="27" outlineLevel="1" x14ac:dyDescent="0.25">
      <c r="A40" s="2" t="str">
        <f>B40&amp;"-"&amp;COUNTIF($B$24:B40,B40)</f>
        <v>Reforma-8</v>
      </c>
      <c r="B40" s="136" t="s">
        <v>7</v>
      </c>
      <c r="C40" s="81" t="s">
        <v>36</v>
      </c>
      <c r="D40" s="84" t="s">
        <v>849</v>
      </c>
      <c r="E40" s="85" t="s">
        <v>23</v>
      </c>
      <c r="F40" s="34">
        <v>373.17500000000001</v>
      </c>
      <c r="G40" s="132"/>
      <c r="H40" s="132"/>
      <c r="I40" s="31">
        <f t="shared" si="5"/>
        <v>0</v>
      </c>
      <c r="J40" s="133"/>
      <c r="K40" s="32">
        <f t="shared" si="6"/>
        <v>0</v>
      </c>
      <c r="L40" s="33">
        <f t="shared" si="7"/>
        <v>0</v>
      </c>
      <c r="Z40" s="4">
        <f t="shared" si="3"/>
        <v>0</v>
      </c>
      <c r="AA40" s="4">
        <f t="shared" si="4"/>
        <v>0</v>
      </c>
      <c r="AD40" s="63"/>
      <c r="AE40" s="63"/>
      <c r="AM40" s="65"/>
      <c r="AN40" s="65"/>
      <c r="AO40" s="65"/>
      <c r="AP40"/>
    </row>
    <row r="41" spans="1:42" outlineLevel="1" x14ac:dyDescent="0.25">
      <c r="A41" s="2" t="str">
        <f>B41&amp;"-"&amp;COUNTIF($B$24:B41,B41)</f>
        <v>Reforma-9</v>
      </c>
      <c r="B41" s="136" t="s">
        <v>7</v>
      </c>
      <c r="C41" s="81" t="s">
        <v>37</v>
      </c>
      <c r="D41" s="84" t="s">
        <v>850</v>
      </c>
      <c r="E41" s="85" t="s">
        <v>23</v>
      </c>
      <c r="F41" s="34">
        <v>223.07499999999999</v>
      </c>
      <c r="G41" s="132"/>
      <c r="H41" s="132"/>
      <c r="I41" s="31">
        <f t="shared" si="5"/>
        <v>0</v>
      </c>
      <c r="J41" s="133"/>
      <c r="K41" s="32">
        <f t="shared" si="6"/>
        <v>0</v>
      </c>
      <c r="L41" s="33">
        <f t="shared" si="7"/>
        <v>0</v>
      </c>
      <c r="Z41" s="4">
        <f t="shared" si="3"/>
        <v>0</v>
      </c>
      <c r="AA41" s="4">
        <f t="shared" si="4"/>
        <v>0</v>
      </c>
      <c r="AD41" s="63"/>
      <c r="AE41" s="63"/>
      <c r="AM41" s="65"/>
      <c r="AN41" s="65"/>
      <c r="AO41" s="65"/>
      <c r="AP41"/>
    </row>
    <row r="42" spans="1:42" outlineLevel="1" x14ac:dyDescent="0.25">
      <c r="A42" s="2" t="str">
        <f>B42&amp;"-"&amp;COUNTIF($B$24:B42,B42)</f>
        <v>Reforma-10</v>
      </c>
      <c r="B42" s="136" t="s">
        <v>7</v>
      </c>
      <c r="C42" s="81" t="s">
        <v>38</v>
      </c>
      <c r="D42" s="84" t="s">
        <v>851</v>
      </c>
      <c r="E42" s="85" t="s">
        <v>39</v>
      </c>
      <c r="F42" s="34">
        <v>354.86250000000001</v>
      </c>
      <c r="G42" s="132"/>
      <c r="H42" s="132"/>
      <c r="I42" s="31">
        <f t="shared" si="5"/>
        <v>0</v>
      </c>
      <c r="J42" s="133"/>
      <c r="K42" s="32">
        <f t="shared" si="6"/>
        <v>0</v>
      </c>
      <c r="L42" s="33">
        <f t="shared" si="7"/>
        <v>0</v>
      </c>
      <c r="Z42" s="4">
        <f t="shared" si="3"/>
        <v>0</v>
      </c>
      <c r="AA42" s="4">
        <f t="shared" si="4"/>
        <v>0</v>
      </c>
      <c r="AD42" s="63"/>
      <c r="AE42" s="63"/>
      <c r="AM42" s="65"/>
      <c r="AN42" s="65"/>
      <c r="AO42" s="65"/>
      <c r="AP42"/>
    </row>
    <row r="43" spans="1:42" outlineLevel="1" x14ac:dyDescent="0.25">
      <c r="A43" s="2" t="str">
        <f>B43&amp;"-"&amp;COUNTIF($B$24:B43,B43)</f>
        <v>Reforma-11</v>
      </c>
      <c r="B43" s="136" t="s">
        <v>7</v>
      </c>
      <c r="C43" s="81" t="s">
        <v>40</v>
      </c>
      <c r="D43" s="84" t="s">
        <v>852</v>
      </c>
      <c r="E43" s="85" t="s">
        <v>23</v>
      </c>
      <c r="F43" s="34">
        <v>482.01249999999999</v>
      </c>
      <c r="G43" s="132"/>
      <c r="H43" s="132"/>
      <c r="I43" s="31">
        <f t="shared" si="5"/>
        <v>0</v>
      </c>
      <c r="J43" s="133"/>
      <c r="K43" s="32">
        <f t="shared" si="6"/>
        <v>0</v>
      </c>
      <c r="L43" s="33">
        <f t="shared" si="7"/>
        <v>0</v>
      </c>
      <c r="Z43" s="4">
        <f t="shared" si="3"/>
        <v>0</v>
      </c>
      <c r="AA43" s="4">
        <f t="shared" si="4"/>
        <v>0</v>
      </c>
      <c r="AD43" s="63"/>
      <c r="AE43" s="63"/>
      <c r="AM43" s="65"/>
      <c r="AN43" s="65"/>
      <c r="AO43" s="65"/>
      <c r="AP43"/>
    </row>
    <row r="44" spans="1:42" outlineLevel="1" x14ac:dyDescent="0.25">
      <c r="A44" s="2" t="str">
        <f>B44&amp;"-"&amp;COUNTIF($B$24:B44,B44)</f>
        <v>Reforma-12</v>
      </c>
      <c r="B44" s="136" t="s">
        <v>7</v>
      </c>
      <c r="C44" s="81" t="s">
        <v>41</v>
      </c>
      <c r="D44" s="84" t="s">
        <v>853</v>
      </c>
      <c r="E44" s="85" t="s">
        <v>23</v>
      </c>
      <c r="F44" s="34">
        <v>482.01249999999999</v>
      </c>
      <c r="G44" s="132"/>
      <c r="H44" s="132"/>
      <c r="I44" s="31">
        <f t="shared" si="5"/>
        <v>0</v>
      </c>
      <c r="J44" s="133"/>
      <c r="K44" s="32">
        <f t="shared" si="6"/>
        <v>0</v>
      </c>
      <c r="L44" s="33">
        <f t="shared" si="7"/>
        <v>0</v>
      </c>
      <c r="Z44" s="4">
        <f t="shared" si="3"/>
        <v>0</v>
      </c>
      <c r="AA44" s="4">
        <f t="shared" si="4"/>
        <v>0</v>
      </c>
      <c r="AD44" s="63"/>
      <c r="AE44" s="63"/>
      <c r="AM44" s="65"/>
      <c r="AN44" s="65"/>
      <c r="AO44" s="65"/>
      <c r="AP44"/>
    </row>
    <row r="45" spans="1:42" outlineLevel="1" x14ac:dyDescent="0.25">
      <c r="A45" s="2" t="str">
        <f>B45&amp;"-"&amp;COUNTIF($B$24:B45,B45)</f>
        <v>Reforma-13</v>
      </c>
      <c r="B45" s="136" t="s">
        <v>7</v>
      </c>
      <c r="C45" s="81" t="s">
        <v>42</v>
      </c>
      <c r="D45" s="84" t="s">
        <v>854</v>
      </c>
      <c r="E45" s="85" t="s">
        <v>23</v>
      </c>
      <c r="F45" s="34">
        <v>268.11</v>
      </c>
      <c r="G45" s="132"/>
      <c r="H45" s="132"/>
      <c r="I45" s="31">
        <f t="shared" si="5"/>
        <v>0</v>
      </c>
      <c r="J45" s="133"/>
      <c r="K45" s="32">
        <f t="shared" si="6"/>
        <v>0</v>
      </c>
      <c r="L45" s="33">
        <f t="shared" si="7"/>
        <v>0</v>
      </c>
      <c r="Z45" s="4">
        <f t="shared" si="3"/>
        <v>0</v>
      </c>
      <c r="AA45" s="4">
        <f t="shared" si="4"/>
        <v>0</v>
      </c>
      <c r="AD45" s="63"/>
      <c r="AE45" s="63"/>
      <c r="AM45" s="65"/>
      <c r="AN45" s="65"/>
      <c r="AO45" s="65"/>
      <c r="AP45"/>
    </row>
    <row r="46" spans="1:42" ht="27" outlineLevel="1" x14ac:dyDescent="0.25">
      <c r="A46" s="2" t="str">
        <f>B46&amp;"-"&amp;COUNTIF($B$24:B46,B46)</f>
        <v>Reforma-14</v>
      </c>
      <c r="B46" s="136" t="s">
        <v>7</v>
      </c>
      <c r="C46" s="81" t="s">
        <v>43</v>
      </c>
      <c r="D46" s="84" t="s">
        <v>855</v>
      </c>
      <c r="E46" s="85" t="s">
        <v>23</v>
      </c>
      <c r="F46" s="34">
        <v>268.11</v>
      </c>
      <c r="G46" s="132"/>
      <c r="H46" s="132"/>
      <c r="I46" s="31">
        <f t="shared" si="5"/>
        <v>0</v>
      </c>
      <c r="J46" s="133"/>
      <c r="K46" s="32">
        <f t="shared" si="6"/>
        <v>0</v>
      </c>
      <c r="L46" s="33">
        <f t="shared" si="7"/>
        <v>0</v>
      </c>
      <c r="Z46" s="4">
        <f t="shared" si="3"/>
        <v>0</v>
      </c>
      <c r="AA46" s="4">
        <f t="shared" si="4"/>
        <v>0</v>
      </c>
      <c r="AD46" s="63"/>
      <c r="AE46" s="63"/>
      <c r="AM46" s="65"/>
      <c r="AN46" s="65"/>
      <c r="AO46" s="65"/>
      <c r="AP46"/>
    </row>
    <row r="47" spans="1:42" outlineLevel="1" x14ac:dyDescent="0.25">
      <c r="A47" s="2" t="str">
        <f>B47&amp;"-"&amp;COUNTIF($B$24:B47,B47)</f>
        <v>Reforma-15</v>
      </c>
      <c r="B47" s="136" t="s">
        <v>7</v>
      </c>
      <c r="C47" s="81" t="s">
        <v>44</v>
      </c>
      <c r="D47" s="84" t="s">
        <v>45</v>
      </c>
      <c r="E47" s="85" t="s">
        <v>39</v>
      </c>
      <c r="F47" s="34">
        <v>73.84</v>
      </c>
      <c r="G47" s="132"/>
      <c r="H47" s="132"/>
      <c r="I47" s="31">
        <f t="shared" si="5"/>
        <v>0</v>
      </c>
      <c r="J47" s="133"/>
      <c r="K47" s="32">
        <f t="shared" si="6"/>
        <v>0</v>
      </c>
      <c r="L47" s="33">
        <f t="shared" si="7"/>
        <v>0</v>
      </c>
      <c r="Z47" s="4">
        <f t="shared" si="3"/>
        <v>0</v>
      </c>
      <c r="AA47" s="4">
        <f t="shared" si="4"/>
        <v>0</v>
      </c>
      <c r="AD47" s="63"/>
      <c r="AE47" s="63"/>
      <c r="AM47" s="65"/>
      <c r="AN47" s="65"/>
      <c r="AO47" s="65"/>
      <c r="AP47"/>
    </row>
    <row r="48" spans="1:42" outlineLevel="1" x14ac:dyDescent="0.25">
      <c r="A48" s="2" t="str">
        <f>B48&amp;"-"&amp;COUNTIF($B$24:B48,B48)</f>
        <v>Reforma-16</v>
      </c>
      <c r="B48" s="136" t="s">
        <v>7</v>
      </c>
      <c r="C48" s="81" t="s">
        <v>46</v>
      </c>
      <c r="D48" s="84" t="s">
        <v>47</v>
      </c>
      <c r="E48" s="85" t="s">
        <v>39</v>
      </c>
      <c r="F48" s="34">
        <v>73.84</v>
      </c>
      <c r="G48" s="132"/>
      <c r="H48" s="132"/>
      <c r="I48" s="31">
        <f t="shared" si="5"/>
        <v>0</v>
      </c>
      <c r="J48" s="133"/>
      <c r="K48" s="32">
        <f t="shared" si="6"/>
        <v>0</v>
      </c>
      <c r="L48" s="33">
        <f t="shared" si="7"/>
        <v>0</v>
      </c>
      <c r="Z48" s="4">
        <f t="shared" si="3"/>
        <v>0</v>
      </c>
      <c r="AA48" s="4">
        <f t="shared" si="4"/>
        <v>0</v>
      </c>
      <c r="AD48" s="63"/>
      <c r="AE48" s="63"/>
      <c r="AM48" s="65"/>
      <c r="AN48" s="65"/>
      <c r="AO48" s="65"/>
      <c r="AP48"/>
    </row>
    <row r="49" spans="1:42" outlineLevel="1" x14ac:dyDescent="0.25">
      <c r="A49" s="2" t="str">
        <f>B49&amp;"-"&amp;COUNTIF($B$24:B49,B49)</f>
        <v>Reforma-17</v>
      </c>
      <c r="B49" s="136" t="s">
        <v>7</v>
      </c>
      <c r="C49" s="81" t="s">
        <v>48</v>
      </c>
      <c r="D49" s="84" t="s">
        <v>856</v>
      </c>
      <c r="E49" s="85" t="s">
        <v>23</v>
      </c>
      <c r="F49" s="34">
        <v>282.26</v>
      </c>
      <c r="G49" s="132"/>
      <c r="H49" s="132"/>
      <c r="I49" s="31">
        <f t="shared" si="5"/>
        <v>0</v>
      </c>
      <c r="J49" s="133"/>
      <c r="K49" s="32">
        <f t="shared" si="6"/>
        <v>0</v>
      </c>
      <c r="L49" s="33">
        <f t="shared" si="7"/>
        <v>0</v>
      </c>
      <c r="Z49" s="4">
        <f t="shared" si="3"/>
        <v>0</v>
      </c>
      <c r="AA49" s="4">
        <f t="shared" si="4"/>
        <v>0</v>
      </c>
      <c r="AD49" s="63"/>
      <c r="AE49" s="63"/>
      <c r="AM49" s="65"/>
      <c r="AN49" s="65"/>
      <c r="AO49" s="65"/>
      <c r="AP49"/>
    </row>
    <row r="50" spans="1:42" outlineLevel="1" x14ac:dyDescent="0.25">
      <c r="A50" s="2" t="str">
        <f>B50&amp;"-"&amp;COUNTIF($B$24:B50,B50)</f>
        <v>Reforma-18</v>
      </c>
      <c r="B50" s="136" t="s">
        <v>7</v>
      </c>
      <c r="C50" s="81" t="s">
        <v>49</v>
      </c>
      <c r="D50" s="84" t="s">
        <v>50</v>
      </c>
      <c r="E50" s="85" t="s">
        <v>23</v>
      </c>
      <c r="F50" s="34">
        <v>32.04</v>
      </c>
      <c r="G50" s="132"/>
      <c r="H50" s="132"/>
      <c r="I50" s="31">
        <f t="shared" si="5"/>
        <v>0</v>
      </c>
      <c r="J50" s="133"/>
      <c r="K50" s="32">
        <f t="shared" si="6"/>
        <v>0</v>
      </c>
      <c r="L50" s="33">
        <f t="shared" si="7"/>
        <v>0</v>
      </c>
      <c r="Z50" s="4">
        <f t="shared" si="3"/>
        <v>0</v>
      </c>
      <c r="AA50" s="4">
        <f t="shared" si="4"/>
        <v>0</v>
      </c>
      <c r="AD50" s="63"/>
      <c r="AE50" s="63"/>
      <c r="AM50" s="65"/>
      <c r="AN50" s="65"/>
      <c r="AO50" s="65"/>
      <c r="AP50"/>
    </row>
    <row r="51" spans="1:42" outlineLevel="1" x14ac:dyDescent="0.25">
      <c r="A51" s="2" t="str">
        <f>B51&amp;"-"&amp;COUNTIF($B$24:B51,B51)</f>
        <v>Reforma-19</v>
      </c>
      <c r="B51" s="136" t="s">
        <v>7</v>
      </c>
      <c r="C51" s="81" t="s">
        <v>51</v>
      </c>
      <c r="D51" s="84" t="s">
        <v>52</v>
      </c>
      <c r="E51" s="85" t="s">
        <v>23</v>
      </c>
      <c r="F51" s="34">
        <v>39.32</v>
      </c>
      <c r="G51" s="132"/>
      <c r="H51" s="132"/>
      <c r="I51" s="31">
        <f t="shared" si="5"/>
        <v>0</v>
      </c>
      <c r="J51" s="133"/>
      <c r="K51" s="32">
        <f t="shared" si="6"/>
        <v>0</v>
      </c>
      <c r="L51" s="33">
        <f t="shared" si="7"/>
        <v>0</v>
      </c>
      <c r="Z51" s="4">
        <f t="shared" si="3"/>
        <v>0</v>
      </c>
      <c r="AA51" s="4">
        <f t="shared" si="4"/>
        <v>0</v>
      </c>
      <c r="AD51" s="63"/>
      <c r="AE51" s="63"/>
      <c r="AM51" s="65"/>
      <c r="AN51" s="65"/>
      <c r="AO51" s="65"/>
      <c r="AP51"/>
    </row>
    <row r="52" spans="1:42" outlineLevel="1" x14ac:dyDescent="0.25">
      <c r="A52" s="2" t="str">
        <f>B52&amp;"-"&amp;COUNTIF($B$24:B52,B52)</f>
        <v>Reforma-20</v>
      </c>
      <c r="B52" s="136" t="s">
        <v>7</v>
      </c>
      <c r="C52" s="81" t="s">
        <v>53</v>
      </c>
      <c r="D52" s="84" t="s">
        <v>54</v>
      </c>
      <c r="E52" s="85" t="s">
        <v>55</v>
      </c>
      <c r="F52" s="34">
        <v>21</v>
      </c>
      <c r="G52" s="132"/>
      <c r="H52" s="132"/>
      <c r="I52" s="31">
        <f t="shared" si="5"/>
        <v>0</v>
      </c>
      <c r="J52" s="133"/>
      <c r="K52" s="32">
        <f t="shared" si="6"/>
        <v>0</v>
      </c>
      <c r="L52" s="33">
        <f t="shared" si="7"/>
        <v>0</v>
      </c>
      <c r="Z52" s="4">
        <f t="shared" si="3"/>
        <v>0</v>
      </c>
      <c r="AA52" s="4">
        <f t="shared" si="4"/>
        <v>0</v>
      </c>
      <c r="AD52" s="63"/>
      <c r="AE52" s="63"/>
      <c r="AM52" s="65"/>
      <c r="AN52" s="65"/>
      <c r="AO52" s="65"/>
      <c r="AP52"/>
    </row>
    <row r="53" spans="1:42" outlineLevel="1" x14ac:dyDescent="0.25">
      <c r="A53" s="2" t="str">
        <f>B53&amp;"-"&amp;COUNTIF($B$24:B53,B53)</f>
        <v>Reforma-21</v>
      </c>
      <c r="B53" s="136" t="s">
        <v>7</v>
      </c>
      <c r="C53" s="81" t="s">
        <v>56</v>
      </c>
      <c r="D53" s="84" t="s">
        <v>57</v>
      </c>
      <c r="E53" s="85" t="s">
        <v>55</v>
      </c>
      <c r="F53" s="34">
        <v>15</v>
      </c>
      <c r="G53" s="132"/>
      <c r="H53" s="132"/>
      <c r="I53" s="31">
        <f t="shared" si="5"/>
        <v>0</v>
      </c>
      <c r="J53" s="133"/>
      <c r="K53" s="32">
        <f t="shared" si="6"/>
        <v>0</v>
      </c>
      <c r="L53" s="33">
        <f t="shared" si="7"/>
        <v>0</v>
      </c>
      <c r="Z53" s="4">
        <f t="shared" si="3"/>
        <v>0</v>
      </c>
      <c r="AA53" s="4">
        <f t="shared" si="4"/>
        <v>0</v>
      </c>
      <c r="AD53" s="63"/>
      <c r="AE53" s="63"/>
      <c r="AM53" s="65"/>
      <c r="AN53" s="65"/>
      <c r="AO53" s="65"/>
      <c r="AP53"/>
    </row>
    <row r="54" spans="1:42" outlineLevel="1" x14ac:dyDescent="0.25">
      <c r="A54" s="2" t="str">
        <f>B54&amp;"-"&amp;COUNTIF($B$24:B54,B54)</f>
        <v>Reforma-22</v>
      </c>
      <c r="B54" s="136" t="s">
        <v>7</v>
      </c>
      <c r="C54" s="81" t="s">
        <v>58</v>
      </c>
      <c r="D54" s="84" t="s">
        <v>59</v>
      </c>
      <c r="E54" s="85" t="s">
        <v>55</v>
      </c>
      <c r="F54" s="34">
        <v>200</v>
      </c>
      <c r="G54" s="132"/>
      <c r="H54" s="132"/>
      <c r="I54" s="31">
        <f t="shared" si="5"/>
        <v>0</v>
      </c>
      <c r="J54" s="133"/>
      <c r="K54" s="32">
        <f t="shared" si="6"/>
        <v>0</v>
      </c>
      <c r="L54" s="33">
        <f t="shared" si="7"/>
        <v>0</v>
      </c>
      <c r="Z54" s="4">
        <f t="shared" si="3"/>
        <v>0</v>
      </c>
      <c r="AA54" s="4">
        <f t="shared" si="4"/>
        <v>0</v>
      </c>
      <c r="AD54" s="63"/>
      <c r="AE54" s="63"/>
      <c r="AM54" s="65"/>
      <c r="AN54" s="65"/>
      <c r="AO54" s="65"/>
      <c r="AP54"/>
    </row>
    <row r="55" spans="1:42" outlineLevel="1" x14ac:dyDescent="0.25">
      <c r="A55" s="2" t="str">
        <f>B55&amp;"-"&amp;COUNTIF($B$24:B55,B55)</f>
        <v>Reforma-23</v>
      </c>
      <c r="B55" s="136" t="s">
        <v>7</v>
      </c>
      <c r="C55" s="81" t="s">
        <v>60</v>
      </c>
      <c r="D55" s="84" t="s">
        <v>61</v>
      </c>
      <c r="E55" s="85" t="s">
        <v>39</v>
      </c>
      <c r="F55" s="34">
        <v>200</v>
      </c>
      <c r="G55" s="132"/>
      <c r="H55" s="132"/>
      <c r="I55" s="31">
        <f t="shared" si="5"/>
        <v>0</v>
      </c>
      <c r="J55" s="133"/>
      <c r="K55" s="32">
        <f t="shared" si="6"/>
        <v>0</v>
      </c>
      <c r="L55" s="33">
        <f t="shared" si="7"/>
        <v>0</v>
      </c>
      <c r="Z55" s="4">
        <f t="shared" si="3"/>
        <v>0</v>
      </c>
      <c r="AA55" s="4">
        <f t="shared" si="4"/>
        <v>0</v>
      </c>
      <c r="AD55" s="63"/>
      <c r="AE55" s="63"/>
      <c r="AM55" s="65"/>
      <c r="AN55" s="65"/>
      <c r="AO55" s="65"/>
      <c r="AP55"/>
    </row>
    <row r="56" spans="1:42" outlineLevel="1" x14ac:dyDescent="0.25">
      <c r="A56" s="2" t="str">
        <f>B56&amp;"-"&amp;COUNTIF($B$24:B56,B56)</f>
        <v>Reforma-24</v>
      </c>
      <c r="B56" s="136" t="s">
        <v>7</v>
      </c>
      <c r="C56" s="81" t="s">
        <v>62</v>
      </c>
      <c r="D56" s="84" t="s">
        <v>857</v>
      </c>
      <c r="E56" s="85" t="s">
        <v>55</v>
      </c>
      <c r="F56" s="34">
        <v>3</v>
      </c>
      <c r="G56" s="132"/>
      <c r="H56" s="132"/>
      <c r="I56" s="31">
        <f t="shared" si="5"/>
        <v>0</v>
      </c>
      <c r="J56" s="133"/>
      <c r="K56" s="32">
        <f t="shared" si="6"/>
        <v>0</v>
      </c>
      <c r="L56" s="33">
        <f t="shared" si="7"/>
        <v>0</v>
      </c>
      <c r="Z56" s="4">
        <f t="shared" si="3"/>
        <v>0</v>
      </c>
      <c r="AA56" s="4">
        <f t="shared" si="4"/>
        <v>0</v>
      </c>
      <c r="AD56" s="63"/>
      <c r="AE56" s="63"/>
      <c r="AM56" s="65"/>
      <c r="AN56" s="65"/>
      <c r="AO56" s="65"/>
      <c r="AP56"/>
    </row>
    <row r="57" spans="1:42" outlineLevel="1" x14ac:dyDescent="0.25">
      <c r="A57" s="2" t="str">
        <f>B57&amp;"-"&amp;COUNTIF($B$24:B57,B57)</f>
        <v>Reforma-25</v>
      </c>
      <c r="B57" s="136" t="s">
        <v>7</v>
      </c>
      <c r="C57" s="81" t="s">
        <v>63</v>
      </c>
      <c r="D57" s="84" t="s">
        <v>858</v>
      </c>
      <c r="E57" s="85" t="s">
        <v>55</v>
      </c>
      <c r="F57" s="34">
        <v>2</v>
      </c>
      <c r="G57" s="132"/>
      <c r="H57" s="132"/>
      <c r="I57" s="31">
        <f t="shared" si="5"/>
        <v>0</v>
      </c>
      <c r="J57" s="133"/>
      <c r="K57" s="32">
        <f t="shared" si="6"/>
        <v>0</v>
      </c>
      <c r="L57" s="33">
        <f t="shared" si="7"/>
        <v>0</v>
      </c>
      <c r="Z57" s="4">
        <f t="shared" si="3"/>
        <v>0</v>
      </c>
      <c r="AA57" s="4">
        <f t="shared" si="4"/>
        <v>0</v>
      </c>
      <c r="AD57" s="63"/>
      <c r="AE57" s="63"/>
      <c r="AM57" s="65"/>
      <c r="AN57" s="65"/>
      <c r="AO57" s="65"/>
      <c r="AP57"/>
    </row>
    <row r="58" spans="1:42" outlineLevel="1" x14ac:dyDescent="0.25">
      <c r="A58" s="2" t="str">
        <f>B58&amp;"-"&amp;COUNTIF($B$24:B58,B58)</f>
        <v>Reforma-26</v>
      </c>
      <c r="B58" s="136" t="s">
        <v>7</v>
      </c>
      <c r="C58" s="81" t="s">
        <v>64</v>
      </c>
      <c r="D58" s="84" t="s">
        <v>65</v>
      </c>
      <c r="E58" s="85" t="s">
        <v>39</v>
      </c>
      <c r="F58" s="34">
        <v>125.14444444444401</v>
      </c>
      <c r="G58" s="132"/>
      <c r="H58" s="132"/>
      <c r="I58" s="31">
        <f t="shared" si="5"/>
        <v>0</v>
      </c>
      <c r="J58" s="133"/>
      <c r="K58" s="32">
        <f t="shared" si="6"/>
        <v>0</v>
      </c>
      <c r="L58" s="33">
        <f t="shared" si="7"/>
        <v>0</v>
      </c>
      <c r="Z58" s="4">
        <f t="shared" si="3"/>
        <v>0</v>
      </c>
      <c r="AA58" s="4">
        <f t="shared" si="4"/>
        <v>0</v>
      </c>
      <c r="AD58" s="63"/>
      <c r="AE58" s="63"/>
      <c r="AM58" s="65"/>
      <c r="AN58" s="65"/>
      <c r="AO58" s="65"/>
      <c r="AP58"/>
    </row>
    <row r="59" spans="1:42" outlineLevel="1" x14ac:dyDescent="0.25">
      <c r="A59" s="2" t="str">
        <f>B59&amp;"-"&amp;COUNTIF($B$24:B59,B59)</f>
        <v>Reforma-27</v>
      </c>
      <c r="B59" s="136" t="s">
        <v>7</v>
      </c>
      <c r="C59" s="81" t="s">
        <v>66</v>
      </c>
      <c r="D59" s="84" t="s">
        <v>67</v>
      </c>
      <c r="E59" s="85" t="s">
        <v>39</v>
      </c>
      <c r="F59" s="34">
        <v>82.094444444444406</v>
      </c>
      <c r="G59" s="132"/>
      <c r="H59" s="132"/>
      <c r="I59" s="31">
        <f t="shared" si="5"/>
        <v>0</v>
      </c>
      <c r="J59" s="133"/>
      <c r="K59" s="32">
        <f t="shared" si="6"/>
        <v>0</v>
      </c>
      <c r="L59" s="33">
        <f t="shared" si="7"/>
        <v>0</v>
      </c>
      <c r="Z59" s="4">
        <f t="shared" si="3"/>
        <v>0</v>
      </c>
      <c r="AA59" s="4">
        <f t="shared" si="4"/>
        <v>0</v>
      </c>
      <c r="AD59" s="63"/>
      <c r="AE59" s="63"/>
      <c r="AM59" s="65"/>
      <c r="AN59" s="65"/>
      <c r="AO59" s="65"/>
      <c r="AP59"/>
    </row>
    <row r="60" spans="1:42" ht="27" outlineLevel="1" x14ac:dyDescent="0.25">
      <c r="A60" s="2" t="str">
        <f>B60&amp;"-"&amp;COUNTIF($B$24:B60,B60)</f>
        <v>Ampliação Academia-2</v>
      </c>
      <c r="B60" s="136" t="s">
        <v>26</v>
      </c>
      <c r="C60" s="81" t="s">
        <v>68</v>
      </c>
      <c r="D60" s="84" t="s">
        <v>859</v>
      </c>
      <c r="E60" s="85" t="s">
        <v>31</v>
      </c>
      <c r="F60" s="34">
        <v>34.417499999999997</v>
      </c>
      <c r="G60" s="132"/>
      <c r="H60" s="132"/>
      <c r="I60" s="31">
        <f t="shared" si="5"/>
        <v>0</v>
      </c>
      <c r="J60" s="133"/>
      <c r="K60" s="32">
        <f t="shared" si="6"/>
        <v>0</v>
      </c>
      <c r="L60" s="33">
        <f t="shared" si="7"/>
        <v>0</v>
      </c>
      <c r="Z60" s="4">
        <f t="shared" si="3"/>
        <v>0</v>
      </c>
      <c r="AA60" s="4">
        <f t="shared" si="4"/>
        <v>0</v>
      </c>
      <c r="AD60" s="63"/>
      <c r="AE60" s="63"/>
      <c r="AM60" s="65"/>
      <c r="AN60" s="65"/>
      <c r="AO60" s="65"/>
      <c r="AP60"/>
    </row>
    <row r="61" spans="1:42" ht="27" outlineLevel="1" x14ac:dyDescent="0.25">
      <c r="A61" s="2" t="str">
        <f>B61&amp;"-"&amp;COUNTIF($B$24:B61,B61)</f>
        <v>Reforma-28</v>
      </c>
      <c r="B61" s="136" t="s">
        <v>7</v>
      </c>
      <c r="C61" s="81" t="s">
        <v>69</v>
      </c>
      <c r="D61" s="84" t="s">
        <v>860</v>
      </c>
      <c r="E61" s="85" t="s">
        <v>31</v>
      </c>
      <c r="F61" s="34">
        <v>18.633333333333301</v>
      </c>
      <c r="G61" s="132"/>
      <c r="H61" s="132"/>
      <c r="I61" s="31">
        <f t="shared" si="5"/>
        <v>0</v>
      </c>
      <c r="J61" s="133"/>
      <c r="K61" s="32">
        <f t="shared" si="6"/>
        <v>0</v>
      </c>
      <c r="L61" s="33">
        <f t="shared" si="7"/>
        <v>0</v>
      </c>
      <c r="Z61" s="4">
        <f t="shared" si="3"/>
        <v>0</v>
      </c>
      <c r="AA61" s="4">
        <f t="shared" si="4"/>
        <v>0</v>
      </c>
      <c r="AD61" s="63"/>
      <c r="AE61" s="63"/>
      <c r="AM61" s="65"/>
      <c r="AN61" s="65"/>
      <c r="AO61" s="65"/>
      <c r="AP61"/>
    </row>
    <row r="62" spans="1:42" outlineLevel="1" x14ac:dyDescent="0.25">
      <c r="A62" s="2" t="str">
        <f>B62&amp;"-"&amp;COUNTIF($B$24:B62,B62)</f>
        <v>Reforma-29</v>
      </c>
      <c r="B62" s="136" t="s">
        <v>7</v>
      </c>
      <c r="C62" s="81" t="s">
        <v>70</v>
      </c>
      <c r="D62" s="84" t="s">
        <v>861</v>
      </c>
      <c r="E62" s="85" t="s">
        <v>31</v>
      </c>
      <c r="F62" s="34">
        <v>3.3</v>
      </c>
      <c r="G62" s="132"/>
      <c r="H62" s="132"/>
      <c r="I62" s="31">
        <f t="shared" si="5"/>
        <v>0</v>
      </c>
      <c r="J62" s="133"/>
      <c r="K62" s="32">
        <f t="shared" si="6"/>
        <v>0</v>
      </c>
      <c r="L62" s="33">
        <f t="shared" si="7"/>
        <v>0</v>
      </c>
      <c r="Z62" s="4">
        <f t="shared" si="3"/>
        <v>0</v>
      </c>
      <c r="AA62" s="4">
        <f t="shared" si="4"/>
        <v>0</v>
      </c>
      <c r="AD62" s="63"/>
      <c r="AE62" s="63"/>
      <c r="AM62" s="65"/>
      <c r="AN62" s="65"/>
      <c r="AO62" s="65"/>
      <c r="AP62"/>
    </row>
    <row r="63" spans="1:42" outlineLevel="1" x14ac:dyDescent="0.25">
      <c r="A63" s="2" t="str">
        <f>B63&amp;"-"&amp;COUNTIF($B$24:B63,B63)</f>
        <v>Reforma-30</v>
      </c>
      <c r="B63" s="136" t="s">
        <v>7</v>
      </c>
      <c r="C63" s="81" t="s">
        <v>71</v>
      </c>
      <c r="D63" s="84" t="s">
        <v>862</v>
      </c>
      <c r="E63" s="85" t="s">
        <v>23</v>
      </c>
      <c r="F63" s="34">
        <v>165.65</v>
      </c>
      <c r="G63" s="132"/>
      <c r="H63" s="132"/>
      <c r="I63" s="31">
        <f t="shared" si="5"/>
        <v>0</v>
      </c>
      <c r="J63" s="133"/>
      <c r="K63" s="32">
        <f t="shared" si="6"/>
        <v>0</v>
      </c>
      <c r="L63" s="33">
        <f t="shared" si="7"/>
        <v>0</v>
      </c>
      <c r="Z63" s="4">
        <f t="shared" si="3"/>
        <v>0</v>
      </c>
      <c r="AA63" s="4">
        <f t="shared" si="4"/>
        <v>0</v>
      </c>
      <c r="AD63" s="63"/>
      <c r="AE63" s="63"/>
      <c r="AM63" s="65"/>
      <c r="AN63" s="65"/>
      <c r="AO63" s="65"/>
      <c r="AP63"/>
    </row>
    <row r="64" spans="1:42" ht="27" outlineLevel="1" x14ac:dyDescent="0.25">
      <c r="A64" s="2" t="str">
        <f>B64&amp;"-"&amp;COUNTIF($B$24:B64,B64)</f>
        <v>Reforma-31</v>
      </c>
      <c r="B64" s="136" t="s">
        <v>7</v>
      </c>
      <c r="C64" s="81" t="s">
        <v>72</v>
      </c>
      <c r="D64" s="84" t="s">
        <v>863</v>
      </c>
      <c r="E64" s="85" t="s">
        <v>31</v>
      </c>
      <c r="F64" s="34">
        <v>40.840625000000003</v>
      </c>
      <c r="G64" s="132"/>
      <c r="H64" s="132"/>
      <c r="I64" s="31">
        <f t="shared" si="5"/>
        <v>0</v>
      </c>
      <c r="J64" s="133"/>
      <c r="K64" s="32">
        <f t="shared" si="6"/>
        <v>0</v>
      </c>
      <c r="L64" s="33">
        <f t="shared" si="7"/>
        <v>0</v>
      </c>
      <c r="Z64" s="4">
        <f t="shared" si="3"/>
        <v>0</v>
      </c>
      <c r="AA64" s="4">
        <f t="shared" si="4"/>
        <v>0</v>
      </c>
      <c r="AD64" s="63"/>
      <c r="AE64" s="63"/>
      <c r="AM64" s="65"/>
      <c r="AN64" s="65"/>
      <c r="AO64" s="65"/>
      <c r="AP64"/>
    </row>
    <row r="65" spans="1:1024" outlineLevel="1" x14ac:dyDescent="0.25">
      <c r="A65" s="2" t="str">
        <f>B65&amp;"-"&amp;COUNTIF($B$24:B65,B65)</f>
        <v>Reforma-32</v>
      </c>
      <c r="B65" s="136" t="s">
        <v>7</v>
      </c>
      <c r="C65" s="81" t="s">
        <v>73</v>
      </c>
      <c r="D65" s="84" t="s">
        <v>74</v>
      </c>
      <c r="E65" s="85" t="s">
        <v>31</v>
      </c>
      <c r="F65" s="34">
        <v>172.81</v>
      </c>
      <c r="G65" s="132"/>
      <c r="H65" s="132"/>
      <c r="I65" s="31">
        <f t="shared" si="5"/>
        <v>0</v>
      </c>
      <c r="J65" s="133"/>
      <c r="K65" s="32">
        <f t="shared" si="6"/>
        <v>0</v>
      </c>
      <c r="L65" s="33">
        <f t="shared" si="7"/>
        <v>0</v>
      </c>
      <c r="Z65" s="4">
        <f t="shared" si="3"/>
        <v>0</v>
      </c>
      <c r="AA65" s="4">
        <f t="shared" si="4"/>
        <v>0</v>
      </c>
      <c r="AD65" s="63"/>
      <c r="AE65" s="63"/>
      <c r="AM65" s="65"/>
      <c r="AN65" s="65"/>
      <c r="AO65" s="65"/>
      <c r="AP65"/>
    </row>
    <row r="66" spans="1:1024" ht="27" outlineLevel="1" x14ac:dyDescent="0.25">
      <c r="A66" s="2" t="str">
        <f>B66&amp;"-"&amp;COUNTIF($B$24:B66,B66)</f>
        <v>Reforma-33</v>
      </c>
      <c r="B66" s="136" t="s">
        <v>7</v>
      </c>
      <c r="C66" s="81" t="s">
        <v>75</v>
      </c>
      <c r="D66" s="84" t="s">
        <v>864</v>
      </c>
      <c r="E66" s="85" t="s">
        <v>76</v>
      </c>
      <c r="F66" s="34">
        <v>3456.2</v>
      </c>
      <c r="G66" s="132"/>
      <c r="H66" s="132"/>
      <c r="I66" s="31">
        <f t="shared" si="5"/>
        <v>0</v>
      </c>
      <c r="J66" s="133"/>
      <c r="K66" s="32">
        <f t="shared" si="6"/>
        <v>0</v>
      </c>
      <c r="L66" s="33">
        <f t="shared" si="7"/>
        <v>0</v>
      </c>
      <c r="Z66" s="4">
        <f t="shared" si="3"/>
        <v>0</v>
      </c>
      <c r="AA66" s="4">
        <f t="shared" si="4"/>
        <v>0</v>
      </c>
      <c r="AD66" s="63"/>
      <c r="AE66" s="63"/>
      <c r="AM66" s="65"/>
      <c r="AN66" s="65"/>
      <c r="AO66" s="65"/>
      <c r="AP66"/>
    </row>
    <row r="67" spans="1:1024" outlineLevel="1" x14ac:dyDescent="0.25">
      <c r="A67" s="2" t="str">
        <f>B67&amp;"-"&amp;COUNTIF($B$24:B67,B67)</f>
        <v>Ampliação Unidade-7</v>
      </c>
      <c r="B67" s="136" t="s">
        <v>11</v>
      </c>
      <c r="C67" s="81" t="s">
        <v>77</v>
      </c>
      <c r="D67" s="84" t="s">
        <v>865</v>
      </c>
      <c r="E67" s="85" t="s">
        <v>23</v>
      </c>
      <c r="F67" s="34">
        <v>7.5</v>
      </c>
      <c r="G67" s="132"/>
      <c r="H67" s="132"/>
      <c r="I67" s="31">
        <f t="shared" si="5"/>
        <v>0</v>
      </c>
      <c r="J67" s="133"/>
      <c r="K67" s="32">
        <f t="shared" si="6"/>
        <v>0</v>
      </c>
      <c r="L67" s="33">
        <f t="shared" si="7"/>
        <v>0</v>
      </c>
      <c r="Z67" s="4">
        <f t="shared" si="3"/>
        <v>0</v>
      </c>
      <c r="AA67" s="4">
        <f t="shared" si="4"/>
        <v>0</v>
      </c>
      <c r="AD67" s="63"/>
      <c r="AE67" s="63"/>
      <c r="AM67" s="65"/>
      <c r="AN67" s="65"/>
      <c r="AO67" s="65"/>
      <c r="AP67"/>
    </row>
    <row r="68" spans="1:1024" outlineLevel="1" x14ac:dyDescent="0.25">
      <c r="A68" s="2" t="str">
        <f>B68&amp;"-"&amp;COUNTIF($B$24:B68,B68)</f>
        <v>Ampliação Unidade-8</v>
      </c>
      <c r="B68" s="136" t="s">
        <v>11</v>
      </c>
      <c r="C68" s="81" t="s">
        <v>78</v>
      </c>
      <c r="D68" s="84" t="s">
        <v>866</v>
      </c>
      <c r="E68" s="85" t="s">
        <v>23</v>
      </c>
      <c r="F68" s="34">
        <v>7.5</v>
      </c>
      <c r="G68" s="132"/>
      <c r="H68" s="132"/>
      <c r="I68" s="31">
        <f t="shared" si="5"/>
        <v>0</v>
      </c>
      <c r="J68" s="133"/>
      <c r="K68" s="32">
        <f t="shared" si="6"/>
        <v>0</v>
      </c>
      <c r="L68" s="33">
        <f t="shared" si="7"/>
        <v>0</v>
      </c>
      <c r="Z68" s="4">
        <f t="shared" si="3"/>
        <v>0</v>
      </c>
      <c r="AA68" s="4">
        <f t="shared" si="4"/>
        <v>0</v>
      </c>
      <c r="AD68" s="63"/>
      <c r="AE68" s="63"/>
      <c r="AM68" s="65"/>
      <c r="AN68" s="65"/>
      <c r="AO68" s="65"/>
      <c r="AP68"/>
    </row>
    <row r="69" spans="1:1024" outlineLevel="1" x14ac:dyDescent="0.25">
      <c r="A69" s="2" t="str">
        <f>B69&amp;"-"&amp;COUNTIF($B$24:B69,B69)</f>
        <v>Ampliação Unidade-9</v>
      </c>
      <c r="B69" s="136" t="s">
        <v>11</v>
      </c>
      <c r="C69" s="81" t="s">
        <v>79</v>
      </c>
      <c r="D69" s="84" t="s">
        <v>867</v>
      </c>
      <c r="E69" s="85" t="s">
        <v>23</v>
      </c>
      <c r="F69" s="34">
        <v>5</v>
      </c>
      <c r="G69" s="132"/>
      <c r="H69" s="132"/>
      <c r="I69" s="31">
        <f t="shared" si="5"/>
        <v>0</v>
      </c>
      <c r="J69" s="133"/>
      <c r="K69" s="32">
        <f t="shared" si="6"/>
        <v>0</v>
      </c>
      <c r="L69" s="33">
        <f t="shared" si="7"/>
        <v>0</v>
      </c>
      <c r="Z69" s="4">
        <f t="shared" si="3"/>
        <v>0</v>
      </c>
      <c r="AA69" s="4">
        <f t="shared" si="4"/>
        <v>0</v>
      </c>
      <c r="AD69" s="63"/>
      <c r="AE69" s="63"/>
      <c r="AM69" s="65"/>
      <c r="AN69" s="65"/>
      <c r="AO69" s="65"/>
      <c r="AP69"/>
    </row>
    <row r="70" spans="1:1024" outlineLevel="1" x14ac:dyDescent="0.25">
      <c r="A70" s="2" t="str">
        <f>B70&amp;"-"&amp;COUNTIF($B$24:B70,B70)</f>
        <v>Ampliação Unidade-10</v>
      </c>
      <c r="B70" s="136" t="s">
        <v>11</v>
      </c>
      <c r="C70" s="81" t="s">
        <v>80</v>
      </c>
      <c r="D70" s="84" t="s">
        <v>81</v>
      </c>
      <c r="E70" s="85" t="s">
        <v>55</v>
      </c>
      <c r="F70" s="34">
        <v>1</v>
      </c>
      <c r="G70" s="132"/>
      <c r="H70" s="132"/>
      <c r="I70" s="31">
        <f t="shared" si="5"/>
        <v>0</v>
      </c>
      <c r="J70" s="133"/>
      <c r="K70" s="32">
        <f t="shared" si="6"/>
        <v>0</v>
      </c>
      <c r="L70" s="33">
        <f t="shared" si="7"/>
        <v>0</v>
      </c>
      <c r="Z70" s="4">
        <f t="shared" si="3"/>
        <v>0</v>
      </c>
      <c r="AA70" s="4">
        <f t="shared" si="4"/>
        <v>0</v>
      </c>
      <c r="AD70" s="63"/>
      <c r="AE70" s="63"/>
      <c r="AM70" s="65"/>
      <c r="AN70" s="65"/>
      <c r="AO70" s="65"/>
      <c r="AP70"/>
    </row>
    <row r="71" spans="1:1024" ht="14.4" outlineLevel="1" thickBot="1" x14ac:dyDescent="0.3">
      <c r="A71" s="2" t="str">
        <f>B71&amp;"-"&amp;COUNTIF($B$24:B71,B71)</f>
        <v>Ampliação Unidade-11</v>
      </c>
      <c r="B71" s="136" t="s">
        <v>11</v>
      </c>
      <c r="C71" s="81" t="s">
        <v>82</v>
      </c>
      <c r="D71" s="84" t="s">
        <v>83</v>
      </c>
      <c r="E71" s="85" t="s">
        <v>55</v>
      </c>
      <c r="F71" s="34">
        <v>1</v>
      </c>
      <c r="G71" s="132"/>
      <c r="H71" s="132"/>
      <c r="I71" s="31">
        <f t="shared" si="5"/>
        <v>0</v>
      </c>
      <c r="J71" s="133"/>
      <c r="K71" s="32">
        <f t="shared" si="6"/>
        <v>0</v>
      </c>
      <c r="L71" s="33">
        <f t="shared" si="7"/>
        <v>0</v>
      </c>
      <c r="Z71" s="4">
        <f t="shared" si="3"/>
        <v>0</v>
      </c>
      <c r="AA71" s="4">
        <f t="shared" si="4"/>
        <v>0</v>
      </c>
      <c r="AD71" s="63"/>
      <c r="AE71" s="63"/>
      <c r="AM71" s="65"/>
      <c r="AN71" s="65"/>
      <c r="AO71" s="65"/>
      <c r="AP71"/>
    </row>
    <row r="72" spans="1:1024" ht="14.4" thickBot="1" x14ac:dyDescent="0.3">
      <c r="B72" s="136"/>
      <c r="C72" s="86"/>
      <c r="D72" s="61"/>
      <c r="E72" s="41"/>
      <c r="F72" s="87"/>
      <c r="G72" s="87"/>
      <c r="H72" s="87"/>
      <c r="I72" s="37"/>
      <c r="J72" s="38"/>
      <c r="K72" s="39" t="s">
        <v>18</v>
      </c>
      <c r="L72" s="39">
        <f>SUM(L32:L71)</f>
        <v>0</v>
      </c>
      <c r="M72" s="40" t="e">
        <f>L72/$L$624</f>
        <v>#DIV/0!</v>
      </c>
      <c r="Z72" s="4">
        <f t="shared" si="3"/>
        <v>0</v>
      </c>
      <c r="AA72" s="4">
        <f t="shared" si="4"/>
        <v>0</v>
      </c>
      <c r="AD72" s="63"/>
      <c r="AE72" s="63"/>
      <c r="AM72" s="65"/>
      <c r="AN72" s="65"/>
      <c r="AO72" s="65"/>
      <c r="AP72"/>
    </row>
    <row r="73" spans="1:1024" s="1" customFormat="1" ht="14.4" thickBot="1" x14ac:dyDescent="0.3">
      <c r="B73" s="136"/>
      <c r="C73" s="70" t="s">
        <v>84</v>
      </c>
      <c r="D73" s="71" t="s">
        <v>85</v>
      </c>
      <c r="E73" s="72"/>
      <c r="F73" s="73"/>
      <c r="G73" s="74"/>
      <c r="H73" s="74"/>
      <c r="I73" s="75"/>
      <c r="J73" s="75"/>
      <c r="K73" s="76"/>
      <c r="L73" s="77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4">
        <f t="shared" si="3"/>
        <v>0</v>
      </c>
      <c r="AA73" s="4">
        <f t="shared" si="4"/>
        <v>0</v>
      </c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80"/>
      <c r="AN73" s="80"/>
      <c r="AO73" s="80"/>
      <c r="AMF73"/>
      <c r="AMG73"/>
      <c r="AMH73"/>
      <c r="AMI73"/>
      <c r="AMJ73"/>
    </row>
    <row r="74" spans="1:1024" ht="13.95" customHeight="1" x14ac:dyDescent="0.25">
      <c r="A74" s="1"/>
      <c r="B74" s="136"/>
      <c r="C74" s="88" t="s">
        <v>86</v>
      </c>
      <c r="D74" s="89" t="s">
        <v>87</v>
      </c>
      <c r="E74" s="90"/>
      <c r="F74" s="91"/>
      <c r="G74" s="92"/>
      <c r="H74" s="92"/>
      <c r="I74" s="93"/>
      <c r="J74" s="93"/>
      <c r="K74" s="94"/>
      <c r="L74" s="95"/>
      <c r="M74" s="139" t="s">
        <v>88</v>
      </c>
      <c r="N74" s="139"/>
      <c r="O74" s="139"/>
      <c r="P74" s="139"/>
      <c r="Q74" s="139"/>
      <c r="Z74" s="4">
        <f t="shared" si="3"/>
        <v>0</v>
      </c>
      <c r="AA74" s="4">
        <f t="shared" si="4"/>
        <v>0</v>
      </c>
      <c r="AD74" s="63"/>
      <c r="AE74" s="63"/>
      <c r="AM74" s="65"/>
      <c r="AN74" s="65"/>
      <c r="AO74" s="65"/>
      <c r="AP74"/>
    </row>
    <row r="75" spans="1:1024" outlineLevel="1" x14ac:dyDescent="0.25">
      <c r="A75" s="2" t="str">
        <f>B75&amp;"-"&amp;COUNTIF($B$24:B75,B75)</f>
        <v>Ampliação Unidade-12</v>
      </c>
      <c r="B75" s="136" t="s">
        <v>11</v>
      </c>
      <c r="C75" s="81" t="s">
        <v>89</v>
      </c>
      <c r="D75" s="84" t="s">
        <v>90</v>
      </c>
      <c r="E75" s="85" t="s">
        <v>31</v>
      </c>
      <c r="F75" s="34">
        <v>98.05</v>
      </c>
      <c r="G75" s="132"/>
      <c r="H75" s="132"/>
      <c r="I75" s="31">
        <f t="shared" ref="I75:I106" si="8">IF(F75&lt;&gt;"",TRUNC(G75,2)+TRUNC(H75,2),"")</f>
        <v>0</v>
      </c>
      <c r="J75" s="133"/>
      <c r="K75" s="32">
        <f t="shared" ref="K75:K106" si="9">ROUND(I75*(1+J75),2)</f>
        <v>0</v>
      </c>
      <c r="L75" s="33">
        <f t="shared" ref="L75:L106" si="10">ROUND(K75*F75,2)</f>
        <v>0</v>
      </c>
      <c r="M75" s="139"/>
      <c r="N75" s="139"/>
      <c r="O75" s="139"/>
      <c r="P75" s="139"/>
      <c r="Q75" s="139"/>
      <c r="Z75" s="4">
        <f t="shared" si="3"/>
        <v>0</v>
      </c>
      <c r="AA75" s="4">
        <f t="shared" si="4"/>
        <v>0</v>
      </c>
      <c r="AD75" s="63"/>
      <c r="AE75" s="63"/>
      <c r="AM75" s="65"/>
      <c r="AN75" s="65"/>
      <c r="AO75" s="65"/>
      <c r="AP75"/>
    </row>
    <row r="76" spans="1:1024" outlineLevel="1" x14ac:dyDescent="0.25">
      <c r="A76" s="2" t="str">
        <f>B76&amp;"-"&amp;COUNTIF($B$24:B76,B76)</f>
        <v>Ampliação Academia-3</v>
      </c>
      <c r="B76" s="136" t="s">
        <v>26</v>
      </c>
      <c r="C76" s="81" t="s">
        <v>91</v>
      </c>
      <c r="D76" s="84" t="s">
        <v>90</v>
      </c>
      <c r="E76" s="85" t="s">
        <v>31</v>
      </c>
      <c r="F76" s="34">
        <v>7.65</v>
      </c>
      <c r="G76" s="132"/>
      <c r="H76" s="132"/>
      <c r="I76" s="31">
        <f t="shared" si="8"/>
        <v>0</v>
      </c>
      <c r="J76" s="133"/>
      <c r="K76" s="32">
        <f t="shared" si="9"/>
        <v>0</v>
      </c>
      <c r="L76" s="33">
        <f t="shared" si="10"/>
        <v>0</v>
      </c>
      <c r="M76" s="139"/>
      <c r="N76" s="139"/>
      <c r="O76" s="139"/>
      <c r="P76" s="139"/>
      <c r="Q76" s="139"/>
      <c r="Z76" s="4">
        <f t="shared" si="3"/>
        <v>0</v>
      </c>
      <c r="AA76" s="4">
        <f t="shared" si="4"/>
        <v>0</v>
      </c>
      <c r="AD76" s="63"/>
      <c r="AE76" s="63"/>
      <c r="AM76" s="65"/>
      <c r="AN76" s="65"/>
      <c r="AO76" s="65"/>
      <c r="AP76"/>
    </row>
    <row r="77" spans="1:1024" outlineLevel="1" x14ac:dyDescent="0.25">
      <c r="A77" s="2" t="str">
        <f>B77&amp;"-"&amp;COUNTIF($B$24:B77,B77)</f>
        <v>Ampliação Unidade-13</v>
      </c>
      <c r="B77" s="136" t="s">
        <v>11</v>
      </c>
      <c r="C77" s="81" t="s">
        <v>92</v>
      </c>
      <c r="D77" s="84" t="s">
        <v>93</v>
      </c>
      <c r="E77" s="85" t="s">
        <v>31</v>
      </c>
      <c r="F77" s="34">
        <v>56.3</v>
      </c>
      <c r="G77" s="132"/>
      <c r="H77" s="132"/>
      <c r="I77" s="31">
        <f t="shared" si="8"/>
        <v>0</v>
      </c>
      <c r="J77" s="133"/>
      <c r="K77" s="32">
        <f t="shared" si="9"/>
        <v>0</v>
      </c>
      <c r="L77" s="33">
        <f t="shared" si="10"/>
        <v>0</v>
      </c>
      <c r="M77" s="139"/>
      <c r="N77" s="139"/>
      <c r="O77" s="139"/>
      <c r="P77" s="139"/>
      <c r="Q77" s="139"/>
      <c r="Z77" s="4">
        <f t="shared" si="3"/>
        <v>0</v>
      </c>
      <c r="AA77" s="4">
        <f t="shared" si="4"/>
        <v>0</v>
      </c>
      <c r="AD77" s="63"/>
      <c r="AE77" s="63"/>
      <c r="AM77" s="65"/>
      <c r="AN77" s="65"/>
      <c r="AO77" s="65"/>
      <c r="AP77"/>
    </row>
    <row r="78" spans="1:1024" outlineLevel="1" x14ac:dyDescent="0.25">
      <c r="A78" s="2" t="str">
        <f>B78&amp;"-"&amp;COUNTIF($B$24:B78,B78)</f>
        <v>Ampliação Academia-4</v>
      </c>
      <c r="B78" s="136" t="s">
        <v>26</v>
      </c>
      <c r="C78" s="81" t="s">
        <v>94</v>
      </c>
      <c r="D78" s="84" t="s">
        <v>93</v>
      </c>
      <c r="E78" s="85" t="s">
        <v>31</v>
      </c>
      <c r="F78" s="34">
        <v>2.4</v>
      </c>
      <c r="G78" s="132"/>
      <c r="H78" s="132"/>
      <c r="I78" s="31">
        <f t="shared" si="8"/>
        <v>0</v>
      </c>
      <c r="J78" s="133"/>
      <c r="K78" s="32">
        <f t="shared" si="9"/>
        <v>0</v>
      </c>
      <c r="L78" s="33">
        <f t="shared" si="10"/>
        <v>0</v>
      </c>
      <c r="M78" s="139"/>
      <c r="N78" s="139"/>
      <c r="O78" s="139"/>
      <c r="P78" s="139"/>
      <c r="Q78" s="139"/>
      <c r="Z78" s="4">
        <f t="shared" si="3"/>
        <v>0</v>
      </c>
      <c r="AA78" s="4">
        <f t="shared" si="4"/>
        <v>0</v>
      </c>
      <c r="AD78" s="63"/>
      <c r="AE78" s="63"/>
      <c r="AM78" s="65"/>
      <c r="AN78" s="65"/>
      <c r="AO78" s="65"/>
      <c r="AP78"/>
    </row>
    <row r="79" spans="1:1024" outlineLevel="1" x14ac:dyDescent="0.25">
      <c r="A79" s="2" t="str">
        <f>B79&amp;"-"&amp;COUNTIF($B$24:B79,B79)</f>
        <v>Ampliação Unidade-14</v>
      </c>
      <c r="B79" s="136" t="s">
        <v>11</v>
      </c>
      <c r="C79" s="81" t="s">
        <v>95</v>
      </c>
      <c r="D79" s="84" t="s">
        <v>868</v>
      </c>
      <c r="E79" s="85" t="s">
        <v>31</v>
      </c>
      <c r="F79" s="34">
        <v>91.8</v>
      </c>
      <c r="G79" s="132"/>
      <c r="H79" s="132"/>
      <c r="I79" s="31">
        <f t="shared" si="8"/>
        <v>0</v>
      </c>
      <c r="J79" s="133"/>
      <c r="K79" s="32">
        <f t="shared" si="9"/>
        <v>0</v>
      </c>
      <c r="L79" s="33">
        <f t="shared" si="10"/>
        <v>0</v>
      </c>
      <c r="M79" s="139"/>
      <c r="N79" s="139"/>
      <c r="O79" s="139"/>
      <c r="P79" s="139"/>
      <c r="Q79" s="139"/>
      <c r="Z79" s="4">
        <f t="shared" si="3"/>
        <v>0</v>
      </c>
      <c r="AA79" s="4">
        <f t="shared" si="4"/>
        <v>0</v>
      </c>
      <c r="AD79" s="63"/>
      <c r="AE79" s="63"/>
      <c r="AM79" s="65"/>
      <c r="AN79" s="65"/>
      <c r="AO79" s="65"/>
      <c r="AP79"/>
    </row>
    <row r="80" spans="1:1024" outlineLevel="1" x14ac:dyDescent="0.25">
      <c r="A80" s="2" t="str">
        <f>B80&amp;"-"&amp;COUNTIF($B$24:B80,B80)</f>
        <v>Ampliação Academia-5</v>
      </c>
      <c r="B80" s="136" t="s">
        <v>26</v>
      </c>
      <c r="C80" s="81" t="s">
        <v>96</v>
      </c>
      <c r="D80" s="84" t="s">
        <v>869</v>
      </c>
      <c r="E80" s="85" t="s">
        <v>31</v>
      </c>
      <c r="F80" s="34">
        <v>4.5999999999999996</v>
      </c>
      <c r="G80" s="132"/>
      <c r="H80" s="132"/>
      <c r="I80" s="31">
        <f t="shared" si="8"/>
        <v>0</v>
      </c>
      <c r="J80" s="133"/>
      <c r="K80" s="32">
        <f t="shared" si="9"/>
        <v>0</v>
      </c>
      <c r="L80" s="33">
        <f t="shared" si="10"/>
        <v>0</v>
      </c>
      <c r="M80" s="139"/>
      <c r="N80" s="139"/>
      <c r="O80" s="139"/>
      <c r="P80" s="139"/>
      <c r="Q80" s="139"/>
      <c r="Z80" s="4">
        <f t="shared" si="3"/>
        <v>0</v>
      </c>
      <c r="AA80" s="4">
        <f t="shared" si="4"/>
        <v>0</v>
      </c>
      <c r="AD80" s="63"/>
      <c r="AE80" s="63"/>
      <c r="AM80" s="65"/>
      <c r="AN80" s="65"/>
      <c r="AO80" s="65"/>
      <c r="AP80"/>
    </row>
    <row r="81" spans="1:42" outlineLevel="1" x14ac:dyDescent="0.25">
      <c r="A81" s="2" t="str">
        <f>B81&amp;"-"&amp;COUNTIF($B$24:B81,B81)</f>
        <v>Ampliação Unidade-15</v>
      </c>
      <c r="B81" s="136" t="s">
        <v>11</v>
      </c>
      <c r="C81" s="81" t="s">
        <v>97</v>
      </c>
      <c r="D81" s="84" t="s">
        <v>870</v>
      </c>
      <c r="E81" s="85" t="s">
        <v>31</v>
      </c>
      <c r="F81" s="34">
        <v>184.98</v>
      </c>
      <c r="G81" s="132"/>
      <c r="H81" s="132"/>
      <c r="I81" s="31">
        <f t="shared" si="8"/>
        <v>0</v>
      </c>
      <c r="J81" s="133"/>
      <c r="K81" s="32">
        <f t="shared" si="9"/>
        <v>0</v>
      </c>
      <c r="L81" s="33">
        <f t="shared" si="10"/>
        <v>0</v>
      </c>
      <c r="M81" s="139"/>
      <c r="N81" s="139"/>
      <c r="O81" s="139"/>
      <c r="P81" s="139"/>
      <c r="Q81" s="139"/>
      <c r="Z81" s="4">
        <f t="shared" si="3"/>
        <v>0</v>
      </c>
      <c r="AA81" s="4">
        <f t="shared" si="4"/>
        <v>0</v>
      </c>
      <c r="AD81" s="63"/>
      <c r="AE81" s="63"/>
      <c r="AM81" s="65"/>
      <c r="AN81" s="65"/>
      <c r="AO81" s="65"/>
      <c r="AP81"/>
    </row>
    <row r="82" spans="1:42" ht="27" outlineLevel="1" x14ac:dyDescent="0.25">
      <c r="A82" s="2" t="str">
        <f>B82&amp;"-"&amp;COUNTIF($B$24:B82,B82)</f>
        <v>Ampliação Academia-6</v>
      </c>
      <c r="B82" s="136" t="s">
        <v>26</v>
      </c>
      <c r="C82" s="81" t="s">
        <v>98</v>
      </c>
      <c r="D82" s="84" t="s">
        <v>871</v>
      </c>
      <c r="E82" s="85" t="s">
        <v>31</v>
      </c>
      <c r="F82" s="34">
        <v>26.52</v>
      </c>
      <c r="G82" s="132"/>
      <c r="H82" s="132"/>
      <c r="I82" s="31">
        <f t="shared" si="8"/>
        <v>0</v>
      </c>
      <c r="J82" s="133"/>
      <c r="K82" s="32">
        <f t="shared" si="9"/>
        <v>0</v>
      </c>
      <c r="L82" s="33">
        <f t="shared" si="10"/>
        <v>0</v>
      </c>
      <c r="M82" s="139"/>
      <c r="N82" s="139"/>
      <c r="O82" s="139"/>
      <c r="P82" s="139"/>
      <c r="Q82" s="139"/>
      <c r="Z82" s="4">
        <f t="shared" si="3"/>
        <v>0</v>
      </c>
      <c r="AA82" s="4">
        <f t="shared" si="4"/>
        <v>0</v>
      </c>
      <c r="AD82" s="63"/>
      <c r="AE82" s="63"/>
      <c r="AM82" s="65"/>
      <c r="AN82" s="65"/>
      <c r="AO82" s="65"/>
      <c r="AP82"/>
    </row>
    <row r="83" spans="1:42" outlineLevel="1" x14ac:dyDescent="0.25">
      <c r="A83" s="2" t="str">
        <f>B83&amp;"-"&amp;COUNTIF($B$24:B83,B83)</f>
        <v>Ampliação Unidade-16</v>
      </c>
      <c r="B83" s="136" t="s">
        <v>11</v>
      </c>
      <c r="C83" s="81" t="s">
        <v>99</v>
      </c>
      <c r="D83" s="84" t="s">
        <v>872</v>
      </c>
      <c r="E83" s="85" t="s">
        <v>100</v>
      </c>
      <c r="F83" s="34">
        <v>1916.64</v>
      </c>
      <c r="G83" s="132"/>
      <c r="H83" s="132"/>
      <c r="I83" s="31">
        <f t="shared" si="8"/>
        <v>0</v>
      </c>
      <c r="J83" s="133"/>
      <c r="K83" s="32">
        <f t="shared" si="9"/>
        <v>0</v>
      </c>
      <c r="L83" s="33">
        <f t="shared" si="10"/>
        <v>0</v>
      </c>
      <c r="M83" s="139"/>
      <c r="N83" s="139"/>
      <c r="O83" s="139"/>
      <c r="P83" s="139"/>
      <c r="Q83" s="139"/>
      <c r="Z83" s="4">
        <f t="shared" si="3"/>
        <v>0</v>
      </c>
      <c r="AA83" s="4">
        <f t="shared" si="4"/>
        <v>0</v>
      </c>
      <c r="AD83" s="63"/>
      <c r="AE83" s="63"/>
      <c r="AM83" s="65"/>
      <c r="AN83" s="65"/>
      <c r="AO83" s="65"/>
      <c r="AP83"/>
    </row>
    <row r="84" spans="1:42" outlineLevel="1" x14ac:dyDescent="0.25">
      <c r="A84" s="2" t="str">
        <f>B84&amp;"-"&amp;COUNTIF($B$24:B84,B84)</f>
        <v>Ampliação Academia-7</v>
      </c>
      <c r="B84" s="136" t="s">
        <v>26</v>
      </c>
      <c r="C84" s="81" t="s">
        <v>101</v>
      </c>
      <c r="D84" s="84" t="s">
        <v>873</v>
      </c>
      <c r="E84" s="85" t="s">
        <v>100</v>
      </c>
      <c r="F84" s="34">
        <v>46.69</v>
      </c>
      <c r="G84" s="132"/>
      <c r="H84" s="132"/>
      <c r="I84" s="31">
        <f t="shared" si="8"/>
        <v>0</v>
      </c>
      <c r="J84" s="133"/>
      <c r="K84" s="32">
        <f t="shared" si="9"/>
        <v>0</v>
      </c>
      <c r="L84" s="33">
        <f t="shared" si="10"/>
        <v>0</v>
      </c>
      <c r="M84" s="139"/>
      <c r="N84" s="139"/>
      <c r="O84" s="139"/>
      <c r="P84" s="139"/>
      <c r="Q84" s="139"/>
      <c r="Z84" s="4">
        <f t="shared" si="3"/>
        <v>0</v>
      </c>
      <c r="AA84" s="4">
        <f t="shared" si="4"/>
        <v>0</v>
      </c>
      <c r="AD84" s="63"/>
      <c r="AE84" s="63"/>
      <c r="AM84" s="65"/>
      <c r="AN84" s="65"/>
      <c r="AO84" s="65"/>
      <c r="AP84"/>
    </row>
    <row r="85" spans="1:42" outlineLevel="1" x14ac:dyDescent="0.25">
      <c r="A85" s="2" t="str">
        <f>B85&amp;"-"&amp;COUNTIF($B$24:B85,B85)</f>
        <v>Ampliação Unidade-17</v>
      </c>
      <c r="B85" s="136" t="s">
        <v>11</v>
      </c>
      <c r="C85" s="81" t="s">
        <v>102</v>
      </c>
      <c r="D85" s="84" t="s">
        <v>874</v>
      </c>
      <c r="E85" s="85" t="s">
        <v>31</v>
      </c>
      <c r="F85" s="34">
        <v>31.62</v>
      </c>
      <c r="G85" s="132"/>
      <c r="H85" s="132"/>
      <c r="I85" s="31">
        <f t="shared" si="8"/>
        <v>0</v>
      </c>
      <c r="J85" s="133"/>
      <c r="K85" s="32">
        <f t="shared" si="9"/>
        <v>0</v>
      </c>
      <c r="L85" s="33">
        <f t="shared" si="10"/>
        <v>0</v>
      </c>
      <c r="Z85" s="4">
        <f t="shared" si="3"/>
        <v>0</v>
      </c>
      <c r="AA85" s="4">
        <f t="shared" si="4"/>
        <v>0</v>
      </c>
      <c r="AD85" s="63"/>
      <c r="AE85" s="63"/>
      <c r="AM85" s="65"/>
      <c r="AN85" s="65"/>
      <c r="AO85" s="65"/>
      <c r="AP85"/>
    </row>
    <row r="86" spans="1:42" outlineLevel="1" x14ac:dyDescent="0.25">
      <c r="A86" s="2" t="str">
        <f>B86&amp;"-"&amp;COUNTIF($B$24:B86,B86)</f>
        <v>Ampliação Academia-8</v>
      </c>
      <c r="B86" s="136" t="s">
        <v>26</v>
      </c>
      <c r="C86" s="81" t="s">
        <v>103</v>
      </c>
      <c r="D86" s="84" t="s">
        <v>875</v>
      </c>
      <c r="E86" s="85" t="s">
        <v>31</v>
      </c>
      <c r="F86" s="34">
        <v>3.38</v>
      </c>
      <c r="G86" s="132"/>
      <c r="H86" s="132"/>
      <c r="I86" s="31">
        <f t="shared" si="8"/>
        <v>0</v>
      </c>
      <c r="J86" s="133"/>
      <c r="K86" s="32">
        <f t="shared" si="9"/>
        <v>0</v>
      </c>
      <c r="L86" s="33">
        <f t="shared" si="10"/>
        <v>0</v>
      </c>
      <c r="Z86" s="4">
        <f t="shared" si="3"/>
        <v>0</v>
      </c>
      <c r="AA86" s="4">
        <f t="shared" si="4"/>
        <v>0</v>
      </c>
      <c r="AD86" s="63"/>
      <c r="AE86" s="63"/>
      <c r="AM86" s="65"/>
      <c r="AN86" s="65"/>
      <c r="AO86" s="65"/>
      <c r="AP86"/>
    </row>
    <row r="87" spans="1:42" outlineLevel="1" x14ac:dyDescent="0.25">
      <c r="A87" s="2" t="str">
        <f>B87&amp;"-"&amp;COUNTIF($B$24:B87,B87)</f>
        <v>Ampliação Unidade-18</v>
      </c>
      <c r="B87" s="136" t="s">
        <v>11</v>
      </c>
      <c r="C87" s="81" t="s">
        <v>104</v>
      </c>
      <c r="D87" s="84" t="s">
        <v>876</v>
      </c>
      <c r="E87" s="85" t="s">
        <v>31</v>
      </c>
      <c r="F87" s="34">
        <v>11.93</v>
      </c>
      <c r="G87" s="132"/>
      <c r="H87" s="132"/>
      <c r="I87" s="31">
        <f t="shared" si="8"/>
        <v>0</v>
      </c>
      <c r="J87" s="133"/>
      <c r="K87" s="32">
        <f t="shared" si="9"/>
        <v>0</v>
      </c>
      <c r="L87" s="33">
        <f t="shared" si="10"/>
        <v>0</v>
      </c>
      <c r="Z87" s="4">
        <f t="shared" si="3"/>
        <v>0</v>
      </c>
      <c r="AA87" s="4">
        <f t="shared" si="4"/>
        <v>0</v>
      </c>
      <c r="AD87" s="63"/>
      <c r="AE87" s="63"/>
      <c r="AM87" s="65"/>
      <c r="AN87" s="65"/>
      <c r="AO87" s="65"/>
      <c r="AP87"/>
    </row>
    <row r="88" spans="1:42" outlineLevel="1" x14ac:dyDescent="0.25">
      <c r="A88" s="2" t="str">
        <f>B88&amp;"-"&amp;COUNTIF($B$24:B88,B88)</f>
        <v>Ampliação Academia-9</v>
      </c>
      <c r="B88" s="136" t="s">
        <v>26</v>
      </c>
      <c r="C88" s="81" t="s">
        <v>105</v>
      </c>
      <c r="D88" s="84" t="s">
        <v>877</v>
      </c>
      <c r="E88" s="85" t="s">
        <v>31</v>
      </c>
      <c r="F88" s="34">
        <v>1.87</v>
      </c>
      <c r="G88" s="132"/>
      <c r="H88" s="132"/>
      <c r="I88" s="31">
        <f t="shared" si="8"/>
        <v>0</v>
      </c>
      <c r="J88" s="133"/>
      <c r="K88" s="32">
        <f t="shared" si="9"/>
        <v>0</v>
      </c>
      <c r="L88" s="33">
        <f t="shared" si="10"/>
        <v>0</v>
      </c>
      <c r="Z88" s="4">
        <f t="shared" ref="Z88:Z151" si="11">IF(B88="Ampliação",L88,0)</f>
        <v>0</v>
      </c>
      <c r="AA88" s="4">
        <f t="shared" ref="AA88:AA151" si="12">IF(B88="Reforma",L88,0)</f>
        <v>0</v>
      </c>
      <c r="AD88" s="63"/>
      <c r="AE88" s="63"/>
      <c r="AM88" s="65"/>
      <c r="AN88" s="65"/>
      <c r="AO88" s="65"/>
      <c r="AP88"/>
    </row>
    <row r="89" spans="1:42" outlineLevel="1" x14ac:dyDescent="0.25">
      <c r="A89" s="2" t="str">
        <f>B89&amp;"-"&amp;COUNTIF($B$24:B89,B89)</f>
        <v>Ampliação Unidade-19</v>
      </c>
      <c r="B89" s="136" t="s">
        <v>11</v>
      </c>
      <c r="C89" s="81" t="s">
        <v>106</v>
      </c>
      <c r="D89" s="84" t="s">
        <v>878</v>
      </c>
      <c r="E89" s="85" t="s">
        <v>100</v>
      </c>
      <c r="F89" s="34">
        <v>199.17</v>
      </c>
      <c r="G89" s="132"/>
      <c r="H89" s="132"/>
      <c r="I89" s="31">
        <f t="shared" si="8"/>
        <v>0</v>
      </c>
      <c r="J89" s="133"/>
      <c r="K89" s="32">
        <f t="shared" si="9"/>
        <v>0</v>
      </c>
      <c r="L89" s="33">
        <f t="shared" si="10"/>
        <v>0</v>
      </c>
      <c r="Z89" s="4">
        <f t="shared" si="11"/>
        <v>0</v>
      </c>
      <c r="AA89" s="4">
        <f t="shared" si="12"/>
        <v>0</v>
      </c>
      <c r="AD89" s="63"/>
      <c r="AE89" s="63"/>
      <c r="AM89" s="65"/>
      <c r="AN89" s="65"/>
      <c r="AO89" s="65"/>
      <c r="AP89"/>
    </row>
    <row r="90" spans="1:42" ht="27" outlineLevel="1" x14ac:dyDescent="0.25">
      <c r="A90" s="2" t="str">
        <f>B90&amp;"-"&amp;COUNTIF($B$24:B90,B90)</f>
        <v>Ampliação Academia-10</v>
      </c>
      <c r="B90" s="136" t="s">
        <v>26</v>
      </c>
      <c r="C90" s="81" t="s">
        <v>107</v>
      </c>
      <c r="D90" s="84" t="s">
        <v>879</v>
      </c>
      <c r="E90" s="85" t="s">
        <v>100</v>
      </c>
      <c r="F90" s="34">
        <v>19.72</v>
      </c>
      <c r="G90" s="132"/>
      <c r="H90" s="132"/>
      <c r="I90" s="31">
        <f t="shared" si="8"/>
        <v>0</v>
      </c>
      <c r="J90" s="133"/>
      <c r="K90" s="32">
        <f t="shared" si="9"/>
        <v>0</v>
      </c>
      <c r="L90" s="33">
        <f t="shared" si="10"/>
        <v>0</v>
      </c>
      <c r="Z90" s="4">
        <f t="shared" si="11"/>
        <v>0</v>
      </c>
      <c r="AA90" s="4">
        <f t="shared" si="12"/>
        <v>0</v>
      </c>
      <c r="AD90" s="63"/>
      <c r="AE90" s="63"/>
      <c r="AM90" s="65"/>
      <c r="AN90" s="65"/>
      <c r="AO90" s="65"/>
      <c r="AP90"/>
    </row>
    <row r="91" spans="1:42" outlineLevel="1" x14ac:dyDescent="0.25">
      <c r="A91" s="2" t="str">
        <f>B91&amp;"-"&amp;COUNTIF($B$24:B91,B91)</f>
        <v>Ampliação Unidade-20</v>
      </c>
      <c r="B91" s="136" t="s">
        <v>11</v>
      </c>
      <c r="C91" s="81" t="s">
        <v>108</v>
      </c>
      <c r="D91" s="84" t="s">
        <v>880</v>
      </c>
      <c r="E91" s="85" t="s">
        <v>100</v>
      </c>
      <c r="F91" s="34">
        <v>1.1111111111111101</v>
      </c>
      <c r="G91" s="132"/>
      <c r="H91" s="132"/>
      <c r="I91" s="31">
        <f t="shared" si="8"/>
        <v>0</v>
      </c>
      <c r="J91" s="133"/>
      <c r="K91" s="32">
        <f t="shared" si="9"/>
        <v>0</v>
      </c>
      <c r="L91" s="33">
        <f t="shared" si="10"/>
        <v>0</v>
      </c>
      <c r="Z91" s="4">
        <f t="shared" si="11"/>
        <v>0</v>
      </c>
      <c r="AA91" s="4">
        <f t="shared" si="12"/>
        <v>0</v>
      </c>
      <c r="AD91" s="63"/>
      <c r="AE91" s="63"/>
      <c r="AM91" s="65"/>
      <c r="AN91" s="65"/>
      <c r="AO91" s="65"/>
      <c r="AP91"/>
    </row>
    <row r="92" spans="1:42" outlineLevel="1" x14ac:dyDescent="0.25">
      <c r="A92" s="2" t="str">
        <f>B92&amp;"-"&amp;COUNTIF($B$24:B92,B92)</f>
        <v>Ampliação Unidade-21</v>
      </c>
      <c r="B92" s="136" t="s">
        <v>11</v>
      </c>
      <c r="C92" s="81" t="s">
        <v>109</v>
      </c>
      <c r="D92" s="84" t="s">
        <v>881</v>
      </c>
      <c r="E92" s="85" t="s">
        <v>100</v>
      </c>
      <c r="F92" s="34">
        <v>212.2</v>
      </c>
      <c r="G92" s="132"/>
      <c r="H92" s="132"/>
      <c r="I92" s="31">
        <f t="shared" si="8"/>
        <v>0</v>
      </c>
      <c r="J92" s="133"/>
      <c r="K92" s="32">
        <f t="shared" si="9"/>
        <v>0</v>
      </c>
      <c r="L92" s="33">
        <f t="shared" si="10"/>
        <v>0</v>
      </c>
      <c r="Z92" s="4">
        <f t="shared" si="11"/>
        <v>0</v>
      </c>
      <c r="AA92" s="4">
        <f t="shared" si="12"/>
        <v>0</v>
      </c>
      <c r="AD92" s="63"/>
      <c r="AE92" s="63"/>
      <c r="AM92" s="65"/>
      <c r="AN92" s="65"/>
      <c r="AO92" s="65"/>
      <c r="AP92"/>
    </row>
    <row r="93" spans="1:42" ht="27" outlineLevel="1" x14ac:dyDescent="0.25">
      <c r="A93" s="2" t="str">
        <f>B93&amp;"-"&amp;COUNTIF($B$24:B93,B93)</f>
        <v>Ampliação Academia-11</v>
      </c>
      <c r="B93" s="136" t="s">
        <v>26</v>
      </c>
      <c r="C93" s="81" t="s">
        <v>110</v>
      </c>
      <c r="D93" s="84" t="s">
        <v>882</v>
      </c>
      <c r="E93" s="85" t="s">
        <v>100</v>
      </c>
      <c r="F93" s="34">
        <v>22.24</v>
      </c>
      <c r="G93" s="132"/>
      <c r="H93" s="132"/>
      <c r="I93" s="31">
        <f t="shared" si="8"/>
        <v>0</v>
      </c>
      <c r="J93" s="133"/>
      <c r="K93" s="32">
        <f t="shared" si="9"/>
        <v>0</v>
      </c>
      <c r="L93" s="33">
        <f t="shared" si="10"/>
        <v>0</v>
      </c>
      <c r="Z93" s="4">
        <f t="shared" si="11"/>
        <v>0</v>
      </c>
      <c r="AA93" s="4">
        <f t="shared" si="12"/>
        <v>0</v>
      </c>
      <c r="AD93" s="63"/>
      <c r="AE93" s="63"/>
      <c r="AM93" s="65"/>
      <c r="AN93" s="65"/>
      <c r="AO93" s="65"/>
      <c r="AP93"/>
    </row>
    <row r="94" spans="1:42" outlineLevel="1" x14ac:dyDescent="0.25">
      <c r="A94" s="2" t="str">
        <f>B94&amp;"-"&amp;COUNTIF($B$24:B94,B94)</f>
        <v>Ampliação Unidade-22</v>
      </c>
      <c r="B94" s="136" t="s">
        <v>11</v>
      </c>
      <c r="C94" s="81" t="s">
        <v>111</v>
      </c>
      <c r="D94" s="84" t="s">
        <v>883</v>
      </c>
      <c r="E94" s="85" t="s">
        <v>100</v>
      </c>
      <c r="F94" s="34">
        <v>394.15</v>
      </c>
      <c r="G94" s="132"/>
      <c r="H94" s="132"/>
      <c r="I94" s="31">
        <f t="shared" si="8"/>
        <v>0</v>
      </c>
      <c r="J94" s="133"/>
      <c r="K94" s="32">
        <f t="shared" si="9"/>
        <v>0</v>
      </c>
      <c r="L94" s="33">
        <f t="shared" si="10"/>
        <v>0</v>
      </c>
      <c r="Z94" s="4">
        <f t="shared" si="11"/>
        <v>0</v>
      </c>
      <c r="AA94" s="4">
        <f t="shared" si="12"/>
        <v>0</v>
      </c>
      <c r="AD94" s="63"/>
      <c r="AE94" s="63"/>
      <c r="AM94" s="65"/>
      <c r="AN94" s="65"/>
      <c r="AO94" s="65"/>
      <c r="AP94"/>
    </row>
    <row r="95" spans="1:42" ht="27" outlineLevel="1" x14ac:dyDescent="0.25">
      <c r="A95" s="2" t="str">
        <f>B95&amp;"-"&amp;COUNTIF($B$24:B95,B95)</f>
        <v>Ampliação Academia-12</v>
      </c>
      <c r="B95" s="136" t="s">
        <v>26</v>
      </c>
      <c r="C95" s="81" t="s">
        <v>112</v>
      </c>
      <c r="D95" s="84" t="s">
        <v>884</v>
      </c>
      <c r="E95" s="85" t="s">
        <v>100</v>
      </c>
      <c r="F95" s="34">
        <v>35.85</v>
      </c>
      <c r="G95" s="132"/>
      <c r="H95" s="132"/>
      <c r="I95" s="31">
        <f t="shared" si="8"/>
        <v>0</v>
      </c>
      <c r="J95" s="133"/>
      <c r="K95" s="32">
        <f t="shared" si="9"/>
        <v>0</v>
      </c>
      <c r="L95" s="33">
        <f t="shared" si="10"/>
        <v>0</v>
      </c>
      <c r="Z95" s="4">
        <f t="shared" si="11"/>
        <v>0</v>
      </c>
      <c r="AA95" s="4">
        <f t="shared" si="12"/>
        <v>0</v>
      </c>
      <c r="AD95" s="63"/>
      <c r="AE95" s="63"/>
      <c r="AM95" s="65"/>
      <c r="AN95" s="65"/>
      <c r="AO95" s="65"/>
      <c r="AP95"/>
    </row>
    <row r="96" spans="1:42" outlineLevel="1" x14ac:dyDescent="0.25">
      <c r="A96" s="2" t="str">
        <f>B96&amp;"-"&amp;COUNTIF($B$24:B96,B96)</f>
        <v>Ampliação Unidade-23</v>
      </c>
      <c r="B96" s="136" t="s">
        <v>11</v>
      </c>
      <c r="C96" s="81" t="s">
        <v>113</v>
      </c>
      <c r="D96" s="84" t="s">
        <v>885</v>
      </c>
      <c r="E96" s="85" t="s">
        <v>100</v>
      </c>
      <c r="F96" s="34">
        <v>21.1111111111111</v>
      </c>
      <c r="G96" s="132"/>
      <c r="H96" s="132"/>
      <c r="I96" s="31">
        <f t="shared" si="8"/>
        <v>0</v>
      </c>
      <c r="J96" s="133"/>
      <c r="K96" s="32">
        <f t="shared" si="9"/>
        <v>0</v>
      </c>
      <c r="L96" s="33">
        <f t="shared" si="10"/>
        <v>0</v>
      </c>
      <c r="Z96" s="4">
        <f t="shared" si="11"/>
        <v>0</v>
      </c>
      <c r="AA96" s="4">
        <f t="shared" si="12"/>
        <v>0</v>
      </c>
      <c r="AD96" s="63"/>
      <c r="AE96" s="63"/>
      <c r="AM96" s="65"/>
      <c r="AN96" s="65"/>
      <c r="AO96" s="65"/>
      <c r="AP96"/>
    </row>
    <row r="97" spans="1:42" outlineLevel="1" x14ac:dyDescent="0.25">
      <c r="A97" s="2" t="str">
        <f>B97&amp;"-"&amp;COUNTIF($B$24:B97,B97)</f>
        <v>Ampliação Unidade-24</v>
      </c>
      <c r="B97" s="136" t="s">
        <v>11</v>
      </c>
      <c r="C97" s="81" t="s">
        <v>114</v>
      </c>
      <c r="D97" s="84" t="s">
        <v>886</v>
      </c>
      <c r="E97" s="85" t="s">
        <v>23</v>
      </c>
      <c r="F97" s="34">
        <v>96.94</v>
      </c>
      <c r="G97" s="132"/>
      <c r="H97" s="132"/>
      <c r="I97" s="31">
        <f t="shared" si="8"/>
        <v>0</v>
      </c>
      <c r="J97" s="133"/>
      <c r="K97" s="32">
        <f t="shared" si="9"/>
        <v>0</v>
      </c>
      <c r="L97" s="33">
        <f t="shared" si="10"/>
        <v>0</v>
      </c>
      <c r="Z97" s="4">
        <f t="shared" si="11"/>
        <v>0</v>
      </c>
      <c r="AA97" s="4">
        <f t="shared" si="12"/>
        <v>0</v>
      </c>
      <c r="AD97" s="63"/>
      <c r="AE97" s="63"/>
      <c r="AM97" s="65"/>
      <c r="AN97" s="65"/>
      <c r="AO97" s="65"/>
      <c r="AP97"/>
    </row>
    <row r="98" spans="1:42" ht="27" outlineLevel="1" x14ac:dyDescent="0.25">
      <c r="A98" s="2" t="str">
        <f>B98&amp;"-"&amp;COUNTIF($B$24:B98,B98)</f>
        <v>Ampliação Academia-13</v>
      </c>
      <c r="B98" s="136" t="s">
        <v>26</v>
      </c>
      <c r="C98" s="81" t="s">
        <v>115</v>
      </c>
      <c r="D98" s="84" t="s">
        <v>887</v>
      </c>
      <c r="E98" s="85" t="s">
        <v>23</v>
      </c>
      <c r="F98" s="34">
        <v>22.8</v>
      </c>
      <c r="G98" s="132"/>
      <c r="H98" s="132"/>
      <c r="I98" s="31">
        <f t="shared" si="8"/>
        <v>0</v>
      </c>
      <c r="J98" s="133"/>
      <c r="K98" s="32">
        <f t="shared" si="9"/>
        <v>0</v>
      </c>
      <c r="L98" s="33">
        <f t="shared" si="10"/>
        <v>0</v>
      </c>
      <c r="Z98" s="4">
        <f t="shared" si="11"/>
        <v>0</v>
      </c>
      <c r="AA98" s="4">
        <f t="shared" si="12"/>
        <v>0</v>
      </c>
      <c r="AD98" s="63"/>
      <c r="AE98" s="63"/>
      <c r="AM98" s="65"/>
      <c r="AN98" s="65"/>
      <c r="AO98" s="65"/>
      <c r="AP98"/>
    </row>
    <row r="99" spans="1:42" ht="27" outlineLevel="1" x14ac:dyDescent="0.25">
      <c r="A99" s="2" t="str">
        <f>B99&amp;"-"&amp;COUNTIF($B$24:B99,B99)</f>
        <v>Ampliação Unidade-25</v>
      </c>
      <c r="B99" s="136" t="s">
        <v>11</v>
      </c>
      <c r="C99" s="81" t="s">
        <v>116</v>
      </c>
      <c r="D99" s="84" t="s">
        <v>888</v>
      </c>
      <c r="E99" s="85" t="s">
        <v>23</v>
      </c>
      <c r="F99" s="34">
        <v>273.3</v>
      </c>
      <c r="G99" s="132"/>
      <c r="H99" s="132"/>
      <c r="I99" s="31">
        <f t="shared" si="8"/>
        <v>0</v>
      </c>
      <c r="J99" s="133"/>
      <c r="K99" s="32">
        <f t="shared" si="9"/>
        <v>0</v>
      </c>
      <c r="L99" s="33">
        <f t="shared" si="10"/>
        <v>0</v>
      </c>
      <c r="Z99" s="4">
        <f t="shared" si="11"/>
        <v>0</v>
      </c>
      <c r="AA99" s="4">
        <f t="shared" si="12"/>
        <v>0</v>
      </c>
      <c r="AD99" s="63"/>
      <c r="AE99" s="63"/>
      <c r="AM99" s="65"/>
      <c r="AN99" s="65"/>
      <c r="AO99" s="65"/>
      <c r="AP99"/>
    </row>
    <row r="100" spans="1:42" ht="27" outlineLevel="1" x14ac:dyDescent="0.25">
      <c r="A100" s="2" t="str">
        <f>B100&amp;"-"&amp;COUNTIF($B$24:B100,B100)</f>
        <v>Ampliação Academia-14</v>
      </c>
      <c r="B100" s="136" t="s">
        <v>26</v>
      </c>
      <c r="C100" s="81" t="s">
        <v>117</v>
      </c>
      <c r="D100" s="84" t="s">
        <v>889</v>
      </c>
      <c r="E100" s="85" t="s">
        <v>23</v>
      </c>
      <c r="F100" s="34">
        <v>59</v>
      </c>
      <c r="G100" s="132"/>
      <c r="H100" s="132"/>
      <c r="I100" s="31">
        <f t="shared" si="8"/>
        <v>0</v>
      </c>
      <c r="J100" s="133"/>
      <c r="K100" s="32">
        <f t="shared" si="9"/>
        <v>0</v>
      </c>
      <c r="L100" s="33">
        <f t="shared" si="10"/>
        <v>0</v>
      </c>
      <c r="Z100" s="4">
        <f t="shared" si="11"/>
        <v>0</v>
      </c>
      <c r="AA100" s="4">
        <f t="shared" si="12"/>
        <v>0</v>
      </c>
      <c r="AD100" s="63"/>
      <c r="AE100" s="63"/>
      <c r="AM100" s="65"/>
      <c r="AN100" s="65"/>
      <c r="AO100" s="65"/>
      <c r="AP100"/>
    </row>
    <row r="101" spans="1:42" outlineLevel="1" x14ac:dyDescent="0.25">
      <c r="A101" s="2" t="str">
        <f>B101&amp;"-"&amp;COUNTIF($B$24:B101,B101)</f>
        <v>Ampliação Unidade-26</v>
      </c>
      <c r="B101" s="136" t="s">
        <v>11</v>
      </c>
      <c r="C101" s="81" t="s">
        <v>118</v>
      </c>
      <c r="D101" s="84" t="s">
        <v>890</v>
      </c>
      <c r="E101" s="85" t="s">
        <v>31</v>
      </c>
      <c r="F101" s="34">
        <v>30.87</v>
      </c>
      <c r="G101" s="132"/>
      <c r="H101" s="132"/>
      <c r="I101" s="31">
        <f t="shared" si="8"/>
        <v>0</v>
      </c>
      <c r="J101" s="133"/>
      <c r="K101" s="32">
        <f t="shared" si="9"/>
        <v>0</v>
      </c>
      <c r="L101" s="33">
        <f t="shared" si="10"/>
        <v>0</v>
      </c>
      <c r="Z101" s="4">
        <f t="shared" si="11"/>
        <v>0</v>
      </c>
      <c r="AA101" s="4">
        <f t="shared" si="12"/>
        <v>0</v>
      </c>
      <c r="AD101" s="63"/>
      <c r="AE101" s="63"/>
      <c r="AM101" s="65"/>
      <c r="AN101" s="65"/>
      <c r="AO101" s="65"/>
      <c r="AP101"/>
    </row>
    <row r="102" spans="1:42" ht="27" outlineLevel="1" x14ac:dyDescent="0.25">
      <c r="A102" s="2" t="str">
        <f>B102&amp;"-"&amp;COUNTIF($B$24:B102,B102)</f>
        <v>Ampliação Academia-15</v>
      </c>
      <c r="B102" s="136" t="s">
        <v>26</v>
      </c>
      <c r="C102" s="81" t="s">
        <v>119</v>
      </c>
      <c r="D102" s="84" t="s">
        <v>891</v>
      </c>
      <c r="E102" s="85" t="s">
        <v>31</v>
      </c>
      <c r="F102" s="34">
        <v>3.13</v>
      </c>
      <c r="G102" s="132"/>
      <c r="H102" s="132"/>
      <c r="I102" s="31">
        <f t="shared" si="8"/>
        <v>0</v>
      </c>
      <c r="J102" s="133"/>
      <c r="K102" s="32">
        <f t="shared" si="9"/>
        <v>0</v>
      </c>
      <c r="L102" s="33">
        <f t="shared" si="10"/>
        <v>0</v>
      </c>
      <c r="Z102" s="4">
        <f t="shared" si="11"/>
        <v>0</v>
      </c>
      <c r="AA102" s="4">
        <f t="shared" si="12"/>
        <v>0</v>
      </c>
      <c r="AD102" s="63"/>
      <c r="AE102" s="63"/>
      <c r="AM102" s="65"/>
      <c r="AN102" s="65"/>
      <c r="AO102" s="65"/>
      <c r="AP102"/>
    </row>
    <row r="103" spans="1:42" outlineLevel="1" x14ac:dyDescent="0.25">
      <c r="A103" s="2" t="str">
        <f>B103&amp;"-"&amp;COUNTIF($B$24:B103,B103)</f>
        <v>Ampliação Unidade-27</v>
      </c>
      <c r="B103" s="136" t="s">
        <v>11</v>
      </c>
      <c r="C103" s="81" t="s">
        <v>120</v>
      </c>
      <c r="D103" s="84" t="s">
        <v>892</v>
      </c>
      <c r="E103" s="85" t="s">
        <v>100</v>
      </c>
      <c r="F103" s="34">
        <v>429.36</v>
      </c>
      <c r="G103" s="132"/>
      <c r="H103" s="132"/>
      <c r="I103" s="31">
        <f t="shared" si="8"/>
        <v>0</v>
      </c>
      <c r="J103" s="133"/>
      <c r="K103" s="32">
        <f t="shared" si="9"/>
        <v>0</v>
      </c>
      <c r="L103" s="33">
        <f t="shared" si="10"/>
        <v>0</v>
      </c>
      <c r="Z103" s="4">
        <f t="shared" si="11"/>
        <v>0</v>
      </c>
      <c r="AA103" s="4">
        <f t="shared" si="12"/>
        <v>0</v>
      </c>
      <c r="AD103" s="63"/>
      <c r="AE103" s="63"/>
      <c r="AM103" s="65"/>
      <c r="AN103" s="65"/>
      <c r="AO103" s="65"/>
      <c r="AP103"/>
    </row>
    <row r="104" spans="1:42" ht="27" outlineLevel="1" x14ac:dyDescent="0.25">
      <c r="A104" s="2" t="str">
        <f>B104&amp;"-"&amp;COUNTIF($B$24:B104,B104)</f>
        <v>Ampliação Academia-16</v>
      </c>
      <c r="B104" s="136" t="s">
        <v>26</v>
      </c>
      <c r="C104" s="81" t="s">
        <v>121</v>
      </c>
      <c r="D104" s="84" t="s">
        <v>893</v>
      </c>
      <c r="E104" s="85" t="s">
        <v>100</v>
      </c>
      <c r="F104" s="34">
        <v>118.42</v>
      </c>
      <c r="G104" s="132"/>
      <c r="H104" s="132"/>
      <c r="I104" s="31">
        <f t="shared" si="8"/>
        <v>0</v>
      </c>
      <c r="J104" s="133"/>
      <c r="K104" s="32">
        <f t="shared" si="9"/>
        <v>0</v>
      </c>
      <c r="L104" s="33">
        <f t="shared" si="10"/>
        <v>0</v>
      </c>
      <c r="Z104" s="4">
        <f t="shared" si="11"/>
        <v>0</v>
      </c>
      <c r="AA104" s="4">
        <f t="shared" si="12"/>
        <v>0</v>
      </c>
      <c r="AD104" s="63"/>
      <c r="AE104" s="63"/>
      <c r="AM104" s="65"/>
      <c r="AN104" s="65"/>
      <c r="AO104" s="65"/>
      <c r="AP104"/>
    </row>
    <row r="105" spans="1:42" outlineLevel="1" x14ac:dyDescent="0.25">
      <c r="A105" s="2" t="str">
        <f>B105&amp;"-"&amp;COUNTIF($B$24:B105,B105)</f>
        <v>Ampliação Unidade-28</v>
      </c>
      <c r="B105" s="136" t="s">
        <v>11</v>
      </c>
      <c r="C105" s="81" t="s">
        <v>122</v>
      </c>
      <c r="D105" s="84" t="s">
        <v>894</v>
      </c>
      <c r="E105" s="85" t="s">
        <v>100</v>
      </c>
      <c r="F105" s="34">
        <v>104.12</v>
      </c>
      <c r="G105" s="132"/>
      <c r="H105" s="132"/>
      <c r="I105" s="31">
        <f t="shared" si="8"/>
        <v>0</v>
      </c>
      <c r="J105" s="133"/>
      <c r="K105" s="32">
        <f t="shared" si="9"/>
        <v>0</v>
      </c>
      <c r="L105" s="33">
        <f t="shared" si="10"/>
        <v>0</v>
      </c>
      <c r="Z105" s="4">
        <f t="shared" si="11"/>
        <v>0</v>
      </c>
      <c r="AA105" s="4">
        <f t="shared" si="12"/>
        <v>0</v>
      </c>
      <c r="AD105" s="63"/>
      <c r="AE105" s="63"/>
      <c r="AM105" s="65"/>
      <c r="AN105" s="65"/>
      <c r="AO105" s="65"/>
      <c r="AP105"/>
    </row>
    <row r="106" spans="1:42" ht="27" outlineLevel="1" x14ac:dyDescent="0.25">
      <c r="A106" s="2" t="str">
        <f>B106&amp;"-"&amp;COUNTIF($B$24:B106,B106)</f>
        <v>Ampliação Academia-17</v>
      </c>
      <c r="B106" s="136" t="s">
        <v>26</v>
      </c>
      <c r="C106" s="81" t="s">
        <v>123</v>
      </c>
      <c r="D106" s="84" t="s">
        <v>895</v>
      </c>
      <c r="E106" s="85" t="s">
        <v>100</v>
      </c>
      <c r="F106" s="34">
        <v>28.1</v>
      </c>
      <c r="G106" s="132"/>
      <c r="H106" s="132"/>
      <c r="I106" s="31">
        <f t="shared" si="8"/>
        <v>0</v>
      </c>
      <c r="J106" s="133"/>
      <c r="K106" s="32">
        <f t="shared" si="9"/>
        <v>0</v>
      </c>
      <c r="L106" s="33">
        <f t="shared" si="10"/>
        <v>0</v>
      </c>
      <c r="Z106" s="4">
        <f t="shared" si="11"/>
        <v>0</v>
      </c>
      <c r="AA106" s="4">
        <f t="shared" si="12"/>
        <v>0</v>
      </c>
      <c r="AD106" s="63"/>
      <c r="AE106" s="63"/>
      <c r="AM106" s="65"/>
      <c r="AN106" s="65"/>
      <c r="AO106" s="65"/>
      <c r="AP106"/>
    </row>
    <row r="107" spans="1:42" outlineLevel="1" x14ac:dyDescent="0.25">
      <c r="A107" s="2" t="str">
        <f>B107&amp;"-"&amp;COUNTIF($B$24:B107,B107)</f>
        <v>Ampliação Unidade-29</v>
      </c>
      <c r="B107" s="136" t="s">
        <v>11</v>
      </c>
      <c r="C107" s="81" t="s">
        <v>124</v>
      </c>
      <c r="D107" s="84" t="s">
        <v>896</v>
      </c>
      <c r="E107" s="85" t="s">
        <v>100</v>
      </c>
      <c r="F107" s="34">
        <v>1128.8599999999999</v>
      </c>
      <c r="G107" s="132"/>
      <c r="H107" s="132"/>
      <c r="I107" s="31">
        <f t="shared" ref="I107:I130" si="13">IF(F107&lt;&gt;"",TRUNC(G107,2)+TRUNC(H107,2),"")</f>
        <v>0</v>
      </c>
      <c r="J107" s="133"/>
      <c r="K107" s="32">
        <f t="shared" ref="K107:K130" si="14">ROUND(I107*(1+J107),2)</f>
        <v>0</v>
      </c>
      <c r="L107" s="33">
        <f t="shared" ref="L107:L130" si="15">ROUND(K107*F107,2)</f>
        <v>0</v>
      </c>
      <c r="Z107" s="4">
        <f t="shared" si="11"/>
        <v>0</v>
      </c>
      <c r="AA107" s="4">
        <f t="shared" si="12"/>
        <v>0</v>
      </c>
      <c r="AD107" s="63"/>
      <c r="AE107" s="63"/>
      <c r="AM107" s="65"/>
      <c r="AN107" s="65"/>
      <c r="AO107" s="65"/>
      <c r="AP107"/>
    </row>
    <row r="108" spans="1:42" ht="27" outlineLevel="1" x14ac:dyDescent="0.25">
      <c r="A108" s="2" t="str">
        <f>B108&amp;"-"&amp;COUNTIF($B$24:B108,B108)</f>
        <v>Ampliação Academia-18</v>
      </c>
      <c r="B108" s="136" t="s">
        <v>26</v>
      </c>
      <c r="C108" s="81" t="s">
        <v>125</v>
      </c>
      <c r="D108" s="84" t="s">
        <v>897</v>
      </c>
      <c r="E108" s="85" t="s">
        <v>100</v>
      </c>
      <c r="F108" s="34">
        <v>101.14</v>
      </c>
      <c r="G108" s="132"/>
      <c r="H108" s="132"/>
      <c r="I108" s="31">
        <f t="shared" si="13"/>
        <v>0</v>
      </c>
      <c r="J108" s="133"/>
      <c r="K108" s="32">
        <f t="shared" si="14"/>
        <v>0</v>
      </c>
      <c r="L108" s="33">
        <f t="shared" si="15"/>
        <v>0</v>
      </c>
      <c r="Z108" s="4">
        <f t="shared" si="11"/>
        <v>0</v>
      </c>
      <c r="AA108" s="4">
        <f t="shared" si="12"/>
        <v>0</v>
      </c>
      <c r="AD108" s="63"/>
      <c r="AE108" s="63"/>
      <c r="AM108" s="65"/>
      <c r="AN108" s="65"/>
      <c r="AO108" s="65"/>
      <c r="AP108"/>
    </row>
    <row r="109" spans="1:42" outlineLevel="1" x14ac:dyDescent="0.25">
      <c r="A109" s="2" t="str">
        <f>B109&amp;"-"&amp;COUNTIF($B$24:B109,B109)</f>
        <v>Ampliação Unidade-30</v>
      </c>
      <c r="B109" s="136" t="s">
        <v>11</v>
      </c>
      <c r="C109" s="81" t="s">
        <v>126</v>
      </c>
      <c r="D109" s="84" t="s">
        <v>898</v>
      </c>
      <c r="E109" s="85" t="s">
        <v>100</v>
      </c>
      <c r="F109" s="34">
        <v>47.05</v>
      </c>
      <c r="G109" s="132"/>
      <c r="H109" s="132"/>
      <c r="I109" s="31">
        <f t="shared" si="13"/>
        <v>0</v>
      </c>
      <c r="J109" s="133"/>
      <c r="K109" s="32">
        <f t="shared" si="14"/>
        <v>0</v>
      </c>
      <c r="L109" s="33">
        <f t="shared" si="15"/>
        <v>0</v>
      </c>
      <c r="Z109" s="4">
        <f t="shared" si="11"/>
        <v>0</v>
      </c>
      <c r="AA109" s="4">
        <f t="shared" si="12"/>
        <v>0</v>
      </c>
      <c r="AD109" s="63"/>
      <c r="AE109" s="63"/>
      <c r="AM109" s="65"/>
      <c r="AN109" s="65"/>
      <c r="AO109" s="65"/>
      <c r="AP109"/>
    </row>
    <row r="110" spans="1:42" ht="27" outlineLevel="1" x14ac:dyDescent="0.25">
      <c r="A110" s="2" t="str">
        <f>B110&amp;"-"&amp;COUNTIF($B$24:B110,B110)</f>
        <v>Ampliação Academia-19</v>
      </c>
      <c r="B110" s="136" t="s">
        <v>26</v>
      </c>
      <c r="C110" s="81" t="s">
        <v>127</v>
      </c>
      <c r="D110" s="84" t="s">
        <v>899</v>
      </c>
      <c r="E110" s="85" t="s">
        <v>100</v>
      </c>
      <c r="F110" s="34">
        <v>52.95</v>
      </c>
      <c r="G110" s="132"/>
      <c r="H110" s="132"/>
      <c r="I110" s="31">
        <f t="shared" si="13"/>
        <v>0</v>
      </c>
      <c r="J110" s="133"/>
      <c r="K110" s="32">
        <f t="shared" si="14"/>
        <v>0</v>
      </c>
      <c r="L110" s="33">
        <f t="shared" si="15"/>
        <v>0</v>
      </c>
      <c r="Z110" s="4">
        <f t="shared" si="11"/>
        <v>0</v>
      </c>
      <c r="AA110" s="4">
        <f t="shared" si="12"/>
        <v>0</v>
      </c>
      <c r="AD110" s="63"/>
      <c r="AE110" s="63"/>
      <c r="AM110" s="65"/>
      <c r="AN110" s="65"/>
      <c r="AO110" s="65"/>
      <c r="AP110"/>
    </row>
    <row r="111" spans="1:42" outlineLevel="1" x14ac:dyDescent="0.25">
      <c r="A111" s="2" t="str">
        <f>B111&amp;"-"&amp;COUNTIF($B$24:B111,B111)</f>
        <v>Ampliação Unidade-31</v>
      </c>
      <c r="B111" s="136" t="s">
        <v>11</v>
      </c>
      <c r="C111" s="81" t="s">
        <v>128</v>
      </c>
      <c r="D111" s="84" t="s">
        <v>900</v>
      </c>
      <c r="E111" s="85" t="s">
        <v>100</v>
      </c>
      <c r="F111" s="34">
        <v>42.2222222222222</v>
      </c>
      <c r="G111" s="132"/>
      <c r="H111" s="132"/>
      <c r="I111" s="31">
        <f t="shared" si="13"/>
        <v>0</v>
      </c>
      <c r="J111" s="133"/>
      <c r="K111" s="32">
        <f t="shared" si="14"/>
        <v>0</v>
      </c>
      <c r="L111" s="33">
        <f t="shared" si="15"/>
        <v>0</v>
      </c>
      <c r="Z111" s="4">
        <f t="shared" si="11"/>
        <v>0</v>
      </c>
      <c r="AA111" s="4">
        <f t="shared" si="12"/>
        <v>0</v>
      </c>
      <c r="AD111" s="63"/>
      <c r="AE111" s="63"/>
      <c r="AM111" s="65"/>
      <c r="AN111" s="65"/>
      <c r="AO111" s="65"/>
      <c r="AP111"/>
    </row>
    <row r="112" spans="1:42" ht="27" outlineLevel="1" x14ac:dyDescent="0.25">
      <c r="A112" s="2" t="str">
        <f>B112&amp;"-"&amp;COUNTIF($B$24:B112,B112)</f>
        <v>Ampliação Unidade-32</v>
      </c>
      <c r="B112" s="136" t="s">
        <v>11</v>
      </c>
      <c r="C112" s="81" t="s">
        <v>129</v>
      </c>
      <c r="D112" s="84" t="s">
        <v>901</v>
      </c>
      <c r="E112" s="85" t="s">
        <v>23</v>
      </c>
      <c r="F112" s="34">
        <v>235.75</v>
      </c>
      <c r="G112" s="132"/>
      <c r="H112" s="132"/>
      <c r="I112" s="31">
        <f t="shared" si="13"/>
        <v>0</v>
      </c>
      <c r="J112" s="133"/>
      <c r="K112" s="32">
        <f t="shared" si="14"/>
        <v>0</v>
      </c>
      <c r="L112" s="33">
        <f t="shared" si="15"/>
        <v>0</v>
      </c>
      <c r="Z112" s="4">
        <f t="shared" si="11"/>
        <v>0</v>
      </c>
      <c r="AA112" s="4">
        <f t="shared" si="12"/>
        <v>0</v>
      </c>
      <c r="AD112" s="63"/>
      <c r="AE112" s="63"/>
      <c r="AM112" s="65"/>
      <c r="AN112" s="65"/>
      <c r="AO112" s="65"/>
      <c r="AP112"/>
    </row>
    <row r="113" spans="1:42" ht="27" outlineLevel="1" x14ac:dyDescent="0.25">
      <c r="A113" s="2" t="str">
        <f>B113&amp;"-"&amp;COUNTIF($B$24:B113,B113)</f>
        <v>Ampliação Academia-20</v>
      </c>
      <c r="B113" s="136" t="s">
        <v>26</v>
      </c>
      <c r="C113" s="81" t="s">
        <v>130</v>
      </c>
      <c r="D113" s="84" t="s">
        <v>902</v>
      </c>
      <c r="E113" s="85" t="s">
        <v>23</v>
      </c>
      <c r="F113" s="34">
        <v>10.15</v>
      </c>
      <c r="G113" s="132"/>
      <c r="H113" s="132"/>
      <c r="I113" s="31">
        <f t="shared" si="13"/>
        <v>0</v>
      </c>
      <c r="J113" s="133"/>
      <c r="K113" s="32">
        <f t="shared" si="14"/>
        <v>0</v>
      </c>
      <c r="L113" s="33">
        <f t="shared" si="15"/>
        <v>0</v>
      </c>
      <c r="Z113" s="4">
        <f t="shared" si="11"/>
        <v>0</v>
      </c>
      <c r="AA113" s="4">
        <f t="shared" si="12"/>
        <v>0</v>
      </c>
      <c r="AD113" s="63"/>
      <c r="AE113" s="63"/>
      <c r="AM113" s="65"/>
      <c r="AN113" s="65"/>
      <c r="AO113" s="65"/>
      <c r="AP113"/>
    </row>
    <row r="114" spans="1:42" outlineLevel="1" x14ac:dyDescent="0.25">
      <c r="A114" s="2" t="str">
        <f>B114&amp;"-"&amp;COUNTIF($B$24:B114,B114)</f>
        <v>Ampliação Unidade-33</v>
      </c>
      <c r="B114" s="136" t="s">
        <v>11</v>
      </c>
      <c r="C114" s="81" t="s">
        <v>131</v>
      </c>
      <c r="D114" s="84" t="s">
        <v>903</v>
      </c>
      <c r="E114" s="85" t="s">
        <v>23</v>
      </c>
      <c r="F114" s="34">
        <v>242.86</v>
      </c>
      <c r="G114" s="132"/>
      <c r="H114" s="132"/>
      <c r="I114" s="31">
        <f t="shared" si="13"/>
        <v>0</v>
      </c>
      <c r="J114" s="133"/>
      <c r="K114" s="32">
        <f t="shared" si="14"/>
        <v>0</v>
      </c>
      <c r="L114" s="33">
        <f t="shared" si="15"/>
        <v>0</v>
      </c>
      <c r="Z114" s="4">
        <f t="shared" si="11"/>
        <v>0</v>
      </c>
      <c r="AA114" s="4">
        <f t="shared" si="12"/>
        <v>0</v>
      </c>
      <c r="AD114" s="63"/>
      <c r="AE114" s="63"/>
      <c r="AM114" s="65"/>
      <c r="AN114" s="65"/>
      <c r="AO114" s="65"/>
      <c r="AP114"/>
    </row>
    <row r="115" spans="1:42" ht="27" outlineLevel="1" x14ac:dyDescent="0.25">
      <c r="A115" s="2" t="str">
        <f>B115&amp;"-"&amp;COUNTIF($B$24:B115,B115)</f>
        <v>Ampliação Unidade-34</v>
      </c>
      <c r="B115" s="136" t="s">
        <v>11</v>
      </c>
      <c r="C115" s="81" t="s">
        <v>132</v>
      </c>
      <c r="D115" s="84" t="s">
        <v>904</v>
      </c>
      <c r="E115" s="85" t="s">
        <v>23</v>
      </c>
      <c r="F115" s="34">
        <v>242.86</v>
      </c>
      <c r="G115" s="132"/>
      <c r="H115" s="132"/>
      <c r="I115" s="31">
        <f t="shared" si="13"/>
        <v>0</v>
      </c>
      <c r="J115" s="133"/>
      <c r="K115" s="32">
        <f t="shared" si="14"/>
        <v>0</v>
      </c>
      <c r="L115" s="33">
        <f t="shared" si="15"/>
        <v>0</v>
      </c>
      <c r="Z115" s="4">
        <f t="shared" si="11"/>
        <v>0</v>
      </c>
      <c r="AA115" s="4">
        <f t="shared" si="12"/>
        <v>0</v>
      </c>
      <c r="AD115" s="63"/>
      <c r="AE115" s="63"/>
      <c r="AM115" s="65"/>
      <c r="AN115" s="65"/>
      <c r="AO115" s="65"/>
      <c r="AP115"/>
    </row>
    <row r="116" spans="1:42" outlineLevel="1" x14ac:dyDescent="0.25">
      <c r="A116" s="2" t="str">
        <f>B116&amp;"-"&amp;COUNTIF($B$24:B116,B116)</f>
        <v>Ampliação Unidade-35</v>
      </c>
      <c r="B116" s="136" t="s">
        <v>11</v>
      </c>
      <c r="C116" s="81" t="s">
        <v>133</v>
      </c>
      <c r="D116" s="84" t="s">
        <v>905</v>
      </c>
      <c r="E116" s="85" t="s">
        <v>100</v>
      </c>
      <c r="F116" s="34">
        <v>257.10000000000002</v>
      </c>
      <c r="G116" s="132"/>
      <c r="H116" s="132"/>
      <c r="I116" s="31">
        <f t="shared" si="13"/>
        <v>0</v>
      </c>
      <c r="J116" s="133"/>
      <c r="K116" s="32">
        <f t="shared" si="14"/>
        <v>0</v>
      </c>
      <c r="L116" s="33">
        <f t="shared" si="15"/>
        <v>0</v>
      </c>
      <c r="Z116" s="4">
        <f t="shared" si="11"/>
        <v>0</v>
      </c>
      <c r="AA116" s="4">
        <f t="shared" si="12"/>
        <v>0</v>
      </c>
      <c r="AD116" s="63"/>
      <c r="AE116" s="63"/>
      <c r="AM116" s="65"/>
      <c r="AN116" s="65"/>
      <c r="AO116" s="65"/>
      <c r="AP116"/>
    </row>
    <row r="117" spans="1:42" ht="27" outlineLevel="1" x14ac:dyDescent="0.25">
      <c r="A117" s="2" t="str">
        <f>B117&amp;"-"&amp;COUNTIF($B$24:B117,B117)</f>
        <v>Ampliação Academia-21</v>
      </c>
      <c r="B117" s="136" t="s">
        <v>26</v>
      </c>
      <c r="C117" s="81" t="s">
        <v>134</v>
      </c>
      <c r="D117" s="84" t="s">
        <v>906</v>
      </c>
      <c r="E117" s="85" t="s">
        <v>100</v>
      </c>
      <c r="F117" s="34">
        <v>6.23</v>
      </c>
      <c r="G117" s="132"/>
      <c r="H117" s="132"/>
      <c r="I117" s="31">
        <f t="shared" si="13"/>
        <v>0</v>
      </c>
      <c r="J117" s="133"/>
      <c r="K117" s="32">
        <f t="shared" si="14"/>
        <v>0</v>
      </c>
      <c r="L117" s="33">
        <f t="shared" si="15"/>
        <v>0</v>
      </c>
      <c r="Z117" s="4">
        <f t="shared" si="11"/>
        <v>0</v>
      </c>
      <c r="AA117" s="4">
        <f t="shared" si="12"/>
        <v>0</v>
      </c>
      <c r="AD117" s="63"/>
      <c r="AE117" s="63"/>
      <c r="AM117" s="65"/>
      <c r="AN117" s="65"/>
      <c r="AO117" s="65"/>
      <c r="AP117"/>
    </row>
    <row r="118" spans="1:42" outlineLevel="1" x14ac:dyDescent="0.25">
      <c r="A118" s="2" t="str">
        <f>B118&amp;"-"&amp;COUNTIF($B$24:B118,B118)</f>
        <v>Ampliação Unidade-36</v>
      </c>
      <c r="B118" s="136" t="s">
        <v>11</v>
      </c>
      <c r="C118" s="81" t="s">
        <v>135</v>
      </c>
      <c r="D118" s="84" t="s">
        <v>907</v>
      </c>
      <c r="E118" s="85" t="s">
        <v>100</v>
      </c>
      <c r="F118" s="34">
        <v>613.33333333333303</v>
      </c>
      <c r="G118" s="132"/>
      <c r="H118" s="132"/>
      <c r="I118" s="31">
        <f t="shared" si="13"/>
        <v>0</v>
      </c>
      <c r="J118" s="133"/>
      <c r="K118" s="32">
        <f t="shared" si="14"/>
        <v>0</v>
      </c>
      <c r="L118" s="33">
        <f t="shared" si="15"/>
        <v>0</v>
      </c>
      <c r="Z118" s="4">
        <f t="shared" si="11"/>
        <v>0</v>
      </c>
      <c r="AA118" s="4">
        <f t="shared" si="12"/>
        <v>0</v>
      </c>
      <c r="AD118" s="63"/>
      <c r="AE118" s="63"/>
      <c r="AM118" s="65"/>
      <c r="AN118" s="65"/>
      <c r="AO118" s="65"/>
      <c r="AP118"/>
    </row>
    <row r="119" spans="1:42" outlineLevel="1" x14ac:dyDescent="0.25">
      <c r="A119" s="2" t="str">
        <f>B119&amp;"-"&amp;COUNTIF($B$24:B119,B119)</f>
        <v>Ampliação Unidade-37</v>
      </c>
      <c r="B119" s="136" t="s">
        <v>11</v>
      </c>
      <c r="C119" s="81" t="s">
        <v>136</v>
      </c>
      <c r="D119" s="84" t="s">
        <v>908</v>
      </c>
      <c r="E119" s="85" t="s">
        <v>100</v>
      </c>
      <c r="F119" s="34">
        <v>322.222222222222</v>
      </c>
      <c r="G119" s="132"/>
      <c r="H119" s="132"/>
      <c r="I119" s="31">
        <f t="shared" si="13"/>
        <v>0</v>
      </c>
      <c r="J119" s="133"/>
      <c r="K119" s="32">
        <f t="shared" si="14"/>
        <v>0</v>
      </c>
      <c r="L119" s="33">
        <f t="shared" si="15"/>
        <v>0</v>
      </c>
      <c r="Z119" s="4">
        <f t="shared" si="11"/>
        <v>0</v>
      </c>
      <c r="AA119" s="4">
        <f t="shared" si="12"/>
        <v>0</v>
      </c>
      <c r="AD119" s="63"/>
      <c r="AE119" s="63"/>
      <c r="AM119" s="65"/>
      <c r="AN119" s="65"/>
      <c r="AO119" s="65"/>
      <c r="AP119"/>
    </row>
    <row r="120" spans="1:42" ht="27" outlineLevel="1" x14ac:dyDescent="0.25">
      <c r="A120" s="2" t="str">
        <f>B120&amp;"-"&amp;COUNTIF($B$24:B120,B120)</f>
        <v>Ampliação Unidade-38</v>
      </c>
      <c r="B120" s="136" t="s">
        <v>11</v>
      </c>
      <c r="C120" s="81" t="s">
        <v>137</v>
      </c>
      <c r="D120" s="84" t="s">
        <v>909</v>
      </c>
      <c r="E120" s="85" t="s">
        <v>100</v>
      </c>
      <c r="F120" s="34">
        <v>518.67999999999995</v>
      </c>
      <c r="G120" s="132"/>
      <c r="H120" s="132"/>
      <c r="I120" s="31">
        <f t="shared" si="13"/>
        <v>0</v>
      </c>
      <c r="J120" s="133"/>
      <c r="K120" s="32">
        <f t="shared" si="14"/>
        <v>0</v>
      </c>
      <c r="L120" s="33">
        <f t="shared" si="15"/>
        <v>0</v>
      </c>
      <c r="Z120" s="4">
        <f t="shared" si="11"/>
        <v>0</v>
      </c>
      <c r="AA120" s="4">
        <f t="shared" si="12"/>
        <v>0</v>
      </c>
      <c r="AD120" s="63"/>
      <c r="AE120" s="63"/>
      <c r="AM120" s="65"/>
      <c r="AN120" s="65"/>
      <c r="AO120" s="65"/>
      <c r="AP120"/>
    </row>
    <row r="121" spans="1:42" ht="27" outlineLevel="1" x14ac:dyDescent="0.25">
      <c r="A121" s="2" t="str">
        <f>B121&amp;"-"&amp;COUNTIF($B$24:B121,B121)</f>
        <v>Ampliação Academia-22</v>
      </c>
      <c r="B121" s="136" t="s">
        <v>26</v>
      </c>
      <c r="C121" s="81" t="s">
        <v>138</v>
      </c>
      <c r="D121" s="84" t="s">
        <v>910</v>
      </c>
      <c r="E121" s="85" t="s">
        <v>100</v>
      </c>
      <c r="F121" s="34">
        <v>22.43</v>
      </c>
      <c r="G121" s="132"/>
      <c r="H121" s="132"/>
      <c r="I121" s="31">
        <f t="shared" si="13"/>
        <v>0</v>
      </c>
      <c r="J121" s="133"/>
      <c r="K121" s="32">
        <f t="shared" si="14"/>
        <v>0</v>
      </c>
      <c r="L121" s="33">
        <f t="shared" si="15"/>
        <v>0</v>
      </c>
      <c r="Z121" s="4">
        <f t="shared" si="11"/>
        <v>0</v>
      </c>
      <c r="AA121" s="4">
        <f t="shared" si="12"/>
        <v>0</v>
      </c>
      <c r="AD121" s="63"/>
      <c r="AE121" s="63"/>
      <c r="AM121" s="65"/>
      <c r="AN121" s="65"/>
      <c r="AO121" s="65"/>
      <c r="AP121"/>
    </row>
    <row r="122" spans="1:42" ht="27" outlineLevel="1" x14ac:dyDescent="0.25">
      <c r="A122" s="2" t="str">
        <f>B122&amp;"-"&amp;COUNTIF($B$24:B122,B122)</f>
        <v>Ampliação Unidade-39</v>
      </c>
      <c r="B122" s="136" t="s">
        <v>11</v>
      </c>
      <c r="C122" s="81" t="s">
        <v>139</v>
      </c>
      <c r="D122" s="84" t="s">
        <v>911</v>
      </c>
      <c r="E122" s="85" t="s">
        <v>100</v>
      </c>
      <c r="F122" s="34">
        <v>70</v>
      </c>
      <c r="G122" s="132"/>
      <c r="H122" s="132"/>
      <c r="I122" s="31">
        <f t="shared" si="13"/>
        <v>0</v>
      </c>
      <c r="J122" s="133"/>
      <c r="K122" s="32">
        <f t="shared" si="14"/>
        <v>0</v>
      </c>
      <c r="L122" s="33">
        <f t="shared" si="15"/>
        <v>0</v>
      </c>
      <c r="Z122" s="4">
        <f t="shared" si="11"/>
        <v>0</v>
      </c>
      <c r="AA122" s="4">
        <f t="shared" si="12"/>
        <v>0</v>
      </c>
      <c r="AD122" s="63"/>
      <c r="AE122" s="63"/>
      <c r="AM122" s="65"/>
      <c r="AN122" s="65"/>
      <c r="AO122" s="65"/>
      <c r="AP122"/>
    </row>
    <row r="123" spans="1:42" ht="27" outlineLevel="1" x14ac:dyDescent="0.25">
      <c r="A123" s="2" t="str">
        <f>B123&amp;"-"&amp;COUNTIF($B$24:B123,B123)</f>
        <v>Ampliação Unidade-40</v>
      </c>
      <c r="B123" s="136" t="s">
        <v>11</v>
      </c>
      <c r="C123" s="81" t="s">
        <v>140</v>
      </c>
      <c r="D123" s="84" t="s">
        <v>912</v>
      </c>
      <c r="E123" s="85" t="s">
        <v>100</v>
      </c>
      <c r="F123" s="34">
        <v>98.8888888888889</v>
      </c>
      <c r="G123" s="132"/>
      <c r="H123" s="132"/>
      <c r="I123" s="31">
        <f t="shared" si="13"/>
        <v>0</v>
      </c>
      <c r="J123" s="133"/>
      <c r="K123" s="32">
        <f t="shared" si="14"/>
        <v>0</v>
      </c>
      <c r="L123" s="33">
        <f t="shared" si="15"/>
        <v>0</v>
      </c>
      <c r="Z123" s="4">
        <f t="shared" si="11"/>
        <v>0</v>
      </c>
      <c r="AA123" s="4">
        <f t="shared" si="12"/>
        <v>0</v>
      </c>
      <c r="AD123" s="63"/>
      <c r="AE123" s="63"/>
      <c r="AM123" s="65"/>
      <c r="AN123" s="65"/>
      <c r="AO123" s="65"/>
      <c r="AP123"/>
    </row>
    <row r="124" spans="1:42" ht="27" outlineLevel="1" x14ac:dyDescent="0.25">
      <c r="A124" s="2" t="str">
        <f>B124&amp;"-"&amp;COUNTIF($B$24:B124,B124)</f>
        <v>Ampliação Unidade-41</v>
      </c>
      <c r="B124" s="136" t="s">
        <v>11</v>
      </c>
      <c r="C124" s="81" t="s">
        <v>141</v>
      </c>
      <c r="D124" s="84" t="s">
        <v>913</v>
      </c>
      <c r="E124" s="85" t="s">
        <v>31</v>
      </c>
      <c r="F124" s="34">
        <v>33.65</v>
      </c>
      <c r="G124" s="132"/>
      <c r="H124" s="132"/>
      <c r="I124" s="31">
        <f t="shared" si="13"/>
        <v>0</v>
      </c>
      <c r="J124" s="133"/>
      <c r="K124" s="32">
        <f t="shared" si="14"/>
        <v>0</v>
      </c>
      <c r="L124" s="33">
        <f t="shared" si="15"/>
        <v>0</v>
      </c>
      <c r="Z124" s="4">
        <f t="shared" si="11"/>
        <v>0</v>
      </c>
      <c r="AA124" s="4">
        <f t="shared" si="12"/>
        <v>0</v>
      </c>
      <c r="AD124" s="63"/>
      <c r="AE124" s="63"/>
      <c r="AM124" s="65"/>
      <c r="AN124" s="65"/>
      <c r="AO124" s="65"/>
      <c r="AP124"/>
    </row>
    <row r="125" spans="1:42" ht="27" outlineLevel="1" x14ac:dyDescent="0.25">
      <c r="A125" s="2" t="str">
        <f>B125&amp;"-"&amp;COUNTIF($B$24:B125,B125)</f>
        <v>Ampliação Academia-23</v>
      </c>
      <c r="B125" s="136" t="s">
        <v>26</v>
      </c>
      <c r="C125" s="81" t="s">
        <v>142</v>
      </c>
      <c r="D125" s="84" t="s">
        <v>914</v>
      </c>
      <c r="E125" s="85" t="s">
        <v>31</v>
      </c>
      <c r="F125" s="34">
        <v>0.63</v>
      </c>
      <c r="G125" s="132"/>
      <c r="H125" s="132"/>
      <c r="I125" s="31">
        <f t="shared" si="13"/>
        <v>0</v>
      </c>
      <c r="J125" s="133"/>
      <c r="K125" s="32">
        <f t="shared" si="14"/>
        <v>0</v>
      </c>
      <c r="L125" s="33">
        <f t="shared" si="15"/>
        <v>0</v>
      </c>
      <c r="Z125" s="4">
        <f t="shared" si="11"/>
        <v>0</v>
      </c>
      <c r="AA125" s="4">
        <f t="shared" si="12"/>
        <v>0</v>
      </c>
      <c r="AD125" s="63"/>
      <c r="AE125" s="63"/>
      <c r="AM125" s="65"/>
      <c r="AN125" s="65"/>
      <c r="AO125" s="65"/>
      <c r="AP125"/>
    </row>
    <row r="126" spans="1:42" ht="27" outlineLevel="1" x14ac:dyDescent="0.25">
      <c r="A126" s="2" t="str">
        <f>B126&amp;"-"&amp;COUNTIF($B$24:B126,B126)</f>
        <v>Ampliação Unidade-42</v>
      </c>
      <c r="B126" s="136" t="s">
        <v>11</v>
      </c>
      <c r="C126" s="81" t="s">
        <v>143</v>
      </c>
      <c r="D126" s="84" t="s">
        <v>915</v>
      </c>
      <c r="E126" s="85" t="s">
        <v>39</v>
      </c>
      <c r="F126" s="34">
        <v>111</v>
      </c>
      <c r="G126" s="132"/>
      <c r="H126" s="132"/>
      <c r="I126" s="31">
        <f t="shared" si="13"/>
        <v>0</v>
      </c>
      <c r="J126" s="133"/>
      <c r="K126" s="32">
        <f t="shared" si="14"/>
        <v>0</v>
      </c>
      <c r="L126" s="33">
        <f t="shared" si="15"/>
        <v>0</v>
      </c>
      <c r="Z126" s="4">
        <f t="shared" si="11"/>
        <v>0</v>
      </c>
      <c r="AA126" s="4">
        <f t="shared" si="12"/>
        <v>0</v>
      </c>
      <c r="AD126" s="63"/>
      <c r="AE126" s="63"/>
      <c r="AM126" s="65"/>
      <c r="AN126" s="65"/>
      <c r="AO126" s="65"/>
      <c r="AP126"/>
    </row>
    <row r="127" spans="1:42" ht="40.799999999999997" outlineLevel="1" x14ac:dyDescent="0.25">
      <c r="A127" s="2" t="str">
        <f>B127&amp;"-"&amp;COUNTIF($B$24:B127,B127)</f>
        <v>Ampliação Unidade-43</v>
      </c>
      <c r="B127" s="136" t="s">
        <v>11</v>
      </c>
      <c r="C127" s="81" t="s">
        <v>144</v>
      </c>
      <c r="D127" s="84" t="s">
        <v>916</v>
      </c>
      <c r="E127" s="85" t="s">
        <v>39</v>
      </c>
      <c r="F127" s="34">
        <v>22.71</v>
      </c>
      <c r="G127" s="132"/>
      <c r="H127" s="132"/>
      <c r="I127" s="31">
        <f t="shared" si="13"/>
        <v>0</v>
      </c>
      <c r="J127" s="133"/>
      <c r="K127" s="32">
        <f t="shared" si="14"/>
        <v>0</v>
      </c>
      <c r="L127" s="33">
        <f t="shared" si="15"/>
        <v>0</v>
      </c>
      <c r="Z127" s="4">
        <f t="shared" si="11"/>
        <v>0</v>
      </c>
      <c r="AA127" s="4">
        <f t="shared" si="12"/>
        <v>0</v>
      </c>
      <c r="AD127" s="63"/>
      <c r="AE127" s="63"/>
      <c r="AM127" s="65"/>
      <c r="AN127" s="65"/>
      <c r="AO127" s="65"/>
      <c r="AP127"/>
    </row>
    <row r="128" spans="1:42" ht="41.4" outlineLevel="1" x14ac:dyDescent="0.25">
      <c r="A128" s="2" t="str">
        <f>B128&amp;"-"&amp;COUNTIF($B$24:B128,B128)</f>
        <v>Ampliação Unidade-44</v>
      </c>
      <c r="B128" s="136" t="s">
        <v>11</v>
      </c>
      <c r="C128" s="81" t="s">
        <v>145</v>
      </c>
      <c r="D128" s="84" t="s">
        <v>917</v>
      </c>
      <c r="E128" s="85" t="s">
        <v>39</v>
      </c>
      <c r="F128" s="34">
        <v>10.23</v>
      </c>
      <c r="G128" s="132"/>
      <c r="H128" s="132"/>
      <c r="I128" s="31">
        <f t="shared" si="13"/>
        <v>0</v>
      </c>
      <c r="J128" s="133"/>
      <c r="K128" s="32">
        <f t="shared" si="14"/>
        <v>0</v>
      </c>
      <c r="L128" s="33">
        <f t="shared" si="15"/>
        <v>0</v>
      </c>
      <c r="Z128" s="4">
        <f t="shared" si="11"/>
        <v>0</v>
      </c>
      <c r="AA128" s="4">
        <f t="shared" si="12"/>
        <v>0</v>
      </c>
      <c r="AD128" s="63"/>
      <c r="AE128" s="63"/>
      <c r="AM128" s="65"/>
      <c r="AN128" s="65"/>
      <c r="AO128" s="65"/>
      <c r="AP128"/>
    </row>
    <row r="129" spans="1:1024" ht="40.799999999999997" outlineLevel="1" x14ac:dyDescent="0.25">
      <c r="A129" s="2" t="str">
        <f>B129&amp;"-"&amp;COUNTIF($B$24:B129,B129)</f>
        <v>Ampliação Unidade-45</v>
      </c>
      <c r="B129" s="136" t="s">
        <v>11</v>
      </c>
      <c r="C129" s="81" t="s">
        <v>146</v>
      </c>
      <c r="D129" s="84" t="s">
        <v>918</v>
      </c>
      <c r="E129" s="85" t="s">
        <v>39</v>
      </c>
      <c r="F129" s="34">
        <v>18.149999999999999</v>
      </c>
      <c r="G129" s="132"/>
      <c r="H129" s="132"/>
      <c r="I129" s="31">
        <f t="shared" si="13"/>
        <v>0</v>
      </c>
      <c r="J129" s="133"/>
      <c r="K129" s="32">
        <f t="shared" si="14"/>
        <v>0</v>
      </c>
      <c r="L129" s="33">
        <f t="shared" si="15"/>
        <v>0</v>
      </c>
      <c r="Z129" s="4">
        <f t="shared" si="11"/>
        <v>0</v>
      </c>
      <c r="AA129" s="4">
        <f t="shared" si="12"/>
        <v>0</v>
      </c>
      <c r="AD129" s="63"/>
      <c r="AE129" s="63"/>
      <c r="AM129" s="65"/>
      <c r="AN129" s="65"/>
      <c r="AO129" s="65"/>
      <c r="AP129"/>
    </row>
    <row r="130" spans="1:1024" ht="40.799999999999997" outlineLevel="1" x14ac:dyDescent="0.25">
      <c r="A130" s="2" t="str">
        <f>B130&amp;"-"&amp;COUNTIF($B$24:B130,B130)</f>
        <v>Ampliação Unidade-46</v>
      </c>
      <c r="B130" s="136" t="s">
        <v>11</v>
      </c>
      <c r="C130" s="81" t="s">
        <v>147</v>
      </c>
      <c r="D130" s="84" t="s">
        <v>919</v>
      </c>
      <c r="E130" s="85" t="s">
        <v>39</v>
      </c>
      <c r="F130" s="34">
        <v>32.840000000000003</v>
      </c>
      <c r="G130" s="132"/>
      <c r="H130" s="132"/>
      <c r="I130" s="31">
        <f t="shared" si="13"/>
        <v>0</v>
      </c>
      <c r="J130" s="133"/>
      <c r="K130" s="32">
        <f t="shared" si="14"/>
        <v>0</v>
      </c>
      <c r="L130" s="33">
        <f t="shared" si="15"/>
        <v>0</v>
      </c>
      <c r="Z130" s="4">
        <f t="shared" si="11"/>
        <v>0</v>
      </c>
      <c r="AA130" s="4">
        <f t="shared" si="12"/>
        <v>0</v>
      </c>
      <c r="AD130" s="63"/>
      <c r="AE130" s="63"/>
      <c r="AM130" s="65"/>
      <c r="AN130" s="65"/>
      <c r="AO130" s="65"/>
      <c r="AP130"/>
    </row>
    <row r="131" spans="1:1024" s="1" customFormat="1" x14ac:dyDescent="0.25">
      <c r="B131" s="136"/>
      <c r="C131" s="96" t="s">
        <v>148</v>
      </c>
      <c r="D131" s="89" t="s">
        <v>149</v>
      </c>
      <c r="E131" s="97"/>
      <c r="F131" s="98"/>
      <c r="G131" s="99"/>
      <c r="H131" s="99"/>
      <c r="I131" s="93"/>
      <c r="J131" s="93"/>
      <c r="K131" s="94"/>
      <c r="L131" s="100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4">
        <f t="shared" si="11"/>
        <v>0</v>
      </c>
      <c r="AA131" s="4">
        <f t="shared" si="12"/>
        <v>0</v>
      </c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80"/>
      <c r="AN131" s="80"/>
      <c r="AO131" s="80"/>
      <c r="AMF131"/>
      <c r="AMG131"/>
      <c r="AMH131"/>
      <c r="AMI131"/>
      <c r="AMJ131"/>
    </row>
    <row r="132" spans="1:1024" ht="55.2" outlineLevel="1" thickBot="1" x14ac:dyDescent="0.3">
      <c r="A132" s="2" t="str">
        <f>B132&amp;"-"&amp;COUNTIF($B$24:B132,B132)</f>
        <v>Ampliação Academia-24</v>
      </c>
      <c r="B132" s="136" t="s">
        <v>26</v>
      </c>
      <c r="C132" s="81" t="s">
        <v>150</v>
      </c>
      <c r="D132" s="84" t="s">
        <v>920</v>
      </c>
      <c r="E132" s="85" t="s">
        <v>55</v>
      </c>
      <c r="F132" s="34">
        <v>1</v>
      </c>
      <c r="G132" s="132"/>
      <c r="H132" s="132"/>
      <c r="I132" s="31">
        <f>IF(F132&lt;&gt;"",TRUNC(G132,2)+TRUNC(H132,2),"")</f>
        <v>0</v>
      </c>
      <c r="J132" s="133"/>
      <c r="K132" s="32">
        <f>ROUND(I132*(1+J132),2)</f>
        <v>0</v>
      </c>
      <c r="L132" s="33">
        <f>ROUND(K132*F132,2)</f>
        <v>0</v>
      </c>
      <c r="M132" s="78"/>
      <c r="N132" s="78"/>
      <c r="O132" s="78"/>
      <c r="Z132" s="4">
        <f t="shared" si="11"/>
        <v>0</v>
      </c>
      <c r="AA132" s="4">
        <f t="shared" si="12"/>
        <v>0</v>
      </c>
      <c r="AD132" s="63"/>
      <c r="AE132" s="63"/>
      <c r="AM132" s="65"/>
      <c r="AN132" s="65"/>
      <c r="AO132" s="65"/>
      <c r="AP132"/>
    </row>
    <row r="133" spans="1:1024" ht="14.4" thickBot="1" x14ac:dyDescent="0.3">
      <c r="B133" s="136"/>
      <c r="C133" s="86"/>
      <c r="D133" s="101"/>
      <c r="E133" s="36"/>
      <c r="F133" s="87"/>
      <c r="G133" s="87"/>
      <c r="H133" s="87"/>
      <c r="I133" s="37"/>
      <c r="J133" s="38"/>
      <c r="K133" s="42" t="s">
        <v>18</v>
      </c>
      <c r="L133" s="42">
        <f>SUM(L75:L132)</f>
        <v>0</v>
      </c>
      <c r="M133" s="40" t="e">
        <f>L133/$L$624</f>
        <v>#DIV/0!</v>
      </c>
      <c r="Z133" s="4">
        <f t="shared" si="11"/>
        <v>0</v>
      </c>
      <c r="AA133" s="4">
        <f t="shared" si="12"/>
        <v>0</v>
      </c>
      <c r="AD133" s="63"/>
      <c r="AE133" s="63"/>
      <c r="AM133" s="65"/>
      <c r="AN133" s="65"/>
      <c r="AO133" s="65"/>
      <c r="AP133"/>
    </row>
    <row r="134" spans="1:1024" s="1" customFormat="1" ht="14.4" thickBot="1" x14ac:dyDescent="0.3">
      <c r="B134" s="136"/>
      <c r="C134" s="70" t="s">
        <v>151</v>
      </c>
      <c r="D134" s="71" t="s">
        <v>152</v>
      </c>
      <c r="E134" s="72"/>
      <c r="F134" s="73"/>
      <c r="G134" s="74"/>
      <c r="H134" s="74"/>
      <c r="I134" s="75"/>
      <c r="J134" s="75"/>
      <c r="K134" s="76"/>
      <c r="L134" s="77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4">
        <f t="shared" si="11"/>
        <v>0</v>
      </c>
      <c r="AA134" s="4">
        <f t="shared" si="12"/>
        <v>0</v>
      </c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80"/>
      <c r="AN134" s="80"/>
      <c r="AO134" s="80"/>
      <c r="AMF134"/>
      <c r="AMG134"/>
      <c r="AMH134"/>
      <c r="AMI134"/>
      <c r="AMJ134"/>
    </row>
    <row r="135" spans="1:1024" ht="27.6" outlineLevel="1" x14ac:dyDescent="0.25">
      <c r="A135" s="2" t="str">
        <f>B135&amp;"-"&amp;COUNTIF($B$24:B135,B135)</f>
        <v>Ampliação Unidade-47</v>
      </c>
      <c r="B135" s="136" t="s">
        <v>11</v>
      </c>
      <c r="C135" s="81" t="s">
        <v>153</v>
      </c>
      <c r="D135" s="84" t="s">
        <v>154</v>
      </c>
      <c r="E135" s="85" t="s">
        <v>23</v>
      </c>
      <c r="F135" s="34">
        <v>421.56</v>
      </c>
      <c r="G135" s="132"/>
      <c r="H135" s="132"/>
      <c r="I135" s="31">
        <f t="shared" ref="I135:I146" si="16">IF(F135&lt;&gt;"",TRUNC(G135,2)+TRUNC(H135,2),"")</f>
        <v>0</v>
      </c>
      <c r="J135" s="133"/>
      <c r="K135" s="32">
        <f t="shared" ref="K135:K146" si="17">ROUND(I135*(1+J135),2)</f>
        <v>0</v>
      </c>
      <c r="L135" s="33">
        <f t="shared" ref="L135:L146" si="18">ROUND(K135*F135,2)</f>
        <v>0</v>
      </c>
      <c r="M135" s="102"/>
      <c r="O135" s="78"/>
      <c r="P135" s="78"/>
      <c r="Q135" s="78"/>
      <c r="R135" s="103"/>
      <c r="S135" s="103"/>
      <c r="T135" s="103"/>
      <c r="U135" s="103"/>
      <c r="Z135" s="4">
        <f t="shared" si="11"/>
        <v>0</v>
      </c>
      <c r="AA135" s="4">
        <f t="shared" si="12"/>
        <v>0</v>
      </c>
      <c r="AD135" s="63"/>
      <c r="AE135" s="63"/>
      <c r="AM135" s="65"/>
      <c r="AN135" s="65"/>
      <c r="AO135" s="65"/>
      <c r="AP135"/>
    </row>
    <row r="136" spans="1:1024" ht="27.6" outlineLevel="1" x14ac:dyDescent="0.25">
      <c r="A136" s="2" t="str">
        <f>B136&amp;"-"&amp;COUNTIF($B$24:B136,B136)</f>
        <v>Reforma-34</v>
      </c>
      <c r="B136" s="136" t="s">
        <v>7</v>
      </c>
      <c r="C136" s="81" t="s">
        <v>155</v>
      </c>
      <c r="D136" s="84" t="s">
        <v>154</v>
      </c>
      <c r="E136" s="85" t="s">
        <v>23</v>
      </c>
      <c r="F136" s="34">
        <v>302.99</v>
      </c>
      <c r="G136" s="132"/>
      <c r="H136" s="132"/>
      <c r="I136" s="31">
        <f t="shared" si="16"/>
        <v>0</v>
      </c>
      <c r="J136" s="133"/>
      <c r="K136" s="32">
        <f t="shared" si="17"/>
        <v>0</v>
      </c>
      <c r="L136" s="33">
        <f t="shared" si="18"/>
        <v>0</v>
      </c>
      <c r="M136" s="102"/>
      <c r="O136" s="103"/>
      <c r="P136" s="103"/>
      <c r="Q136" s="103"/>
      <c r="R136" s="103"/>
      <c r="S136" s="103"/>
      <c r="T136" s="103"/>
      <c r="U136" s="103"/>
      <c r="Z136" s="4">
        <f t="shared" si="11"/>
        <v>0</v>
      </c>
      <c r="AA136" s="4">
        <f t="shared" si="12"/>
        <v>0</v>
      </c>
      <c r="AD136" s="63"/>
      <c r="AE136" s="63"/>
      <c r="AM136" s="65"/>
      <c r="AN136" s="65"/>
      <c r="AO136" s="65"/>
      <c r="AP136"/>
    </row>
    <row r="137" spans="1:1024" ht="27.6" outlineLevel="1" x14ac:dyDescent="0.25">
      <c r="A137" s="2" t="str">
        <f>B137&amp;"-"&amp;COUNTIF($B$24:B137,B137)</f>
        <v>Ampliação Unidade-48</v>
      </c>
      <c r="B137" s="136" t="s">
        <v>11</v>
      </c>
      <c r="C137" s="81" t="s">
        <v>156</v>
      </c>
      <c r="D137" s="84" t="s">
        <v>157</v>
      </c>
      <c r="E137" s="85" t="s">
        <v>39</v>
      </c>
      <c r="F137" s="34">
        <v>31.54</v>
      </c>
      <c r="G137" s="132"/>
      <c r="H137" s="132"/>
      <c r="I137" s="31">
        <f t="shared" si="16"/>
        <v>0</v>
      </c>
      <c r="J137" s="133"/>
      <c r="K137" s="32">
        <f t="shared" si="17"/>
        <v>0</v>
      </c>
      <c r="L137" s="33">
        <f t="shared" si="18"/>
        <v>0</v>
      </c>
      <c r="Z137" s="4">
        <f t="shared" si="11"/>
        <v>0</v>
      </c>
      <c r="AA137" s="4">
        <f t="shared" si="12"/>
        <v>0</v>
      </c>
      <c r="AD137" s="63"/>
      <c r="AE137" s="63"/>
      <c r="AM137" s="65"/>
      <c r="AN137" s="65"/>
      <c r="AO137" s="65"/>
      <c r="AP137"/>
    </row>
    <row r="138" spans="1:1024" ht="27.6" outlineLevel="1" x14ac:dyDescent="0.25">
      <c r="A138" s="2" t="str">
        <f>B138&amp;"-"&amp;COUNTIF($B$24:B138,B138)</f>
        <v>Reforma-35</v>
      </c>
      <c r="B138" s="136" t="s">
        <v>7</v>
      </c>
      <c r="C138" s="81" t="s">
        <v>158</v>
      </c>
      <c r="D138" s="84" t="s">
        <v>157</v>
      </c>
      <c r="E138" s="85" t="s">
        <v>39</v>
      </c>
      <c r="F138" s="34">
        <v>28.75</v>
      </c>
      <c r="G138" s="132"/>
      <c r="H138" s="132"/>
      <c r="I138" s="31">
        <f t="shared" si="16"/>
        <v>0</v>
      </c>
      <c r="J138" s="133"/>
      <c r="K138" s="32">
        <f t="shared" si="17"/>
        <v>0</v>
      </c>
      <c r="L138" s="33">
        <f t="shared" si="18"/>
        <v>0</v>
      </c>
      <c r="Z138" s="4">
        <f t="shared" si="11"/>
        <v>0</v>
      </c>
      <c r="AA138" s="4">
        <f t="shared" si="12"/>
        <v>0</v>
      </c>
      <c r="AD138" s="63"/>
      <c r="AE138" s="63"/>
      <c r="AM138" s="65"/>
      <c r="AN138" s="65"/>
      <c r="AO138" s="65"/>
      <c r="AP138"/>
    </row>
    <row r="139" spans="1:1024" ht="27.6" outlineLevel="1" x14ac:dyDescent="0.25">
      <c r="A139" s="2" t="str">
        <f>B139&amp;"-"&amp;COUNTIF($B$24:B139,B139)</f>
        <v>Ampliação Unidade-49</v>
      </c>
      <c r="B139" s="136" t="s">
        <v>11</v>
      </c>
      <c r="C139" s="81" t="s">
        <v>159</v>
      </c>
      <c r="D139" s="84" t="s">
        <v>160</v>
      </c>
      <c r="E139" s="85" t="s">
        <v>23</v>
      </c>
      <c r="F139" s="34">
        <v>265.7</v>
      </c>
      <c r="G139" s="132"/>
      <c r="H139" s="132"/>
      <c r="I139" s="31">
        <f t="shared" si="16"/>
        <v>0</v>
      </c>
      <c r="J139" s="133"/>
      <c r="K139" s="32">
        <f t="shared" si="17"/>
        <v>0</v>
      </c>
      <c r="L139" s="33">
        <f t="shared" si="18"/>
        <v>0</v>
      </c>
      <c r="Z139" s="4">
        <f t="shared" si="11"/>
        <v>0</v>
      </c>
      <c r="AA139" s="4">
        <f t="shared" si="12"/>
        <v>0</v>
      </c>
      <c r="AD139" s="63"/>
      <c r="AE139" s="63"/>
      <c r="AM139" s="65"/>
      <c r="AN139" s="65"/>
      <c r="AO139" s="65"/>
      <c r="AP139"/>
    </row>
    <row r="140" spans="1:1024" ht="27.6" outlineLevel="1" x14ac:dyDescent="0.25">
      <c r="A140" s="2" t="str">
        <f>B140&amp;"-"&amp;COUNTIF($B$24:B140,B140)</f>
        <v>Reforma-36</v>
      </c>
      <c r="B140" s="136" t="s">
        <v>7</v>
      </c>
      <c r="C140" s="81" t="s">
        <v>161</v>
      </c>
      <c r="D140" s="84" t="s">
        <v>160</v>
      </c>
      <c r="E140" s="85" t="s">
        <v>23</v>
      </c>
      <c r="F140" s="34">
        <v>302.99</v>
      </c>
      <c r="G140" s="132"/>
      <c r="H140" s="132"/>
      <c r="I140" s="31">
        <f t="shared" si="16"/>
        <v>0</v>
      </c>
      <c r="J140" s="133"/>
      <c r="K140" s="32">
        <f t="shared" si="17"/>
        <v>0</v>
      </c>
      <c r="L140" s="33">
        <f t="shared" si="18"/>
        <v>0</v>
      </c>
      <c r="Z140" s="4">
        <f t="shared" si="11"/>
        <v>0</v>
      </c>
      <c r="AA140" s="4">
        <f t="shared" si="12"/>
        <v>0</v>
      </c>
      <c r="AD140" s="63"/>
      <c r="AE140" s="63"/>
      <c r="AM140" s="65"/>
      <c r="AN140" s="65"/>
      <c r="AO140" s="65"/>
      <c r="AP140"/>
    </row>
    <row r="141" spans="1:1024" ht="27.6" outlineLevel="1" x14ac:dyDescent="0.25">
      <c r="A141" s="2" t="str">
        <f>B141&amp;"-"&amp;COUNTIF($B$24:B141,B141)</f>
        <v>Ampliação Unidade-50</v>
      </c>
      <c r="B141" s="136" t="s">
        <v>11</v>
      </c>
      <c r="C141" s="81" t="s">
        <v>162</v>
      </c>
      <c r="D141" s="84" t="s">
        <v>163</v>
      </c>
      <c r="E141" s="85" t="s">
        <v>39</v>
      </c>
      <c r="F141" s="34">
        <v>66.010000000000005</v>
      </c>
      <c r="G141" s="132"/>
      <c r="H141" s="132"/>
      <c r="I141" s="31">
        <f t="shared" si="16"/>
        <v>0</v>
      </c>
      <c r="J141" s="133"/>
      <c r="K141" s="32">
        <f t="shared" si="17"/>
        <v>0</v>
      </c>
      <c r="L141" s="33">
        <f t="shared" si="18"/>
        <v>0</v>
      </c>
      <c r="Z141" s="4">
        <f t="shared" si="11"/>
        <v>0</v>
      </c>
      <c r="AA141" s="4">
        <f t="shared" si="12"/>
        <v>0</v>
      </c>
      <c r="AD141" s="63"/>
      <c r="AE141" s="63"/>
      <c r="AM141" s="65"/>
      <c r="AN141" s="65"/>
      <c r="AO141" s="65"/>
      <c r="AP141"/>
    </row>
    <row r="142" spans="1:1024" ht="27.6" outlineLevel="1" x14ac:dyDescent="0.25">
      <c r="A142" s="2" t="str">
        <f>B142&amp;"-"&amp;COUNTIF($B$24:B142,B142)</f>
        <v>Ampliação Academia-25</v>
      </c>
      <c r="B142" s="136" t="s">
        <v>26</v>
      </c>
      <c r="C142" s="81" t="s">
        <v>164</v>
      </c>
      <c r="D142" s="84" t="s">
        <v>163</v>
      </c>
      <c r="E142" s="85" t="s">
        <v>39</v>
      </c>
      <c r="F142" s="34">
        <v>17.2</v>
      </c>
      <c r="G142" s="132"/>
      <c r="H142" s="132"/>
      <c r="I142" s="31">
        <f t="shared" si="16"/>
        <v>0</v>
      </c>
      <c r="J142" s="133"/>
      <c r="K142" s="32">
        <f t="shared" si="17"/>
        <v>0</v>
      </c>
      <c r="L142" s="33">
        <f t="shared" si="18"/>
        <v>0</v>
      </c>
      <c r="Z142" s="4">
        <f t="shared" si="11"/>
        <v>0</v>
      </c>
      <c r="AA142" s="4">
        <f t="shared" si="12"/>
        <v>0</v>
      </c>
      <c r="AD142" s="63"/>
      <c r="AE142" s="63"/>
      <c r="AM142" s="65"/>
      <c r="AN142" s="65"/>
      <c r="AO142" s="65"/>
      <c r="AP142"/>
    </row>
    <row r="143" spans="1:1024" ht="27.6" outlineLevel="1" x14ac:dyDescent="0.25">
      <c r="A143" s="2" t="str">
        <f>B143&amp;"-"&amp;COUNTIF($B$24:B143,B143)</f>
        <v>Reforma-37</v>
      </c>
      <c r="B143" s="136" t="s">
        <v>7</v>
      </c>
      <c r="C143" s="81" t="s">
        <v>165</v>
      </c>
      <c r="D143" s="84" t="s">
        <v>163</v>
      </c>
      <c r="E143" s="85" t="s">
        <v>39</v>
      </c>
      <c r="F143" s="34">
        <v>55.2</v>
      </c>
      <c r="G143" s="132"/>
      <c r="H143" s="132"/>
      <c r="I143" s="31">
        <f t="shared" si="16"/>
        <v>0</v>
      </c>
      <c r="J143" s="133"/>
      <c r="K143" s="32">
        <f t="shared" si="17"/>
        <v>0</v>
      </c>
      <c r="L143" s="33">
        <f t="shared" si="18"/>
        <v>0</v>
      </c>
      <c r="Z143" s="4">
        <f t="shared" si="11"/>
        <v>0</v>
      </c>
      <c r="AA143" s="4">
        <f t="shared" si="12"/>
        <v>0</v>
      </c>
      <c r="AD143" s="63"/>
      <c r="AE143" s="63"/>
      <c r="AM143" s="65"/>
      <c r="AN143" s="65"/>
      <c r="AO143" s="65"/>
      <c r="AP143"/>
    </row>
    <row r="144" spans="1:1024" outlineLevel="1" x14ac:dyDescent="0.25">
      <c r="A144" s="2" t="str">
        <f>B144&amp;"-"&amp;COUNTIF($B$24:B144,B144)</f>
        <v>Ampliação Unidade-51</v>
      </c>
      <c r="B144" s="136" t="s">
        <v>11</v>
      </c>
      <c r="C144" s="81" t="s">
        <v>166</v>
      </c>
      <c r="D144" s="84" t="s">
        <v>167</v>
      </c>
      <c r="E144" s="85" t="s">
        <v>39</v>
      </c>
      <c r="F144" s="34">
        <v>46.46</v>
      </c>
      <c r="G144" s="132"/>
      <c r="H144" s="132"/>
      <c r="I144" s="31">
        <f t="shared" si="16"/>
        <v>0</v>
      </c>
      <c r="J144" s="133"/>
      <c r="K144" s="32">
        <f t="shared" si="17"/>
        <v>0</v>
      </c>
      <c r="L144" s="33">
        <f t="shared" si="18"/>
        <v>0</v>
      </c>
      <c r="Z144" s="4">
        <f t="shared" si="11"/>
        <v>0</v>
      </c>
      <c r="AA144" s="4">
        <f t="shared" si="12"/>
        <v>0</v>
      </c>
      <c r="AD144" s="63"/>
      <c r="AE144" s="63"/>
      <c r="AM144" s="65"/>
      <c r="AN144" s="65"/>
      <c r="AO144" s="65"/>
      <c r="AP144"/>
    </row>
    <row r="145" spans="1:1024" outlineLevel="1" x14ac:dyDescent="0.25">
      <c r="A145" s="2" t="str">
        <f>B145&amp;"-"&amp;COUNTIF($B$24:B145,B145)</f>
        <v>Ampliação Academia-26</v>
      </c>
      <c r="B145" s="136" t="s">
        <v>26</v>
      </c>
      <c r="C145" s="81" t="s">
        <v>168</v>
      </c>
      <c r="D145" s="84" t="s">
        <v>167</v>
      </c>
      <c r="E145" s="85" t="s">
        <v>39</v>
      </c>
      <c r="F145" s="34">
        <v>18.440000000000001</v>
      </c>
      <c r="G145" s="132"/>
      <c r="H145" s="132"/>
      <c r="I145" s="31">
        <f t="shared" si="16"/>
        <v>0</v>
      </c>
      <c r="J145" s="133"/>
      <c r="K145" s="32">
        <f t="shared" si="17"/>
        <v>0</v>
      </c>
      <c r="L145" s="33">
        <f t="shared" si="18"/>
        <v>0</v>
      </c>
      <c r="Z145" s="4">
        <f t="shared" si="11"/>
        <v>0</v>
      </c>
      <c r="AA145" s="4">
        <f t="shared" si="12"/>
        <v>0</v>
      </c>
      <c r="AD145" s="63"/>
      <c r="AE145" s="63"/>
      <c r="AM145" s="65"/>
      <c r="AN145" s="65"/>
      <c r="AO145" s="65"/>
      <c r="AP145"/>
    </row>
    <row r="146" spans="1:1024" ht="14.4" outlineLevel="1" thickBot="1" x14ac:dyDescent="0.3">
      <c r="A146" s="2" t="str">
        <f>B146&amp;"-"&amp;COUNTIF($B$24:B146,B146)</f>
        <v>Reforma-38</v>
      </c>
      <c r="B146" s="136" t="s">
        <v>7</v>
      </c>
      <c r="C146" s="81" t="s">
        <v>169</v>
      </c>
      <c r="D146" s="84" t="s">
        <v>167</v>
      </c>
      <c r="E146" s="85" t="s">
        <v>39</v>
      </c>
      <c r="F146" s="34">
        <v>31.41</v>
      </c>
      <c r="G146" s="132"/>
      <c r="H146" s="132"/>
      <c r="I146" s="31">
        <f t="shared" si="16"/>
        <v>0</v>
      </c>
      <c r="J146" s="133"/>
      <c r="K146" s="32">
        <f t="shared" si="17"/>
        <v>0</v>
      </c>
      <c r="L146" s="33">
        <f t="shared" si="18"/>
        <v>0</v>
      </c>
      <c r="Z146" s="4">
        <f t="shared" si="11"/>
        <v>0</v>
      </c>
      <c r="AA146" s="4">
        <f t="shared" si="12"/>
        <v>0</v>
      </c>
      <c r="AD146" s="63"/>
      <c r="AE146" s="63"/>
      <c r="AM146" s="65"/>
      <c r="AN146" s="65"/>
      <c r="AO146" s="65"/>
      <c r="AP146"/>
    </row>
    <row r="147" spans="1:1024" ht="14.4" thickBot="1" x14ac:dyDescent="0.3">
      <c r="B147" s="136"/>
      <c r="C147" s="86"/>
      <c r="D147" s="61"/>
      <c r="E147" s="36"/>
      <c r="F147" s="87"/>
      <c r="G147" s="87"/>
      <c r="H147" s="87"/>
      <c r="I147" s="37"/>
      <c r="J147" s="38"/>
      <c r="K147" s="39" t="s">
        <v>18</v>
      </c>
      <c r="L147" s="39">
        <f>SUM(L135:L146)</f>
        <v>0</v>
      </c>
      <c r="M147" s="40" t="e">
        <f>L147/$L$624</f>
        <v>#DIV/0!</v>
      </c>
      <c r="Z147" s="4">
        <f t="shared" si="11"/>
        <v>0</v>
      </c>
      <c r="AA147" s="4">
        <f t="shared" si="12"/>
        <v>0</v>
      </c>
      <c r="AD147" s="63"/>
      <c r="AE147" s="63"/>
      <c r="AM147" s="65"/>
      <c r="AN147" s="65"/>
      <c r="AO147" s="65"/>
      <c r="AP147"/>
    </row>
    <row r="148" spans="1:1024" s="1" customFormat="1" ht="14.4" thickBot="1" x14ac:dyDescent="0.3">
      <c r="B148" s="136"/>
      <c r="C148" s="70" t="s">
        <v>170</v>
      </c>
      <c r="D148" s="71" t="s">
        <v>171</v>
      </c>
      <c r="E148" s="72"/>
      <c r="F148" s="73"/>
      <c r="G148" s="74"/>
      <c r="H148" s="74"/>
      <c r="I148" s="75"/>
      <c r="J148" s="75"/>
      <c r="K148" s="76"/>
      <c r="L148" s="77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4">
        <f t="shared" si="11"/>
        <v>0</v>
      </c>
      <c r="AA148" s="4">
        <f t="shared" si="12"/>
        <v>0</v>
      </c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80"/>
      <c r="AN148" s="80"/>
      <c r="AO148" s="80"/>
      <c r="AMF148"/>
      <c r="AMG148"/>
      <c r="AMH148"/>
      <c r="AMI148"/>
      <c r="AMJ148"/>
    </row>
    <row r="149" spans="1:1024" ht="27" outlineLevel="1" x14ac:dyDescent="0.25">
      <c r="A149" s="2" t="str">
        <f>B149&amp;"-"&amp;COUNTIF($B$24:B149,B149)</f>
        <v>Ampliação Unidade-52</v>
      </c>
      <c r="B149" s="136" t="s">
        <v>11</v>
      </c>
      <c r="C149" s="81" t="s">
        <v>172</v>
      </c>
      <c r="D149" s="84" t="s">
        <v>921</v>
      </c>
      <c r="E149" s="85" t="s">
        <v>23</v>
      </c>
      <c r="F149" s="34">
        <v>678.7</v>
      </c>
      <c r="G149" s="132"/>
      <c r="H149" s="132"/>
      <c r="I149" s="31">
        <f t="shared" ref="I149:I165" si="19">IF(F149&lt;&gt;"",TRUNC(G149,2)+TRUNC(H149,2),"")</f>
        <v>0</v>
      </c>
      <c r="J149" s="133"/>
      <c r="K149" s="32">
        <f t="shared" ref="K149:K165" si="20">ROUND(I149*(1+J149),2)</f>
        <v>0</v>
      </c>
      <c r="L149" s="33">
        <f t="shared" ref="L149:L165" si="21">ROUND(K149*F149,2)</f>
        <v>0</v>
      </c>
      <c r="Z149" s="4">
        <f t="shared" si="11"/>
        <v>0</v>
      </c>
      <c r="AA149" s="4">
        <f t="shared" si="12"/>
        <v>0</v>
      </c>
      <c r="AD149" s="63"/>
      <c r="AE149" s="63"/>
      <c r="AM149" s="65"/>
      <c r="AN149" s="65"/>
      <c r="AO149" s="65"/>
      <c r="AP149"/>
    </row>
    <row r="150" spans="1:1024" ht="27" outlineLevel="1" x14ac:dyDescent="0.25">
      <c r="A150" s="2" t="str">
        <f>B150&amp;"-"&amp;COUNTIF($B$24:B150,B150)</f>
        <v>Ampliação Academia-27</v>
      </c>
      <c r="B150" s="136" t="s">
        <v>26</v>
      </c>
      <c r="C150" s="81" t="s">
        <v>173</v>
      </c>
      <c r="D150" s="84" t="s">
        <v>921</v>
      </c>
      <c r="E150" s="85" t="s">
        <v>23</v>
      </c>
      <c r="F150" s="34">
        <v>30.26</v>
      </c>
      <c r="G150" s="132"/>
      <c r="H150" s="132"/>
      <c r="I150" s="31">
        <f t="shared" si="19"/>
        <v>0</v>
      </c>
      <c r="J150" s="133"/>
      <c r="K150" s="32">
        <f t="shared" si="20"/>
        <v>0</v>
      </c>
      <c r="L150" s="33">
        <f t="shared" si="21"/>
        <v>0</v>
      </c>
      <c r="Z150" s="4">
        <f t="shared" si="11"/>
        <v>0</v>
      </c>
      <c r="AA150" s="4">
        <f t="shared" si="12"/>
        <v>0</v>
      </c>
      <c r="AD150" s="63"/>
      <c r="AE150" s="63"/>
      <c r="AM150" s="65"/>
      <c r="AN150" s="65"/>
      <c r="AO150" s="65"/>
      <c r="AP150"/>
    </row>
    <row r="151" spans="1:1024" ht="27" outlineLevel="1" x14ac:dyDescent="0.25">
      <c r="A151" s="2" t="str">
        <f>B151&amp;"-"&amp;COUNTIF($B$24:B151,B151)</f>
        <v>Reforma-39</v>
      </c>
      <c r="B151" s="136" t="s">
        <v>7</v>
      </c>
      <c r="C151" s="81" t="s">
        <v>174</v>
      </c>
      <c r="D151" s="84" t="s">
        <v>922</v>
      </c>
      <c r="E151" s="85" t="s">
        <v>23</v>
      </c>
      <c r="F151" s="34">
        <v>126.49</v>
      </c>
      <c r="G151" s="132"/>
      <c r="H151" s="132"/>
      <c r="I151" s="31">
        <f t="shared" si="19"/>
        <v>0</v>
      </c>
      <c r="J151" s="133"/>
      <c r="K151" s="32">
        <f t="shared" si="20"/>
        <v>0</v>
      </c>
      <c r="L151" s="43">
        <f t="shared" si="21"/>
        <v>0</v>
      </c>
      <c r="Z151" s="4">
        <f t="shared" si="11"/>
        <v>0</v>
      </c>
      <c r="AA151" s="4">
        <f t="shared" si="12"/>
        <v>0</v>
      </c>
      <c r="AD151" s="63"/>
      <c r="AE151" s="63"/>
      <c r="AM151" s="65"/>
      <c r="AN151" s="65"/>
      <c r="AO151" s="65"/>
      <c r="AP151"/>
    </row>
    <row r="152" spans="1:1024" ht="40.799999999999997" outlineLevel="1" x14ac:dyDescent="0.25">
      <c r="A152" s="2" t="str">
        <f>B152&amp;"-"&amp;COUNTIF($B$24:B152,B152)</f>
        <v>Reforma-40</v>
      </c>
      <c r="B152" s="136" t="s">
        <v>7</v>
      </c>
      <c r="C152" s="81" t="s">
        <v>175</v>
      </c>
      <c r="D152" s="84" t="s">
        <v>923</v>
      </c>
      <c r="E152" s="85" t="s">
        <v>23</v>
      </c>
      <c r="F152" s="34">
        <v>27.652999999999999</v>
      </c>
      <c r="G152" s="132"/>
      <c r="H152" s="132"/>
      <c r="I152" s="31">
        <f t="shared" si="19"/>
        <v>0</v>
      </c>
      <c r="J152" s="133"/>
      <c r="K152" s="32">
        <f t="shared" si="20"/>
        <v>0</v>
      </c>
      <c r="L152" s="33">
        <f t="shared" si="21"/>
        <v>0</v>
      </c>
      <c r="M152" s="102"/>
      <c r="N152" s="103"/>
      <c r="O152" s="103"/>
      <c r="Z152" s="4">
        <f t="shared" ref="Z152:Z215" si="22">IF(B152="Ampliação",L152,0)</f>
        <v>0</v>
      </c>
      <c r="AA152" s="4">
        <f t="shared" ref="AA152:AA215" si="23">IF(B152="Reforma",L152,0)</f>
        <v>0</v>
      </c>
      <c r="AD152" s="63"/>
      <c r="AE152" s="63"/>
      <c r="AM152" s="65"/>
      <c r="AN152" s="65"/>
      <c r="AO152" s="65"/>
      <c r="AP152"/>
    </row>
    <row r="153" spans="1:1024" ht="27.6" outlineLevel="1" x14ac:dyDescent="0.25">
      <c r="A153" s="2" t="str">
        <f>B153&amp;"-"&amp;COUNTIF($B$24:B153,B153)</f>
        <v>Ampliação Unidade-53</v>
      </c>
      <c r="B153" s="136" t="s">
        <v>11</v>
      </c>
      <c r="C153" s="81" t="s">
        <v>176</v>
      </c>
      <c r="D153" s="84" t="s">
        <v>924</v>
      </c>
      <c r="E153" s="85" t="s">
        <v>23</v>
      </c>
      <c r="F153" s="34">
        <v>95.66</v>
      </c>
      <c r="G153" s="132"/>
      <c r="H153" s="132"/>
      <c r="I153" s="31">
        <f t="shared" si="19"/>
        <v>0</v>
      </c>
      <c r="J153" s="133"/>
      <c r="K153" s="32">
        <f t="shared" si="20"/>
        <v>0</v>
      </c>
      <c r="L153" s="33">
        <f t="shared" si="21"/>
        <v>0</v>
      </c>
      <c r="Z153" s="4">
        <f t="shared" si="22"/>
        <v>0</v>
      </c>
      <c r="AA153" s="4">
        <f t="shared" si="23"/>
        <v>0</v>
      </c>
      <c r="AD153" s="63"/>
      <c r="AE153" s="63"/>
      <c r="AM153" s="65"/>
      <c r="AN153" s="65"/>
      <c r="AO153" s="65"/>
      <c r="AP153"/>
    </row>
    <row r="154" spans="1:1024" ht="27.6" outlineLevel="1" x14ac:dyDescent="0.25">
      <c r="A154" s="2" t="str">
        <f>B154&amp;"-"&amp;COUNTIF($B$24:B154,B154)</f>
        <v>Ampliação Unidade-54</v>
      </c>
      <c r="B154" s="136" t="s">
        <v>11</v>
      </c>
      <c r="C154" s="81" t="s">
        <v>177</v>
      </c>
      <c r="D154" s="84" t="s">
        <v>178</v>
      </c>
      <c r="E154" s="85" t="s">
        <v>23</v>
      </c>
      <c r="F154" s="34">
        <v>8</v>
      </c>
      <c r="G154" s="132"/>
      <c r="H154" s="132"/>
      <c r="I154" s="31">
        <f t="shared" si="19"/>
        <v>0</v>
      </c>
      <c r="J154" s="133"/>
      <c r="K154" s="32">
        <f t="shared" si="20"/>
        <v>0</v>
      </c>
      <c r="L154" s="33">
        <f t="shared" si="21"/>
        <v>0</v>
      </c>
      <c r="Z154" s="4">
        <f t="shared" si="22"/>
        <v>0</v>
      </c>
      <c r="AA154" s="4">
        <f t="shared" si="23"/>
        <v>0</v>
      </c>
      <c r="AD154" s="63"/>
      <c r="AE154" s="63"/>
      <c r="AM154" s="65"/>
      <c r="AN154" s="65"/>
      <c r="AO154" s="65"/>
      <c r="AP154"/>
    </row>
    <row r="155" spans="1:1024" outlineLevel="1" x14ac:dyDescent="0.25">
      <c r="A155" s="2" t="str">
        <f>B155&amp;"-"&amp;COUNTIF($B$24:B155,B155)</f>
        <v>Ampliação Unidade-55</v>
      </c>
      <c r="B155" s="136" t="s">
        <v>11</v>
      </c>
      <c r="C155" s="81" t="s">
        <v>179</v>
      </c>
      <c r="D155" s="84" t="s">
        <v>180</v>
      </c>
      <c r="E155" s="85" t="s">
        <v>39</v>
      </c>
      <c r="F155" s="34">
        <v>14.2</v>
      </c>
      <c r="G155" s="132"/>
      <c r="H155" s="132"/>
      <c r="I155" s="31">
        <f t="shared" si="19"/>
        <v>0</v>
      </c>
      <c r="J155" s="133"/>
      <c r="K155" s="32">
        <f t="shared" si="20"/>
        <v>0</v>
      </c>
      <c r="L155" s="33">
        <f t="shared" si="21"/>
        <v>0</v>
      </c>
      <c r="Z155" s="4">
        <f t="shared" si="22"/>
        <v>0</v>
      </c>
      <c r="AA155" s="4">
        <f t="shared" si="23"/>
        <v>0</v>
      </c>
      <c r="AD155" s="63"/>
      <c r="AE155" s="63"/>
      <c r="AM155" s="65"/>
      <c r="AN155" s="65"/>
      <c r="AO155" s="65"/>
      <c r="AP155"/>
    </row>
    <row r="156" spans="1:1024" outlineLevel="1" x14ac:dyDescent="0.25">
      <c r="A156" s="2" t="str">
        <f>B156&amp;"-"&amp;COUNTIF($B$24:B156,B156)</f>
        <v>Ampliação Unidade-56</v>
      </c>
      <c r="B156" s="136" t="s">
        <v>11</v>
      </c>
      <c r="C156" s="81" t="s">
        <v>181</v>
      </c>
      <c r="D156" s="84" t="s">
        <v>182</v>
      </c>
      <c r="E156" s="85" t="s">
        <v>39</v>
      </c>
      <c r="F156" s="34">
        <v>23.8</v>
      </c>
      <c r="G156" s="132"/>
      <c r="H156" s="132"/>
      <c r="I156" s="31">
        <f t="shared" si="19"/>
        <v>0</v>
      </c>
      <c r="J156" s="133"/>
      <c r="K156" s="32">
        <f t="shared" si="20"/>
        <v>0</v>
      </c>
      <c r="L156" s="33">
        <f t="shared" si="21"/>
        <v>0</v>
      </c>
      <c r="Z156" s="4">
        <f t="shared" si="22"/>
        <v>0</v>
      </c>
      <c r="AA156" s="4">
        <f t="shared" si="23"/>
        <v>0</v>
      </c>
      <c r="AD156" s="63"/>
      <c r="AE156" s="63"/>
      <c r="AM156" s="65"/>
      <c r="AN156" s="65"/>
      <c r="AO156" s="65"/>
      <c r="AP156"/>
    </row>
    <row r="157" spans="1:1024" outlineLevel="1" x14ac:dyDescent="0.25">
      <c r="A157" s="2" t="str">
        <f>B157&amp;"-"&amp;COUNTIF($B$24:B157,B157)</f>
        <v>Ampliação Unidade-57</v>
      </c>
      <c r="B157" s="136" t="s">
        <v>11</v>
      </c>
      <c r="C157" s="81" t="s">
        <v>183</v>
      </c>
      <c r="D157" s="84" t="s">
        <v>184</v>
      </c>
      <c r="E157" s="85" t="s">
        <v>39</v>
      </c>
      <c r="F157" s="34">
        <v>9.4</v>
      </c>
      <c r="G157" s="132"/>
      <c r="H157" s="132"/>
      <c r="I157" s="31">
        <f t="shared" si="19"/>
        <v>0</v>
      </c>
      <c r="J157" s="133"/>
      <c r="K157" s="32">
        <f t="shared" si="20"/>
        <v>0</v>
      </c>
      <c r="L157" s="33">
        <f t="shared" si="21"/>
        <v>0</v>
      </c>
      <c r="Z157" s="4">
        <f t="shared" si="22"/>
        <v>0</v>
      </c>
      <c r="AA157" s="4">
        <f t="shared" si="23"/>
        <v>0</v>
      </c>
      <c r="AD157" s="63"/>
      <c r="AE157" s="63"/>
      <c r="AM157" s="65"/>
      <c r="AN157" s="65"/>
      <c r="AO157" s="65"/>
      <c r="AP157"/>
    </row>
    <row r="158" spans="1:1024" outlineLevel="1" x14ac:dyDescent="0.25">
      <c r="A158" s="2" t="str">
        <f>B158&amp;"-"&amp;COUNTIF($B$24:B158,B158)</f>
        <v>Ampliação Unidade-58</v>
      </c>
      <c r="B158" s="136" t="s">
        <v>11</v>
      </c>
      <c r="C158" s="81" t="s">
        <v>185</v>
      </c>
      <c r="D158" s="84" t="s">
        <v>186</v>
      </c>
      <c r="E158" s="85" t="s">
        <v>39</v>
      </c>
      <c r="F158" s="34">
        <v>24.92</v>
      </c>
      <c r="G158" s="132"/>
      <c r="H158" s="132"/>
      <c r="I158" s="31">
        <f t="shared" si="19"/>
        <v>0</v>
      </c>
      <c r="J158" s="133"/>
      <c r="K158" s="32">
        <f t="shared" si="20"/>
        <v>0</v>
      </c>
      <c r="L158" s="33">
        <f t="shared" si="21"/>
        <v>0</v>
      </c>
      <c r="Z158" s="4">
        <f t="shared" si="22"/>
        <v>0</v>
      </c>
      <c r="AA158" s="4">
        <f t="shared" si="23"/>
        <v>0</v>
      </c>
      <c r="AD158" s="63"/>
      <c r="AE158" s="63"/>
      <c r="AM158" s="65"/>
      <c r="AN158" s="65"/>
      <c r="AO158" s="65"/>
      <c r="AP158"/>
    </row>
    <row r="159" spans="1:1024" outlineLevel="1" x14ac:dyDescent="0.25">
      <c r="A159" s="2" t="str">
        <f>B159&amp;"-"&amp;COUNTIF($B$24:B159,B159)</f>
        <v>Reforma-41</v>
      </c>
      <c r="B159" s="136" t="s">
        <v>7</v>
      </c>
      <c r="C159" s="81" t="s">
        <v>187</v>
      </c>
      <c r="D159" s="84" t="s">
        <v>180</v>
      </c>
      <c r="E159" s="85" t="s">
        <v>39</v>
      </c>
      <c r="F159" s="34">
        <v>7.05</v>
      </c>
      <c r="G159" s="132"/>
      <c r="H159" s="132"/>
      <c r="I159" s="31">
        <f t="shared" si="19"/>
        <v>0</v>
      </c>
      <c r="J159" s="133"/>
      <c r="K159" s="32">
        <f t="shared" si="20"/>
        <v>0</v>
      </c>
      <c r="L159" s="33">
        <f t="shared" si="21"/>
        <v>0</v>
      </c>
      <c r="Z159" s="4">
        <f t="shared" si="22"/>
        <v>0</v>
      </c>
      <c r="AA159" s="4">
        <f t="shared" si="23"/>
        <v>0</v>
      </c>
      <c r="AD159" s="63"/>
      <c r="AE159" s="63"/>
      <c r="AM159" s="65"/>
      <c r="AN159" s="65"/>
      <c r="AO159" s="65"/>
      <c r="AP159"/>
    </row>
    <row r="160" spans="1:1024" outlineLevel="1" x14ac:dyDescent="0.25">
      <c r="A160" s="2" t="str">
        <f>B160&amp;"-"&amp;COUNTIF($B$24:B160,B160)</f>
        <v>Reforma-42</v>
      </c>
      <c r="B160" s="136" t="s">
        <v>7</v>
      </c>
      <c r="C160" s="81" t="s">
        <v>188</v>
      </c>
      <c r="D160" s="84" t="s">
        <v>182</v>
      </c>
      <c r="E160" s="85" t="s">
        <v>39</v>
      </c>
      <c r="F160" s="34">
        <v>25.02</v>
      </c>
      <c r="G160" s="132"/>
      <c r="H160" s="132"/>
      <c r="I160" s="31">
        <f t="shared" si="19"/>
        <v>0</v>
      </c>
      <c r="J160" s="133"/>
      <c r="K160" s="32">
        <f t="shared" si="20"/>
        <v>0</v>
      </c>
      <c r="L160" s="33">
        <f t="shared" si="21"/>
        <v>0</v>
      </c>
      <c r="Z160" s="4">
        <f t="shared" si="22"/>
        <v>0</v>
      </c>
      <c r="AA160" s="4">
        <f t="shared" si="23"/>
        <v>0</v>
      </c>
      <c r="AD160" s="63"/>
      <c r="AE160" s="63"/>
      <c r="AM160" s="65"/>
      <c r="AN160" s="65"/>
      <c r="AO160" s="65"/>
      <c r="AP160"/>
    </row>
    <row r="161" spans="1:1024" outlineLevel="1" x14ac:dyDescent="0.25">
      <c r="A161" s="2" t="str">
        <f>B161&amp;"-"&amp;COUNTIF($B$24:B161,B161)</f>
        <v>Reforma-43</v>
      </c>
      <c r="B161" s="136" t="s">
        <v>7</v>
      </c>
      <c r="C161" s="81" t="s">
        <v>189</v>
      </c>
      <c r="D161" s="84" t="s">
        <v>184</v>
      </c>
      <c r="E161" s="85" t="s">
        <v>39</v>
      </c>
      <c r="F161" s="34">
        <v>15</v>
      </c>
      <c r="G161" s="132"/>
      <c r="H161" s="132"/>
      <c r="I161" s="31">
        <f t="shared" si="19"/>
        <v>0</v>
      </c>
      <c r="J161" s="133"/>
      <c r="K161" s="32">
        <f t="shared" si="20"/>
        <v>0</v>
      </c>
      <c r="L161" s="33">
        <f t="shared" si="21"/>
        <v>0</v>
      </c>
      <c r="Z161" s="4">
        <f t="shared" si="22"/>
        <v>0</v>
      </c>
      <c r="AA161" s="4">
        <f t="shared" si="23"/>
        <v>0</v>
      </c>
      <c r="AD161" s="63"/>
      <c r="AE161" s="63"/>
      <c r="AM161" s="65"/>
      <c r="AN161" s="65"/>
      <c r="AO161" s="65"/>
      <c r="AP161"/>
    </row>
    <row r="162" spans="1:1024" outlineLevel="1" x14ac:dyDescent="0.25">
      <c r="A162" s="2" t="str">
        <f>B162&amp;"-"&amp;COUNTIF($B$24:B162,B162)</f>
        <v>Ampliação Unidade-59</v>
      </c>
      <c r="B162" s="136" t="s">
        <v>11</v>
      </c>
      <c r="C162" s="81" t="s">
        <v>190</v>
      </c>
      <c r="D162" s="84" t="s">
        <v>191</v>
      </c>
      <c r="E162" s="85" t="s">
        <v>39</v>
      </c>
      <c r="F162" s="34">
        <v>14.2</v>
      </c>
      <c r="G162" s="132"/>
      <c r="H162" s="132"/>
      <c r="I162" s="31">
        <f t="shared" si="19"/>
        <v>0</v>
      </c>
      <c r="J162" s="133"/>
      <c r="K162" s="32">
        <f t="shared" si="20"/>
        <v>0</v>
      </c>
      <c r="L162" s="33">
        <f t="shared" si="21"/>
        <v>0</v>
      </c>
      <c r="Z162" s="4">
        <f t="shared" si="22"/>
        <v>0</v>
      </c>
      <c r="AA162" s="4">
        <f t="shared" si="23"/>
        <v>0</v>
      </c>
      <c r="AD162" s="63"/>
      <c r="AE162" s="63"/>
      <c r="AM162" s="65"/>
      <c r="AN162" s="65"/>
      <c r="AO162" s="65"/>
      <c r="AP162"/>
    </row>
    <row r="163" spans="1:1024" outlineLevel="1" x14ac:dyDescent="0.25">
      <c r="A163" s="2" t="str">
        <f>B163&amp;"-"&amp;COUNTIF($B$24:B163,B163)</f>
        <v>Ampliação Unidade-60</v>
      </c>
      <c r="B163" s="136" t="s">
        <v>11</v>
      </c>
      <c r="C163" s="81" t="s">
        <v>192</v>
      </c>
      <c r="D163" s="84" t="s">
        <v>193</v>
      </c>
      <c r="E163" s="85" t="s">
        <v>39</v>
      </c>
      <c r="F163" s="34">
        <v>23.8</v>
      </c>
      <c r="G163" s="132"/>
      <c r="H163" s="132"/>
      <c r="I163" s="31">
        <f t="shared" si="19"/>
        <v>0</v>
      </c>
      <c r="J163" s="133"/>
      <c r="K163" s="32">
        <f t="shared" si="20"/>
        <v>0</v>
      </c>
      <c r="L163" s="33">
        <f t="shared" si="21"/>
        <v>0</v>
      </c>
      <c r="Z163" s="4">
        <f t="shared" si="22"/>
        <v>0</v>
      </c>
      <c r="AA163" s="4">
        <f t="shared" si="23"/>
        <v>0</v>
      </c>
      <c r="AD163" s="63"/>
      <c r="AE163" s="63"/>
      <c r="AM163" s="65"/>
      <c r="AN163" s="65"/>
      <c r="AO163" s="65"/>
      <c r="AP163"/>
    </row>
    <row r="164" spans="1:1024" outlineLevel="1" x14ac:dyDescent="0.25">
      <c r="A164" s="2" t="str">
        <f>B164&amp;"-"&amp;COUNTIF($B$24:B164,B164)</f>
        <v>Reforma-44</v>
      </c>
      <c r="B164" s="136" t="s">
        <v>7</v>
      </c>
      <c r="C164" s="81" t="s">
        <v>194</v>
      </c>
      <c r="D164" s="84" t="s">
        <v>191</v>
      </c>
      <c r="E164" s="85" t="s">
        <v>39</v>
      </c>
      <c r="F164" s="34">
        <v>7.05</v>
      </c>
      <c r="G164" s="132"/>
      <c r="H164" s="132"/>
      <c r="I164" s="31">
        <f t="shared" si="19"/>
        <v>0</v>
      </c>
      <c r="J164" s="133"/>
      <c r="K164" s="32">
        <f t="shared" si="20"/>
        <v>0</v>
      </c>
      <c r="L164" s="33">
        <f t="shared" si="21"/>
        <v>0</v>
      </c>
      <c r="Z164" s="4">
        <f t="shared" si="22"/>
        <v>0</v>
      </c>
      <c r="AA164" s="4">
        <f t="shared" si="23"/>
        <v>0</v>
      </c>
      <c r="AD164" s="63"/>
      <c r="AE164" s="63"/>
      <c r="AM164" s="65"/>
      <c r="AN164" s="65"/>
      <c r="AO164" s="65"/>
      <c r="AP164"/>
    </row>
    <row r="165" spans="1:1024" ht="14.4" outlineLevel="1" thickBot="1" x14ac:dyDescent="0.3">
      <c r="A165" s="2" t="str">
        <f>B165&amp;"-"&amp;COUNTIF($B$24:B165,B165)</f>
        <v>Reforma-45</v>
      </c>
      <c r="B165" s="136" t="s">
        <v>7</v>
      </c>
      <c r="C165" s="81" t="s">
        <v>195</v>
      </c>
      <c r="D165" s="84" t="s">
        <v>193</v>
      </c>
      <c r="E165" s="85" t="s">
        <v>39</v>
      </c>
      <c r="F165" s="34">
        <v>25.02</v>
      </c>
      <c r="G165" s="132"/>
      <c r="H165" s="132"/>
      <c r="I165" s="31">
        <f t="shared" si="19"/>
        <v>0</v>
      </c>
      <c r="J165" s="133"/>
      <c r="K165" s="32">
        <f t="shared" si="20"/>
        <v>0</v>
      </c>
      <c r="L165" s="33">
        <f t="shared" si="21"/>
        <v>0</v>
      </c>
      <c r="Z165" s="4">
        <f t="shared" si="22"/>
        <v>0</v>
      </c>
      <c r="AA165" s="4">
        <f t="shared" si="23"/>
        <v>0</v>
      </c>
      <c r="AD165" s="63"/>
      <c r="AE165" s="63"/>
      <c r="AM165" s="65"/>
      <c r="AN165" s="65"/>
      <c r="AO165" s="65"/>
      <c r="AP165"/>
    </row>
    <row r="166" spans="1:1024" ht="14.4" thickBot="1" x14ac:dyDescent="0.3">
      <c r="B166" s="136"/>
      <c r="C166" s="86"/>
      <c r="D166" s="61"/>
      <c r="E166" s="44"/>
      <c r="F166" s="87"/>
      <c r="G166" s="87"/>
      <c r="H166" s="87"/>
      <c r="I166" s="37"/>
      <c r="J166" s="38"/>
      <c r="K166" s="42" t="s">
        <v>18</v>
      </c>
      <c r="L166" s="42">
        <f>SUM(L149:L165)</f>
        <v>0</v>
      </c>
      <c r="M166" s="40" t="e">
        <f>L166/$L$624</f>
        <v>#DIV/0!</v>
      </c>
      <c r="Z166" s="4">
        <f t="shared" si="22"/>
        <v>0</v>
      </c>
      <c r="AA166" s="4">
        <f t="shared" si="23"/>
        <v>0</v>
      </c>
      <c r="AD166" s="63"/>
      <c r="AE166" s="63"/>
      <c r="AM166" s="65"/>
      <c r="AN166" s="65"/>
      <c r="AO166" s="65"/>
      <c r="AP166"/>
    </row>
    <row r="167" spans="1:1024" s="1" customFormat="1" ht="14.4" thickBot="1" x14ac:dyDescent="0.3">
      <c r="B167" s="136"/>
      <c r="C167" s="70" t="s">
        <v>196</v>
      </c>
      <c r="D167" s="71" t="s">
        <v>197</v>
      </c>
      <c r="E167" s="72"/>
      <c r="F167" s="73"/>
      <c r="G167" s="74"/>
      <c r="H167" s="74"/>
      <c r="I167" s="74"/>
      <c r="J167" s="75"/>
      <c r="K167" s="76"/>
      <c r="L167" s="77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4">
        <f t="shared" si="22"/>
        <v>0</v>
      </c>
      <c r="AA167" s="4">
        <f t="shared" si="23"/>
        <v>0</v>
      </c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80"/>
      <c r="AN167" s="80"/>
      <c r="AO167" s="80"/>
      <c r="AMF167"/>
      <c r="AMG167"/>
      <c r="AMH167"/>
      <c r="AMI167"/>
      <c r="AMJ167"/>
    </row>
    <row r="168" spans="1:1024" x14ac:dyDescent="0.25">
      <c r="A168" s="1"/>
      <c r="B168" s="136"/>
      <c r="C168" s="88" t="s">
        <v>198</v>
      </c>
      <c r="D168" s="89" t="s">
        <v>199</v>
      </c>
      <c r="E168" s="90"/>
      <c r="F168" s="91"/>
      <c r="G168" s="92"/>
      <c r="H168" s="92"/>
      <c r="I168" s="92"/>
      <c r="J168" s="93"/>
      <c r="K168" s="94"/>
      <c r="L168" s="95"/>
      <c r="M168" s="104"/>
      <c r="Z168" s="4">
        <f t="shared" si="22"/>
        <v>0</v>
      </c>
      <c r="AA168" s="4">
        <f t="shared" si="23"/>
        <v>0</v>
      </c>
      <c r="AD168" s="63"/>
      <c r="AE168" s="63"/>
      <c r="AM168" s="65"/>
      <c r="AN168" s="65"/>
      <c r="AO168" s="65"/>
      <c r="AP168"/>
    </row>
    <row r="169" spans="1:1024" ht="27.6" outlineLevel="1" x14ac:dyDescent="0.25">
      <c r="A169" s="2" t="str">
        <f>B169&amp;"-"&amp;COUNTIF($B$24:B169,B169)</f>
        <v>Ampliação Unidade-61</v>
      </c>
      <c r="B169" s="136" t="s">
        <v>11</v>
      </c>
      <c r="C169" s="81" t="s">
        <v>200</v>
      </c>
      <c r="D169" s="84" t="s">
        <v>201</v>
      </c>
      <c r="E169" s="85" t="s">
        <v>39</v>
      </c>
      <c r="F169" s="34">
        <v>98.77</v>
      </c>
      <c r="G169" s="132"/>
      <c r="H169" s="132"/>
      <c r="I169" s="31">
        <f>IF(F169&lt;&gt;"",TRUNC(G169,2)+TRUNC(H169,2),"")</f>
        <v>0</v>
      </c>
      <c r="J169" s="133"/>
      <c r="K169" s="32">
        <f>ROUND(I169*(1+J169),2)</f>
        <v>0</v>
      </c>
      <c r="L169" s="33">
        <f>ROUND(K169*F169,2)</f>
        <v>0</v>
      </c>
      <c r="M169" s="104"/>
      <c r="N169" s="78"/>
      <c r="O169" s="78"/>
      <c r="Z169" s="4">
        <f t="shared" si="22"/>
        <v>0</v>
      </c>
      <c r="AA169" s="4">
        <f t="shared" si="23"/>
        <v>0</v>
      </c>
      <c r="AD169" s="63"/>
      <c r="AE169" s="63"/>
      <c r="AM169" s="65"/>
      <c r="AN169" s="65"/>
      <c r="AO169" s="65"/>
      <c r="AP169"/>
    </row>
    <row r="170" spans="1:1024" ht="27.6" outlineLevel="1" x14ac:dyDescent="0.25">
      <c r="A170" s="2" t="str">
        <f>B170&amp;"-"&amp;COUNTIF($B$24:B170,B170)</f>
        <v>Ampliação Unidade-62</v>
      </c>
      <c r="B170" s="136" t="s">
        <v>11</v>
      </c>
      <c r="C170" s="105" t="s">
        <v>202</v>
      </c>
      <c r="D170" s="84" t="s">
        <v>203</v>
      </c>
      <c r="E170" s="85" t="s">
        <v>39</v>
      </c>
      <c r="F170" s="34">
        <v>98.77</v>
      </c>
      <c r="G170" s="132"/>
      <c r="H170" s="132"/>
      <c r="I170" s="31">
        <f>IF(F170&lt;&gt;"",TRUNC(G170,2)+TRUNC(H170,2),"")</f>
        <v>0</v>
      </c>
      <c r="J170" s="133"/>
      <c r="K170" s="32">
        <f>ROUND(I170*(1+J170),2)</f>
        <v>0</v>
      </c>
      <c r="L170" s="33">
        <f>ROUND(K170*F170,2)</f>
        <v>0</v>
      </c>
      <c r="M170" s="104"/>
      <c r="N170" s="104"/>
      <c r="O170" s="104"/>
      <c r="Z170" s="4">
        <f t="shared" si="22"/>
        <v>0</v>
      </c>
      <c r="AA170" s="4">
        <f t="shared" si="23"/>
        <v>0</v>
      </c>
      <c r="AD170" s="63"/>
      <c r="AE170" s="63"/>
      <c r="AM170" s="65"/>
      <c r="AN170" s="65"/>
      <c r="AO170" s="65"/>
      <c r="AP170"/>
    </row>
    <row r="171" spans="1:1024" ht="27.6" outlineLevel="1" x14ac:dyDescent="0.25">
      <c r="A171" s="2" t="str">
        <f>B171&amp;"-"&amp;COUNTIF($B$24:B171,B171)</f>
        <v>Reforma-46</v>
      </c>
      <c r="B171" s="136" t="s">
        <v>7</v>
      </c>
      <c r="C171" s="81" t="s">
        <v>204</v>
      </c>
      <c r="D171" s="84" t="s">
        <v>201</v>
      </c>
      <c r="E171" s="85" t="s">
        <v>39</v>
      </c>
      <c r="F171" s="34">
        <v>205.48</v>
      </c>
      <c r="G171" s="132"/>
      <c r="H171" s="132"/>
      <c r="I171" s="31">
        <f>IF(F171&lt;&gt;"",TRUNC(G171,2)+TRUNC(H171,2),"")</f>
        <v>0</v>
      </c>
      <c r="J171" s="133"/>
      <c r="K171" s="32">
        <f>ROUND(I171*(1+J171),2)</f>
        <v>0</v>
      </c>
      <c r="L171" s="33">
        <f>ROUND(K171*F171,2)</f>
        <v>0</v>
      </c>
      <c r="M171" s="104"/>
      <c r="N171" s="104"/>
      <c r="O171" s="104"/>
      <c r="Z171" s="4">
        <f t="shared" si="22"/>
        <v>0</v>
      </c>
      <c r="AA171" s="4">
        <f t="shared" si="23"/>
        <v>0</v>
      </c>
      <c r="AD171" s="63"/>
      <c r="AE171" s="63"/>
      <c r="AM171" s="65"/>
      <c r="AN171" s="65"/>
      <c r="AO171" s="65"/>
      <c r="AP171"/>
    </row>
    <row r="172" spans="1:1024" ht="27.6" outlineLevel="1" x14ac:dyDescent="0.25">
      <c r="A172" s="2" t="str">
        <f>B172&amp;"-"&amp;COUNTIF($B$24:B172,B172)</f>
        <v>Reforma-47</v>
      </c>
      <c r="B172" s="136" t="s">
        <v>7</v>
      </c>
      <c r="C172" s="105" t="s">
        <v>205</v>
      </c>
      <c r="D172" s="84" t="s">
        <v>203</v>
      </c>
      <c r="E172" s="85" t="s">
        <v>39</v>
      </c>
      <c r="F172" s="34">
        <v>205.48</v>
      </c>
      <c r="G172" s="132"/>
      <c r="H172" s="132"/>
      <c r="I172" s="31">
        <f>IF(F172&lt;&gt;"",TRUNC(G172,2)+TRUNC(H172,2),"")</f>
        <v>0</v>
      </c>
      <c r="J172" s="133"/>
      <c r="K172" s="32">
        <f>ROUND(I172*(1+J172),2)</f>
        <v>0</v>
      </c>
      <c r="L172" s="33">
        <f>ROUND(K172*F172,2)</f>
        <v>0</v>
      </c>
      <c r="M172" s="104"/>
      <c r="N172" s="104"/>
      <c r="O172" s="104"/>
      <c r="Z172" s="4">
        <f t="shared" si="22"/>
        <v>0</v>
      </c>
      <c r="AA172" s="4">
        <f t="shared" si="23"/>
        <v>0</v>
      </c>
      <c r="AD172" s="63"/>
      <c r="AE172" s="63"/>
      <c r="AM172" s="65"/>
      <c r="AN172" s="65"/>
      <c r="AO172" s="65"/>
      <c r="AP172"/>
    </row>
    <row r="173" spans="1:1024" s="1" customFormat="1" x14ac:dyDescent="0.25">
      <c r="A173" s="2" t="str">
        <f>B173&amp;"-"&amp;COUNTIF($B$24:B173,B173)</f>
        <v>-0</v>
      </c>
      <c r="B173" s="136"/>
      <c r="C173" s="106" t="s">
        <v>206</v>
      </c>
      <c r="D173" s="89" t="s">
        <v>207</v>
      </c>
      <c r="E173" s="97"/>
      <c r="F173" s="98"/>
      <c r="G173" s="99"/>
      <c r="H173" s="99"/>
      <c r="I173" s="93"/>
      <c r="J173" s="93"/>
      <c r="K173" s="94"/>
      <c r="L173" s="107"/>
      <c r="M173" s="104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4">
        <f t="shared" si="22"/>
        <v>0</v>
      </c>
      <c r="AA173" s="4">
        <f t="shared" si="23"/>
        <v>0</v>
      </c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80"/>
      <c r="AN173" s="80"/>
      <c r="AO173" s="80"/>
      <c r="AMF173"/>
      <c r="AMG173"/>
      <c r="AMH173"/>
      <c r="AMI173"/>
      <c r="AMJ173"/>
    </row>
    <row r="174" spans="1:1024" outlineLevel="1" x14ac:dyDescent="0.25">
      <c r="A174" s="2" t="str">
        <f>B174&amp;"-"&amp;COUNTIF($B$24:B174,B174)</f>
        <v>Reforma-48</v>
      </c>
      <c r="B174" s="136" t="s">
        <v>7</v>
      </c>
      <c r="C174" s="81" t="s">
        <v>208</v>
      </c>
      <c r="D174" s="84" t="s">
        <v>209</v>
      </c>
      <c r="E174" s="85" t="s">
        <v>39</v>
      </c>
      <c r="F174" s="34">
        <v>14.89</v>
      </c>
      <c r="G174" s="132"/>
      <c r="H174" s="132"/>
      <c r="I174" s="31">
        <f t="shared" ref="I174:I186" si="24">IF(F174&lt;&gt;"",TRUNC(G174,2)+TRUNC(H174,2),"")</f>
        <v>0</v>
      </c>
      <c r="J174" s="133"/>
      <c r="K174" s="32">
        <f t="shared" ref="K174:K186" si="25">ROUND(I174*(1+J174),2)</f>
        <v>0</v>
      </c>
      <c r="L174" s="33">
        <f t="shared" ref="L174:L186" si="26">ROUND(K174*F174,2)</f>
        <v>0</v>
      </c>
      <c r="Z174" s="4">
        <f t="shared" si="22"/>
        <v>0</v>
      </c>
      <c r="AA174" s="4">
        <f t="shared" si="23"/>
        <v>0</v>
      </c>
      <c r="AD174" s="63"/>
      <c r="AE174" s="63"/>
      <c r="AM174" s="65"/>
      <c r="AN174" s="65"/>
      <c r="AO174" s="65"/>
      <c r="AP174"/>
    </row>
    <row r="175" spans="1:1024" outlineLevel="1" x14ac:dyDescent="0.25">
      <c r="A175" s="2" t="str">
        <f>B175&amp;"-"&amp;COUNTIF($B$24:B175,B175)</f>
        <v>Reforma-49</v>
      </c>
      <c r="B175" s="136" t="s">
        <v>7</v>
      </c>
      <c r="C175" s="81" t="s">
        <v>210</v>
      </c>
      <c r="D175" s="84" t="s">
        <v>211</v>
      </c>
      <c r="E175" s="85" t="s">
        <v>39</v>
      </c>
      <c r="F175" s="34">
        <v>15.54</v>
      </c>
      <c r="G175" s="132"/>
      <c r="H175" s="132"/>
      <c r="I175" s="31">
        <f t="shared" si="24"/>
        <v>0</v>
      </c>
      <c r="J175" s="133"/>
      <c r="K175" s="32">
        <f t="shared" si="25"/>
        <v>0</v>
      </c>
      <c r="L175" s="33">
        <f t="shared" si="26"/>
        <v>0</v>
      </c>
      <c r="Z175" s="4">
        <f t="shared" si="22"/>
        <v>0</v>
      </c>
      <c r="AA175" s="4">
        <f t="shared" si="23"/>
        <v>0</v>
      </c>
      <c r="AD175" s="63"/>
      <c r="AE175" s="63"/>
      <c r="AM175" s="65"/>
      <c r="AN175" s="65"/>
      <c r="AO175" s="65"/>
      <c r="AP175"/>
    </row>
    <row r="176" spans="1:1024" outlineLevel="1" x14ac:dyDescent="0.25">
      <c r="A176" s="2" t="str">
        <f>B176&amp;"-"&amp;COUNTIF($B$24:B176,B176)</f>
        <v>Reforma-50</v>
      </c>
      <c r="B176" s="136" t="s">
        <v>7</v>
      </c>
      <c r="C176" s="81" t="s">
        <v>212</v>
      </c>
      <c r="D176" s="84" t="s">
        <v>213</v>
      </c>
      <c r="E176" s="85" t="s">
        <v>55</v>
      </c>
      <c r="F176" s="34">
        <v>6</v>
      </c>
      <c r="G176" s="132"/>
      <c r="H176" s="132"/>
      <c r="I176" s="31">
        <f t="shared" si="24"/>
        <v>0</v>
      </c>
      <c r="J176" s="133"/>
      <c r="K176" s="32">
        <f t="shared" si="25"/>
        <v>0</v>
      </c>
      <c r="L176" s="33">
        <f t="shared" si="26"/>
        <v>0</v>
      </c>
      <c r="Z176" s="4">
        <f t="shared" si="22"/>
        <v>0</v>
      </c>
      <c r="AA176" s="4">
        <f t="shared" si="23"/>
        <v>0</v>
      </c>
      <c r="AD176" s="63"/>
      <c r="AE176" s="63"/>
      <c r="AM176" s="65"/>
      <c r="AN176" s="65"/>
      <c r="AO176" s="65"/>
      <c r="AP176"/>
    </row>
    <row r="177" spans="1:1024" outlineLevel="1" x14ac:dyDescent="0.25">
      <c r="A177" s="2" t="str">
        <f>B177&amp;"-"&amp;COUNTIF($B$24:B177,B177)</f>
        <v>Reforma-51</v>
      </c>
      <c r="B177" s="136" t="s">
        <v>7</v>
      </c>
      <c r="C177" s="81" t="s">
        <v>214</v>
      </c>
      <c r="D177" s="84" t="s">
        <v>215</v>
      </c>
      <c r="E177" s="85" t="s">
        <v>55</v>
      </c>
      <c r="F177" s="34">
        <v>3</v>
      </c>
      <c r="G177" s="132"/>
      <c r="H177" s="132"/>
      <c r="I177" s="31">
        <f t="shared" si="24"/>
        <v>0</v>
      </c>
      <c r="J177" s="133"/>
      <c r="K177" s="32">
        <f t="shared" si="25"/>
        <v>0</v>
      </c>
      <c r="L177" s="33">
        <f t="shared" si="26"/>
        <v>0</v>
      </c>
      <c r="Z177" s="4">
        <f t="shared" si="22"/>
        <v>0</v>
      </c>
      <c r="AA177" s="4">
        <f t="shared" si="23"/>
        <v>0</v>
      </c>
      <c r="AD177" s="63"/>
      <c r="AE177" s="63"/>
      <c r="AM177" s="65"/>
      <c r="AN177" s="65"/>
      <c r="AO177" s="65"/>
      <c r="AP177"/>
    </row>
    <row r="178" spans="1:1024" outlineLevel="1" x14ac:dyDescent="0.25">
      <c r="A178" s="2" t="str">
        <f>B178&amp;"-"&amp;COUNTIF($B$24:B178,B178)</f>
        <v>Reforma-52</v>
      </c>
      <c r="B178" s="136" t="s">
        <v>7</v>
      </c>
      <c r="C178" s="81" t="s">
        <v>216</v>
      </c>
      <c r="D178" s="84" t="s">
        <v>217</v>
      </c>
      <c r="E178" s="85" t="s">
        <v>55</v>
      </c>
      <c r="F178" s="34">
        <v>6</v>
      </c>
      <c r="G178" s="132"/>
      <c r="H178" s="132"/>
      <c r="I178" s="31">
        <f t="shared" si="24"/>
        <v>0</v>
      </c>
      <c r="J178" s="133"/>
      <c r="K178" s="32">
        <f t="shared" si="25"/>
        <v>0</v>
      </c>
      <c r="L178" s="33">
        <f t="shared" si="26"/>
        <v>0</v>
      </c>
      <c r="Z178" s="4">
        <f t="shared" si="22"/>
        <v>0</v>
      </c>
      <c r="AA178" s="4">
        <f t="shared" si="23"/>
        <v>0</v>
      </c>
      <c r="AD178" s="63"/>
      <c r="AE178" s="63"/>
      <c r="AM178" s="65"/>
      <c r="AN178" s="65"/>
      <c r="AO178" s="65"/>
      <c r="AP178"/>
    </row>
    <row r="179" spans="1:1024" outlineLevel="1" x14ac:dyDescent="0.25">
      <c r="A179" s="2" t="str">
        <f>B179&amp;"-"&amp;COUNTIF($B$24:B179,B179)</f>
        <v>Reforma-53</v>
      </c>
      <c r="B179" s="136" t="s">
        <v>7</v>
      </c>
      <c r="C179" s="81" t="s">
        <v>218</v>
      </c>
      <c r="D179" s="84" t="s">
        <v>219</v>
      </c>
      <c r="E179" s="85" t="s">
        <v>55</v>
      </c>
      <c r="F179" s="34">
        <v>3</v>
      </c>
      <c r="G179" s="132"/>
      <c r="H179" s="132"/>
      <c r="I179" s="31">
        <f t="shared" si="24"/>
        <v>0</v>
      </c>
      <c r="J179" s="133"/>
      <c r="K179" s="32">
        <f t="shared" si="25"/>
        <v>0</v>
      </c>
      <c r="L179" s="33">
        <f t="shared" si="26"/>
        <v>0</v>
      </c>
      <c r="Z179" s="4">
        <f t="shared" si="22"/>
        <v>0</v>
      </c>
      <c r="AA179" s="4">
        <f t="shared" si="23"/>
        <v>0</v>
      </c>
      <c r="AD179" s="63"/>
      <c r="AE179" s="63"/>
      <c r="AM179" s="65"/>
      <c r="AN179" s="65"/>
      <c r="AO179" s="65"/>
      <c r="AP179"/>
    </row>
    <row r="180" spans="1:1024" outlineLevel="1" x14ac:dyDescent="0.25">
      <c r="A180" s="2" t="str">
        <f>B180&amp;"-"&amp;COUNTIF($B$24:B180,B180)</f>
        <v>Reforma-54</v>
      </c>
      <c r="B180" s="136" t="s">
        <v>7</v>
      </c>
      <c r="C180" s="81" t="s">
        <v>220</v>
      </c>
      <c r="D180" s="84" t="s">
        <v>221</v>
      </c>
      <c r="E180" s="85" t="s">
        <v>55</v>
      </c>
      <c r="F180" s="34">
        <v>4</v>
      </c>
      <c r="G180" s="132"/>
      <c r="H180" s="132"/>
      <c r="I180" s="31">
        <f t="shared" si="24"/>
        <v>0</v>
      </c>
      <c r="J180" s="133"/>
      <c r="K180" s="32">
        <f t="shared" si="25"/>
        <v>0</v>
      </c>
      <c r="L180" s="33">
        <f t="shared" si="26"/>
        <v>0</v>
      </c>
      <c r="Z180" s="4">
        <f t="shared" si="22"/>
        <v>0</v>
      </c>
      <c r="AA180" s="4">
        <f t="shared" si="23"/>
        <v>0</v>
      </c>
      <c r="AD180" s="63"/>
      <c r="AE180" s="63"/>
      <c r="AM180" s="65"/>
      <c r="AN180" s="65"/>
      <c r="AO180" s="65"/>
      <c r="AP180"/>
    </row>
    <row r="181" spans="1:1024" outlineLevel="1" x14ac:dyDescent="0.25">
      <c r="A181" s="2" t="str">
        <f>B181&amp;"-"&amp;COUNTIF($B$24:B181,B181)</f>
        <v>Reforma-55</v>
      </c>
      <c r="B181" s="136" t="s">
        <v>7</v>
      </c>
      <c r="C181" s="81" t="s">
        <v>222</v>
      </c>
      <c r="D181" s="84" t="s">
        <v>223</v>
      </c>
      <c r="E181" s="85" t="s">
        <v>55</v>
      </c>
      <c r="F181" s="34">
        <v>4</v>
      </c>
      <c r="G181" s="132"/>
      <c r="H181" s="132"/>
      <c r="I181" s="31">
        <f t="shared" si="24"/>
        <v>0</v>
      </c>
      <c r="J181" s="133"/>
      <c r="K181" s="32">
        <f t="shared" si="25"/>
        <v>0</v>
      </c>
      <c r="L181" s="33">
        <f t="shared" si="26"/>
        <v>0</v>
      </c>
      <c r="Z181" s="4">
        <f t="shared" si="22"/>
        <v>0</v>
      </c>
      <c r="AA181" s="4">
        <f t="shared" si="23"/>
        <v>0</v>
      </c>
      <c r="AD181" s="63"/>
      <c r="AE181" s="63"/>
      <c r="AM181" s="65"/>
      <c r="AN181" s="65"/>
      <c r="AO181" s="65"/>
      <c r="AP181"/>
    </row>
    <row r="182" spans="1:1024" outlineLevel="1" x14ac:dyDescent="0.25">
      <c r="A182" s="2" t="str">
        <f>B182&amp;"-"&amp;COUNTIF($B$24:B182,B182)</f>
        <v>Reforma-56</v>
      </c>
      <c r="B182" s="136" t="s">
        <v>7</v>
      </c>
      <c r="C182" s="81" t="s">
        <v>224</v>
      </c>
      <c r="D182" s="84" t="s">
        <v>225</v>
      </c>
      <c r="E182" s="85" t="s">
        <v>39</v>
      </c>
      <c r="F182" s="34">
        <v>100</v>
      </c>
      <c r="G182" s="132"/>
      <c r="H182" s="132"/>
      <c r="I182" s="31">
        <f t="shared" si="24"/>
        <v>0</v>
      </c>
      <c r="J182" s="133"/>
      <c r="K182" s="32">
        <f t="shared" si="25"/>
        <v>0</v>
      </c>
      <c r="L182" s="33">
        <f t="shared" si="26"/>
        <v>0</v>
      </c>
      <c r="Z182" s="4">
        <f t="shared" si="22"/>
        <v>0</v>
      </c>
      <c r="AA182" s="4">
        <f t="shared" si="23"/>
        <v>0</v>
      </c>
      <c r="AD182" s="63"/>
      <c r="AE182" s="63"/>
      <c r="AM182" s="65"/>
      <c r="AN182" s="65"/>
      <c r="AO182" s="65"/>
      <c r="AP182"/>
    </row>
    <row r="183" spans="1:1024" outlineLevel="1" x14ac:dyDescent="0.25">
      <c r="A183" s="2" t="str">
        <f>B183&amp;"-"&amp;COUNTIF($B$24:B183,B183)</f>
        <v>Reforma-57</v>
      </c>
      <c r="B183" s="136" t="s">
        <v>7</v>
      </c>
      <c r="C183" s="81" t="s">
        <v>226</v>
      </c>
      <c r="D183" s="84" t="s">
        <v>227</v>
      </c>
      <c r="E183" s="85" t="s">
        <v>55</v>
      </c>
      <c r="F183" s="34">
        <v>7</v>
      </c>
      <c r="G183" s="132"/>
      <c r="H183" s="132"/>
      <c r="I183" s="31">
        <f t="shared" si="24"/>
        <v>0</v>
      </c>
      <c r="J183" s="133"/>
      <c r="K183" s="32">
        <f t="shared" si="25"/>
        <v>0</v>
      </c>
      <c r="L183" s="33">
        <f t="shared" si="26"/>
        <v>0</v>
      </c>
      <c r="Z183" s="4">
        <f t="shared" si="22"/>
        <v>0</v>
      </c>
      <c r="AA183" s="4">
        <f t="shared" si="23"/>
        <v>0</v>
      </c>
      <c r="AD183" s="63"/>
      <c r="AE183" s="63"/>
      <c r="AM183" s="65"/>
      <c r="AN183" s="65"/>
      <c r="AO183" s="65"/>
      <c r="AP183"/>
    </row>
    <row r="184" spans="1:1024" outlineLevel="1" x14ac:dyDescent="0.25">
      <c r="A184" s="2" t="str">
        <f>B184&amp;"-"&amp;COUNTIF($B$24:B184,B184)</f>
        <v>Reforma-58</v>
      </c>
      <c r="B184" s="136" t="s">
        <v>7</v>
      </c>
      <c r="C184" s="81" t="s">
        <v>228</v>
      </c>
      <c r="D184" s="84" t="s">
        <v>229</v>
      </c>
      <c r="E184" s="85" t="s">
        <v>55</v>
      </c>
      <c r="F184" s="34">
        <v>2</v>
      </c>
      <c r="G184" s="132"/>
      <c r="H184" s="132"/>
      <c r="I184" s="31">
        <f t="shared" si="24"/>
        <v>0</v>
      </c>
      <c r="J184" s="133"/>
      <c r="K184" s="32">
        <f t="shared" si="25"/>
        <v>0</v>
      </c>
      <c r="L184" s="33">
        <f t="shared" si="26"/>
        <v>0</v>
      </c>
      <c r="Z184" s="4">
        <f t="shared" si="22"/>
        <v>0</v>
      </c>
      <c r="AA184" s="4">
        <f t="shared" si="23"/>
        <v>0</v>
      </c>
      <c r="AD184" s="63"/>
      <c r="AE184" s="63"/>
      <c r="AM184" s="65"/>
      <c r="AN184" s="65"/>
      <c r="AO184" s="65"/>
      <c r="AP184"/>
    </row>
    <row r="185" spans="1:1024" outlineLevel="1" x14ac:dyDescent="0.25">
      <c r="A185" s="2" t="str">
        <f>B185&amp;"-"&amp;COUNTIF($B$24:B185,B185)</f>
        <v>Reforma-59</v>
      </c>
      <c r="B185" s="136" t="s">
        <v>7</v>
      </c>
      <c r="C185" s="81" t="s">
        <v>230</v>
      </c>
      <c r="D185" s="84" t="s">
        <v>231</v>
      </c>
      <c r="E185" s="85" t="s">
        <v>39</v>
      </c>
      <c r="F185" s="34">
        <v>12</v>
      </c>
      <c r="G185" s="132"/>
      <c r="H185" s="132"/>
      <c r="I185" s="31">
        <f t="shared" si="24"/>
        <v>0</v>
      </c>
      <c r="J185" s="133"/>
      <c r="K185" s="32">
        <f t="shared" si="25"/>
        <v>0</v>
      </c>
      <c r="L185" s="33">
        <f t="shared" si="26"/>
        <v>0</v>
      </c>
      <c r="Z185" s="4">
        <f t="shared" si="22"/>
        <v>0</v>
      </c>
      <c r="AA185" s="4">
        <f t="shared" si="23"/>
        <v>0</v>
      </c>
      <c r="AD185" s="63"/>
      <c r="AE185" s="63"/>
      <c r="AM185" s="65"/>
      <c r="AN185" s="65"/>
      <c r="AO185" s="65"/>
      <c r="AP185"/>
    </row>
    <row r="186" spans="1:1024" ht="14.4" outlineLevel="1" thickBot="1" x14ac:dyDescent="0.3">
      <c r="A186" s="2" t="str">
        <f>B186&amp;"-"&amp;COUNTIF($B$24:B186,B186)</f>
        <v>Reforma-60</v>
      </c>
      <c r="B186" s="136" t="s">
        <v>7</v>
      </c>
      <c r="C186" s="81" t="s">
        <v>232</v>
      </c>
      <c r="D186" s="84" t="s">
        <v>233</v>
      </c>
      <c r="E186" s="85" t="s">
        <v>55</v>
      </c>
      <c r="F186" s="34">
        <v>2</v>
      </c>
      <c r="G186" s="132"/>
      <c r="H186" s="132"/>
      <c r="I186" s="31">
        <f t="shared" si="24"/>
        <v>0</v>
      </c>
      <c r="J186" s="133"/>
      <c r="K186" s="32">
        <f t="shared" si="25"/>
        <v>0</v>
      </c>
      <c r="L186" s="33">
        <f t="shared" si="26"/>
        <v>0</v>
      </c>
      <c r="Z186" s="4">
        <f t="shared" si="22"/>
        <v>0</v>
      </c>
      <c r="AA186" s="4">
        <f t="shared" si="23"/>
        <v>0</v>
      </c>
      <c r="AD186" s="63"/>
      <c r="AE186" s="63"/>
      <c r="AM186" s="65"/>
      <c r="AN186" s="65"/>
      <c r="AO186" s="65"/>
      <c r="AP186"/>
    </row>
    <row r="187" spans="1:1024" ht="14.4" thickBot="1" x14ac:dyDescent="0.3">
      <c r="B187" s="136"/>
      <c r="C187" s="108"/>
      <c r="D187" s="61"/>
      <c r="E187" s="36"/>
      <c r="F187" s="87"/>
      <c r="G187" s="87"/>
      <c r="H187" s="87"/>
      <c r="I187" s="37"/>
      <c r="J187" s="38"/>
      <c r="K187" s="39" t="s">
        <v>18</v>
      </c>
      <c r="L187" s="39">
        <f>SUM(L169:L186)</f>
        <v>0</v>
      </c>
      <c r="M187" s="40" t="e">
        <f>L187/$L$624</f>
        <v>#DIV/0!</v>
      </c>
      <c r="Z187" s="4">
        <f t="shared" si="22"/>
        <v>0</v>
      </c>
      <c r="AA187" s="4">
        <f t="shared" si="23"/>
        <v>0</v>
      </c>
      <c r="AD187" s="63"/>
      <c r="AE187" s="63"/>
      <c r="AM187" s="65"/>
      <c r="AN187" s="65"/>
      <c r="AO187" s="65"/>
      <c r="AP187"/>
    </row>
    <row r="188" spans="1:1024" s="1" customFormat="1" ht="14.4" thickBot="1" x14ac:dyDescent="0.3">
      <c r="B188" s="136"/>
      <c r="C188" s="109" t="s">
        <v>234</v>
      </c>
      <c r="D188" s="71" t="s">
        <v>235</v>
      </c>
      <c r="E188" s="72"/>
      <c r="F188" s="73"/>
      <c r="G188" s="74"/>
      <c r="H188" s="74"/>
      <c r="I188" s="75"/>
      <c r="J188" s="75"/>
      <c r="K188" s="76"/>
      <c r="L188" s="77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4">
        <f t="shared" si="22"/>
        <v>0</v>
      </c>
      <c r="AA188" s="4">
        <f t="shared" si="23"/>
        <v>0</v>
      </c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80"/>
      <c r="AN188" s="80"/>
      <c r="AO188" s="80"/>
      <c r="AMF188"/>
      <c r="AMG188"/>
      <c r="AMH188"/>
      <c r="AMI188"/>
      <c r="AMJ188"/>
    </row>
    <row r="189" spans="1:1024" x14ac:dyDescent="0.25">
      <c r="A189" s="1"/>
      <c r="B189" s="136"/>
      <c r="C189" s="96" t="s">
        <v>236</v>
      </c>
      <c r="D189" s="89" t="s">
        <v>237</v>
      </c>
      <c r="E189" s="110"/>
      <c r="F189" s="91"/>
      <c r="G189" s="92"/>
      <c r="H189" s="92"/>
      <c r="I189" s="93"/>
      <c r="J189" s="93"/>
      <c r="K189" s="94"/>
      <c r="L189" s="100"/>
      <c r="Z189" s="4">
        <f t="shared" si="22"/>
        <v>0</v>
      </c>
      <c r="AA189" s="4">
        <f t="shared" si="23"/>
        <v>0</v>
      </c>
      <c r="AD189" s="63"/>
      <c r="AE189" s="63"/>
      <c r="AM189" s="65"/>
      <c r="AN189" s="65"/>
      <c r="AO189" s="65"/>
      <c r="AP189"/>
    </row>
    <row r="190" spans="1:1024" outlineLevel="1" x14ac:dyDescent="0.25">
      <c r="A190" s="2" t="str">
        <f>B190&amp;"-"&amp;COUNTIF($B$24:B190,B190)</f>
        <v>Reforma-61</v>
      </c>
      <c r="B190" s="136" t="s">
        <v>7</v>
      </c>
      <c r="C190" s="81" t="s">
        <v>238</v>
      </c>
      <c r="D190" s="84" t="s">
        <v>239</v>
      </c>
      <c r="E190" s="85" t="s">
        <v>55</v>
      </c>
      <c r="F190" s="34">
        <v>1</v>
      </c>
      <c r="G190" s="132"/>
      <c r="H190" s="132"/>
      <c r="I190" s="31">
        <f t="shared" ref="I190:I216" si="27">IF(F190&lt;&gt;"",TRUNC(G190,2)+TRUNC(H190,2),"")</f>
        <v>0</v>
      </c>
      <c r="J190" s="133"/>
      <c r="K190" s="32">
        <f t="shared" ref="K190:K216" si="28">ROUND(I190*(1+J190),2)</f>
        <v>0</v>
      </c>
      <c r="L190" s="33">
        <f t="shared" ref="L190:L216" si="29">ROUND(K190*F190,2)</f>
        <v>0</v>
      </c>
      <c r="Z190" s="4">
        <f t="shared" si="22"/>
        <v>0</v>
      </c>
      <c r="AA190" s="4">
        <f t="shared" si="23"/>
        <v>0</v>
      </c>
      <c r="AD190" s="63"/>
      <c r="AE190" s="63"/>
      <c r="AM190" s="65"/>
      <c r="AN190" s="65"/>
      <c r="AO190" s="65"/>
      <c r="AP190"/>
    </row>
    <row r="191" spans="1:1024" outlineLevel="1" x14ac:dyDescent="0.25">
      <c r="A191" s="2" t="str">
        <f>B191&amp;"-"&amp;COUNTIF($B$24:B191,B191)</f>
        <v>Reforma-62</v>
      </c>
      <c r="B191" s="136" t="s">
        <v>7</v>
      </c>
      <c r="C191" s="81" t="s">
        <v>240</v>
      </c>
      <c r="D191" s="84" t="s">
        <v>241</v>
      </c>
      <c r="E191" s="85" t="s">
        <v>55</v>
      </c>
      <c r="F191" s="34">
        <v>1</v>
      </c>
      <c r="G191" s="132"/>
      <c r="H191" s="132"/>
      <c r="I191" s="31">
        <f t="shared" si="27"/>
        <v>0</v>
      </c>
      <c r="J191" s="133"/>
      <c r="K191" s="32">
        <f t="shared" si="28"/>
        <v>0</v>
      </c>
      <c r="L191" s="33">
        <f t="shared" si="29"/>
        <v>0</v>
      </c>
      <c r="Z191" s="4">
        <f t="shared" si="22"/>
        <v>0</v>
      </c>
      <c r="AA191" s="4">
        <f t="shared" si="23"/>
        <v>0</v>
      </c>
      <c r="AD191" s="63"/>
      <c r="AE191" s="63"/>
      <c r="AM191" s="65"/>
      <c r="AN191" s="65"/>
      <c r="AO191" s="65"/>
      <c r="AP191"/>
    </row>
    <row r="192" spans="1:1024" outlineLevel="1" x14ac:dyDescent="0.25">
      <c r="A192" s="2" t="str">
        <f>B192&amp;"-"&amp;COUNTIF($B$24:B192,B192)</f>
        <v>Reforma-63</v>
      </c>
      <c r="B192" s="136" t="s">
        <v>7</v>
      </c>
      <c r="C192" s="81" t="s">
        <v>242</v>
      </c>
      <c r="D192" s="84" t="s">
        <v>243</v>
      </c>
      <c r="E192" s="85" t="s">
        <v>55</v>
      </c>
      <c r="F192" s="34">
        <v>1</v>
      </c>
      <c r="G192" s="132"/>
      <c r="H192" s="132"/>
      <c r="I192" s="31">
        <f t="shared" si="27"/>
        <v>0</v>
      </c>
      <c r="J192" s="133"/>
      <c r="K192" s="32">
        <f t="shared" si="28"/>
        <v>0</v>
      </c>
      <c r="L192" s="33">
        <f t="shared" si="29"/>
        <v>0</v>
      </c>
      <c r="Z192" s="4">
        <f t="shared" si="22"/>
        <v>0</v>
      </c>
      <c r="AA192" s="4">
        <f t="shared" si="23"/>
        <v>0</v>
      </c>
      <c r="AD192" s="63"/>
      <c r="AE192" s="63"/>
      <c r="AM192" s="65"/>
      <c r="AN192" s="65"/>
      <c r="AO192" s="65"/>
      <c r="AP192"/>
    </row>
    <row r="193" spans="1:42" outlineLevel="1" x14ac:dyDescent="0.25">
      <c r="A193" s="2" t="str">
        <f>B193&amp;"-"&amp;COUNTIF($B$24:B193,B193)</f>
        <v>Reforma-64</v>
      </c>
      <c r="B193" s="136" t="s">
        <v>7</v>
      </c>
      <c r="C193" s="81" t="s">
        <v>244</v>
      </c>
      <c r="D193" s="111" t="s">
        <v>925</v>
      </c>
      <c r="E193" s="45" t="s">
        <v>39</v>
      </c>
      <c r="F193" s="34">
        <v>6</v>
      </c>
      <c r="G193" s="134"/>
      <c r="H193" s="134"/>
      <c r="I193" s="31">
        <f t="shared" si="27"/>
        <v>0</v>
      </c>
      <c r="J193" s="133"/>
      <c r="K193" s="32">
        <f t="shared" si="28"/>
        <v>0</v>
      </c>
      <c r="L193" s="33">
        <f t="shared" si="29"/>
        <v>0</v>
      </c>
      <c r="Z193" s="4">
        <f t="shared" si="22"/>
        <v>0</v>
      </c>
      <c r="AA193" s="4">
        <f t="shared" si="23"/>
        <v>0</v>
      </c>
      <c r="AD193" s="63"/>
      <c r="AE193" s="63"/>
      <c r="AM193" s="65"/>
      <c r="AN193" s="65"/>
      <c r="AO193" s="65"/>
      <c r="AP193"/>
    </row>
    <row r="194" spans="1:42" outlineLevel="1" x14ac:dyDescent="0.25">
      <c r="A194" s="2" t="str">
        <f>B194&amp;"-"&amp;COUNTIF($B$24:B194,B194)</f>
        <v>Reforma-65</v>
      </c>
      <c r="B194" s="136" t="s">
        <v>7</v>
      </c>
      <c r="C194" s="81" t="s">
        <v>245</v>
      </c>
      <c r="D194" s="84" t="s">
        <v>926</v>
      </c>
      <c r="E194" s="85" t="s">
        <v>55</v>
      </c>
      <c r="F194" s="34">
        <v>1</v>
      </c>
      <c r="G194" s="132"/>
      <c r="H194" s="132"/>
      <c r="I194" s="31">
        <f t="shared" si="27"/>
        <v>0</v>
      </c>
      <c r="J194" s="133"/>
      <c r="K194" s="32">
        <f t="shared" si="28"/>
        <v>0</v>
      </c>
      <c r="L194" s="33">
        <f t="shared" si="29"/>
        <v>0</v>
      </c>
      <c r="Z194" s="4">
        <f t="shared" si="22"/>
        <v>0</v>
      </c>
      <c r="AA194" s="4">
        <f t="shared" si="23"/>
        <v>0</v>
      </c>
      <c r="AD194" s="63"/>
      <c r="AE194" s="63"/>
      <c r="AM194" s="65"/>
      <c r="AN194" s="65"/>
      <c r="AO194" s="65"/>
      <c r="AP194"/>
    </row>
    <row r="195" spans="1:42" outlineLevel="1" x14ac:dyDescent="0.25">
      <c r="A195" s="2" t="str">
        <f>B195&amp;"-"&amp;COUNTIF($B$24:B195,B195)</f>
        <v>Reforma-66</v>
      </c>
      <c r="B195" s="136" t="s">
        <v>7</v>
      </c>
      <c r="C195" s="81" t="s">
        <v>246</v>
      </c>
      <c r="D195" s="84" t="s">
        <v>927</v>
      </c>
      <c r="E195" s="85" t="s">
        <v>55</v>
      </c>
      <c r="F195" s="34">
        <v>1</v>
      </c>
      <c r="G195" s="132"/>
      <c r="H195" s="132"/>
      <c r="I195" s="31">
        <f t="shared" si="27"/>
        <v>0</v>
      </c>
      <c r="J195" s="133"/>
      <c r="K195" s="32">
        <f t="shared" si="28"/>
        <v>0</v>
      </c>
      <c r="L195" s="33">
        <f t="shared" si="29"/>
        <v>0</v>
      </c>
      <c r="Z195" s="4">
        <f t="shared" si="22"/>
        <v>0</v>
      </c>
      <c r="AA195" s="4">
        <f t="shared" si="23"/>
        <v>0</v>
      </c>
      <c r="AD195" s="63"/>
      <c r="AE195" s="63"/>
      <c r="AM195" s="65"/>
      <c r="AN195" s="65"/>
      <c r="AO195" s="65"/>
      <c r="AP195"/>
    </row>
    <row r="196" spans="1:42" outlineLevel="1" x14ac:dyDescent="0.25">
      <c r="A196" s="2" t="str">
        <f>B196&amp;"-"&amp;COUNTIF($B$24:B196,B196)</f>
        <v>Reforma-67</v>
      </c>
      <c r="B196" s="136" t="s">
        <v>7</v>
      </c>
      <c r="C196" s="81" t="s">
        <v>247</v>
      </c>
      <c r="D196" s="84" t="s">
        <v>928</v>
      </c>
      <c r="E196" s="85" t="s">
        <v>55</v>
      </c>
      <c r="F196" s="34">
        <v>1</v>
      </c>
      <c r="G196" s="132"/>
      <c r="H196" s="132"/>
      <c r="I196" s="31">
        <f t="shared" si="27"/>
        <v>0</v>
      </c>
      <c r="J196" s="133"/>
      <c r="K196" s="32">
        <f t="shared" si="28"/>
        <v>0</v>
      </c>
      <c r="L196" s="33">
        <f t="shared" si="29"/>
        <v>0</v>
      </c>
      <c r="Z196" s="4">
        <f t="shared" si="22"/>
        <v>0</v>
      </c>
      <c r="AA196" s="4">
        <f t="shared" si="23"/>
        <v>0</v>
      </c>
      <c r="AD196" s="63"/>
      <c r="AE196" s="63"/>
      <c r="AM196" s="65"/>
      <c r="AN196" s="65"/>
      <c r="AO196" s="65"/>
      <c r="AP196"/>
    </row>
    <row r="197" spans="1:42" outlineLevel="1" x14ac:dyDescent="0.25">
      <c r="A197" s="2" t="str">
        <f>B197&amp;"-"&amp;COUNTIF($B$24:B197,B197)</f>
        <v>Reforma-68</v>
      </c>
      <c r="B197" s="136" t="s">
        <v>7</v>
      </c>
      <c r="C197" s="81" t="s">
        <v>248</v>
      </c>
      <c r="D197" s="84" t="s">
        <v>929</v>
      </c>
      <c r="E197" s="85" t="s">
        <v>55</v>
      </c>
      <c r="F197" s="34">
        <v>1</v>
      </c>
      <c r="G197" s="132"/>
      <c r="H197" s="132"/>
      <c r="I197" s="31">
        <f t="shared" si="27"/>
        <v>0</v>
      </c>
      <c r="J197" s="133"/>
      <c r="K197" s="32">
        <f t="shared" si="28"/>
        <v>0</v>
      </c>
      <c r="L197" s="33">
        <f t="shared" si="29"/>
        <v>0</v>
      </c>
      <c r="Z197" s="4">
        <f t="shared" si="22"/>
        <v>0</v>
      </c>
      <c r="AA197" s="4">
        <f t="shared" si="23"/>
        <v>0</v>
      </c>
      <c r="AD197" s="63"/>
      <c r="AE197" s="63"/>
      <c r="AM197" s="65"/>
      <c r="AN197" s="65"/>
      <c r="AO197" s="65"/>
      <c r="AP197"/>
    </row>
    <row r="198" spans="1:42" ht="27" outlineLevel="1" x14ac:dyDescent="0.25">
      <c r="A198" s="2" t="str">
        <f>B198&amp;"-"&amp;COUNTIF($B$24:B198,B198)</f>
        <v>Reforma-69</v>
      </c>
      <c r="B198" s="136" t="s">
        <v>7</v>
      </c>
      <c r="C198" s="81" t="s">
        <v>249</v>
      </c>
      <c r="D198" s="84" t="s">
        <v>930</v>
      </c>
      <c r="E198" s="85" t="s">
        <v>55</v>
      </c>
      <c r="F198" s="34">
        <v>2</v>
      </c>
      <c r="G198" s="132"/>
      <c r="H198" s="132"/>
      <c r="I198" s="31">
        <f t="shared" si="27"/>
        <v>0</v>
      </c>
      <c r="J198" s="133"/>
      <c r="K198" s="32">
        <f t="shared" si="28"/>
        <v>0</v>
      </c>
      <c r="L198" s="33">
        <f t="shared" si="29"/>
        <v>0</v>
      </c>
      <c r="Z198" s="4">
        <f t="shared" si="22"/>
        <v>0</v>
      </c>
      <c r="AA198" s="4">
        <f t="shared" si="23"/>
        <v>0</v>
      </c>
      <c r="AD198" s="63"/>
      <c r="AE198" s="63"/>
      <c r="AM198" s="65"/>
      <c r="AN198" s="65"/>
      <c r="AO198" s="65"/>
      <c r="AP198"/>
    </row>
    <row r="199" spans="1:42" outlineLevel="1" x14ac:dyDescent="0.25">
      <c r="A199" s="2" t="str">
        <f>B199&amp;"-"&amp;COUNTIF($B$24:B199,B199)</f>
        <v>Reforma-70</v>
      </c>
      <c r="B199" s="136" t="s">
        <v>7</v>
      </c>
      <c r="C199" s="81" t="s">
        <v>250</v>
      </c>
      <c r="D199" s="84" t="s">
        <v>251</v>
      </c>
      <c r="E199" s="85" t="s">
        <v>55</v>
      </c>
      <c r="F199" s="34">
        <v>1</v>
      </c>
      <c r="G199" s="132"/>
      <c r="H199" s="132"/>
      <c r="I199" s="31">
        <f t="shared" si="27"/>
        <v>0</v>
      </c>
      <c r="J199" s="133"/>
      <c r="K199" s="32">
        <f t="shared" si="28"/>
        <v>0</v>
      </c>
      <c r="L199" s="33">
        <f t="shared" si="29"/>
        <v>0</v>
      </c>
      <c r="Z199" s="4">
        <f t="shared" si="22"/>
        <v>0</v>
      </c>
      <c r="AA199" s="4">
        <f t="shared" si="23"/>
        <v>0</v>
      </c>
      <c r="AD199" s="63"/>
      <c r="AE199" s="63"/>
      <c r="AM199" s="65"/>
      <c r="AN199" s="65"/>
      <c r="AO199" s="65"/>
      <c r="AP199"/>
    </row>
    <row r="200" spans="1:42" ht="27" outlineLevel="1" x14ac:dyDescent="0.25">
      <c r="A200" s="2" t="str">
        <f>B200&amp;"-"&amp;COUNTIF($B$24:B200,B200)</f>
        <v>Reforma-71</v>
      </c>
      <c r="B200" s="136" t="s">
        <v>7</v>
      </c>
      <c r="C200" s="81" t="s">
        <v>252</v>
      </c>
      <c r="D200" s="84" t="s">
        <v>931</v>
      </c>
      <c r="E200" s="85" t="s">
        <v>55</v>
      </c>
      <c r="F200" s="34">
        <v>1</v>
      </c>
      <c r="G200" s="132"/>
      <c r="H200" s="132"/>
      <c r="I200" s="31">
        <f t="shared" si="27"/>
        <v>0</v>
      </c>
      <c r="J200" s="133"/>
      <c r="K200" s="32">
        <f t="shared" si="28"/>
        <v>0</v>
      </c>
      <c r="L200" s="33">
        <f t="shared" si="29"/>
        <v>0</v>
      </c>
      <c r="Z200" s="4">
        <f t="shared" si="22"/>
        <v>0</v>
      </c>
      <c r="AA200" s="4">
        <f t="shared" si="23"/>
        <v>0</v>
      </c>
      <c r="AD200" s="63"/>
      <c r="AE200" s="63"/>
      <c r="AM200" s="65"/>
      <c r="AN200" s="65"/>
      <c r="AO200" s="65"/>
      <c r="AP200"/>
    </row>
    <row r="201" spans="1:42" outlineLevel="1" x14ac:dyDescent="0.25">
      <c r="A201" s="2" t="str">
        <f>B201&amp;"-"&amp;COUNTIF($B$24:B201,B201)</f>
        <v>Reforma-72</v>
      </c>
      <c r="B201" s="136" t="s">
        <v>7</v>
      </c>
      <c r="C201" s="81" t="s">
        <v>253</v>
      </c>
      <c r="D201" s="84" t="s">
        <v>932</v>
      </c>
      <c r="E201" s="85" t="s">
        <v>55</v>
      </c>
      <c r="F201" s="34">
        <v>2</v>
      </c>
      <c r="G201" s="132"/>
      <c r="H201" s="132"/>
      <c r="I201" s="31">
        <f t="shared" si="27"/>
        <v>0</v>
      </c>
      <c r="J201" s="133"/>
      <c r="K201" s="32">
        <f t="shared" si="28"/>
        <v>0</v>
      </c>
      <c r="L201" s="33">
        <f t="shared" si="29"/>
        <v>0</v>
      </c>
      <c r="Z201" s="4">
        <f t="shared" si="22"/>
        <v>0</v>
      </c>
      <c r="AA201" s="4">
        <f t="shared" si="23"/>
        <v>0</v>
      </c>
      <c r="AD201" s="63"/>
      <c r="AE201" s="63"/>
      <c r="AM201" s="65"/>
      <c r="AN201" s="65"/>
      <c r="AO201" s="65"/>
      <c r="AP201"/>
    </row>
    <row r="202" spans="1:42" ht="27" outlineLevel="1" x14ac:dyDescent="0.25">
      <c r="A202" s="2" t="str">
        <f>B202&amp;"-"&amp;COUNTIF($B$24:B202,B202)</f>
        <v>Reforma-73</v>
      </c>
      <c r="B202" s="136" t="s">
        <v>7</v>
      </c>
      <c r="C202" s="81" t="s">
        <v>254</v>
      </c>
      <c r="D202" s="84" t="s">
        <v>933</v>
      </c>
      <c r="E202" s="85" t="s">
        <v>39</v>
      </c>
      <c r="F202" s="34">
        <v>120</v>
      </c>
      <c r="G202" s="132"/>
      <c r="H202" s="132"/>
      <c r="I202" s="31">
        <f t="shared" si="27"/>
        <v>0</v>
      </c>
      <c r="J202" s="133"/>
      <c r="K202" s="32">
        <f t="shared" si="28"/>
        <v>0</v>
      </c>
      <c r="L202" s="33">
        <f t="shared" si="29"/>
        <v>0</v>
      </c>
      <c r="Z202" s="4">
        <f t="shared" si="22"/>
        <v>0</v>
      </c>
      <c r="AA202" s="4">
        <f t="shared" si="23"/>
        <v>0</v>
      </c>
      <c r="AD202" s="63"/>
      <c r="AE202" s="63"/>
      <c r="AM202" s="65"/>
      <c r="AN202" s="65"/>
      <c r="AO202" s="65"/>
      <c r="AP202"/>
    </row>
    <row r="203" spans="1:42" ht="27" outlineLevel="1" x14ac:dyDescent="0.25">
      <c r="A203" s="2" t="str">
        <f>B203&amp;"-"&amp;COUNTIF($B$24:B203,B203)</f>
        <v>Reforma-74</v>
      </c>
      <c r="B203" s="136" t="s">
        <v>7</v>
      </c>
      <c r="C203" s="81" t="s">
        <v>255</v>
      </c>
      <c r="D203" s="84" t="s">
        <v>934</v>
      </c>
      <c r="E203" s="85" t="s">
        <v>39</v>
      </c>
      <c r="F203" s="34">
        <v>30</v>
      </c>
      <c r="G203" s="132"/>
      <c r="H203" s="132"/>
      <c r="I203" s="31">
        <f t="shared" si="27"/>
        <v>0</v>
      </c>
      <c r="J203" s="133"/>
      <c r="K203" s="32">
        <f t="shared" si="28"/>
        <v>0</v>
      </c>
      <c r="L203" s="33">
        <f t="shared" si="29"/>
        <v>0</v>
      </c>
      <c r="Z203" s="4">
        <f t="shared" si="22"/>
        <v>0</v>
      </c>
      <c r="AA203" s="4">
        <f t="shared" si="23"/>
        <v>0</v>
      </c>
      <c r="AD203" s="63"/>
      <c r="AE203" s="63"/>
      <c r="AM203" s="65"/>
      <c r="AN203" s="65"/>
      <c r="AO203" s="65"/>
      <c r="AP203"/>
    </row>
    <row r="204" spans="1:42" ht="27" outlineLevel="1" x14ac:dyDescent="0.25">
      <c r="A204" s="2" t="str">
        <f>B204&amp;"-"&amp;COUNTIF($B$24:B204,B204)</f>
        <v>Reforma-75</v>
      </c>
      <c r="B204" s="136" t="s">
        <v>7</v>
      </c>
      <c r="C204" s="81" t="s">
        <v>256</v>
      </c>
      <c r="D204" s="84" t="s">
        <v>935</v>
      </c>
      <c r="E204" s="85" t="s">
        <v>55</v>
      </c>
      <c r="F204" s="34">
        <v>4</v>
      </c>
      <c r="G204" s="132"/>
      <c r="H204" s="132"/>
      <c r="I204" s="31">
        <f t="shared" si="27"/>
        <v>0</v>
      </c>
      <c r="J204" s="133"/>
      <c r="K204" s="32">
        <f t="shared" si="28"/>
        <v>0</v>
      </c>
      <c r="L204" s="33">
        <f t="shared" si="29"/>
        <v>0</v>
      </c>
      <c r="Z204" s="4">
        <f t="shared" si="22"/>
        <v>0</v>
      </c>
      <c r="AA204" s="4">
        <f t="shared" si="23"/>
        <v>0</v>
      </c>
      <c r="AD204" s="63"/>
      <c r="AE204" s="63"/>
      <c r="AM204" s="65"/>
      <c r="AN204" s="65"/>
      <c r="AO204" s="65"/>
      <c r="AP204"/>
    </row>
    <row r="205" spans="1:42" outlineLevel="1" x14ac:dyDescent="0.25">
      <c r="A205" s="2" t="str">
        <f>B205&amp;"-"&amp;COUNTIF($B$24:B205,B205)</f>
        <v>Reforma-76</v>
      </c>
      <c r="B205" s="136" t="s">
        <v>7</v>
      </c>
      <c r="C205" s="81" t="s">
        <v>257</v>
      </c>
      <c r="D205" s="111" t="s">
        <v>936</v>
      </c>
      <c r="E205" s="85" t="s">
        <v>39</v>
      </c>
      <c r="F205" s="34">
        <v>4</v>
      </c>
      <c r="G205" s="132"/>
      <c r="H205" s="132"/>
      <c r="I205" s="31">
        <f t="shared" si="27"/>
        <v>0</v>
      </c>
      <c r="J205" s="133"/>
      <c r="K205" s="32">
        <f t="shared" si="28"/>
        <v>0</v>
      </c>
      <c r="L205" s="33">
        <f t="shared" si="29"/>
        <v>0</v>
      </c>
      <c r="Z205" s="4">
        <f t="shared" si="22"/>
        <v>0</v>
      </c>
      <c r="AA205" s="4">
        <f t="shared" si="23"/>
        <v>0</v>
      </c>
      <c r="AD205" s="63"/>
      <c r="AE205" s="63"/>
      <c r="AM205" s="65"/>
      <c r="AN205" s="65"/>
      <c r="AO205" s="65"/>
      <c r="AP205"/>
    </row>
    <row r="206" spans="1:42" ht="27" outlineLevel="1" x14ac:dyDescent="0.25">
      <c r="A206" s="2" t="str">
        <f>B206&amp;"-"&amp;COUNTIF($B$24:B206,B206)</f>
        <v>Reforma-77</v>
      </c>
      <c r="B206" s="136" t="s">
        <v>7</v>
      </c>
      <c r="C206" s="81" t="s">
        <v>258</v>
      </c>
      <c r="D206" s="111" t="s">
        <v>937</v>
      </c>
      <c r="E206" s="45" t="s">
        <v>39</v>
      </c>
      <c r="F206" s="34">
        <v>3.5</v>
      </c>
      <c r="G206" s="134"/>
      <c r="H206" s="134"/>
      <c r="I206" s="31">
        <f t="shared" si="27"/>
        <v>0</v>
      </c>
      <c r="J206" s="133"/>
      <c r="K206" s="32">
        <f t="shared" si="28"/>
        <v>0</v>
      </c>
      <c r="L206" s="33">
        <f t="shared" si="29"/>
        <v>0</v>
      </c>
      <c r="Z206" s="4">
        <f t="shared" si="22"/>
        <v>0</v>
      </c>
      <c r="AA206" s="4">
        <f t="shared" si="23"/>
        <v>0</v>
      </c>
      <c r="AD206" s="63"/>
      <c r="AE206" s="63"/>
      <c r="AM206" s="65"/>
      <c r="AN206" s="65"/>
      <c r="AO206" s="65"/>
      <c r="AP206"/>
    </row>
    <row r="207" spans="1:42" ht="27" outlineLevel="1" x14ac:dyDescent="0.25">
      <c r="A207" s="2" t="str">
        <f>B207&amp;"-"&amp;COUNTIF($B$24:B207,B207)</f>
        <v>Reforma-78</v>
      </c>
      <c r="B207" s="136" t="s">
        <v>7</v>
      </c>
      <c r="C207" s="81" t="s">
        <v>259</v>
      </c>
      <c r="D207" s="84" t="s">
        <v>938</v>
      </c>
      <c r="E207" s="85" t="s">
        <v>55</v>
      </c>
      <c r="F207" s="34">
        <v>1</v>
      </c>
      <c r="G207" s="132"/>
      <c r="H207" s="132"/>
      <c r="I207" s="31">
        <f t="shared" si="27"/>
        <v>0</v>
      </c>
      <c r="J207" s="133"/>
      <c r="K207" s="32">
        <f t="shared" si="28"/>
        <v>0</v>
      </c>
      <c r="L207" s="33">
        <f t="shared" si="29"/>
        <v>0</v>
      </c>
      <c r="Z207" s="4">
        <f t="shared" si="22"/>
        <v>0</v>
      </c>
      <c r="AA207" s="4">
        <f t="shared" si="23"/>
        <v>0</v>
      </c>
      <c r="AD207" s="63"/>
      <c r="AE207" s="63"/>
      <c r="AM207" s="65"/>
      <c r="AN207" s="65"/>
      <c r="AO207" s="65"/>
      <c r="AP207"/>
    </row>
    <row r="208" spans="1:42" ht="27" outlineLevel="1" x14ac:dyDescent="0.25">
      <c r="A208" s="2" t="str">
        <f>B208&amp;"-"&amp;COUNTIF($B$24:B208,B208)</f>
        <v>Reforma-79</v>
      </c>
      <c r="B208" s="136" t="s">
        <v>7</v>
      </c>
      <c r="C208" s="81" t="s">
        <v>260</v>
      </c>
      <c r="D208" s="84" t="s">
        <v>939</v>
      </c>
      <c r="E208" s="85" t="s">
        <v>55</v>
      </c>
      <c r="F208" s="34">
        <v>1</v>
      </c>
      <c r="G208" s="132"/>
      <c r="H208" s="132"/>
      <c r="I208" s="31">
        <f t="shared" si="27"/>
        <v>0</v>
      </c>
      <c r="J208" s="133"/>
      <c r="K208" s="32">
        <f t="shared" si="28"/>
        <v>0</v>
      </c>
      <c r="L208" s="33">
        <f t="shared" si="29"/>
        <v>0</v>
      </c>
      <c r="Z208" s="4">
        <f t="shared" si="22"/>
        <v>0</v>
      </c>
      <c r="AA208" s="4">
        <f t="shared" si="23"/>
        <v>0</v>
      </c>
      <c r="AD208" s="63"/>
      <c r="AE208" s="63"/>
      <c r="AM208" s="65"/>
      <c r="AN208" s="65"/>
      <c r="AO208" s="65"/>
      <c r="AP208"/>
    </row>
    <row r="209" spans="1:1024" outlineLevel="1" x14ac:dyDescent="0.25">
      <c r="A209" s="2" t="str">
        <f>B209&amp;"-"&amp;COUNTIF($B$24:B209,B209)</f>
        <v>Reforma-80</v>
      </c>
      <c r="B209" s="136" t="s">
        <v>7</v>
      </c>
      <c r="C209" s="81" t="s">
        <v>261</v>
      </c>
      <c r="D209" s="84" t="s">
        <v>940</v>
      </c>
      <c r="E209" s="85" t="s">
        <v>55</v>
      </c>
      <c r="F209" s="34">
        <v>1</v>
      </c>
      <c r="G209" s="132"/>
      <c r="H209" s="132"/>
      <c r="I209" s="31">
        <f t="shared" si="27"/>
        <v>0</v>
      </c>
      <c r="J209" s="133"/>
      <c r="K209" s="32">
        <f t="shared" si="28"/>
        <v>0</v>
      </c>
      <c r="L209" s="33">
        <f t="shared" si="29"/>
        <v>0</v>
      </c>
      <c r="Z209" s="4">
        <f t="shared" si="22"/>
        <v>0</v>
      </c>
      <c r="AA209" s="4">
        <f t="shared" si="23"/>
        <v>0</v>
      </c>
      <c r="AD209" s="63"/>
      <c r="AE209" s="63"/>
      <c r="AM209" s="65"/>
      <c r="AN209" s="65"/>
      <c r="AO209" s="65"/>
      <c r="AP209"/>
    </row>
    <row r="210" spans="1:1024" ht="27" outlineLevel="1" x14ac:dyDescent="0.25">
      <c r="A210" s="2" t="str">
        <f>B210&amp;"-"&amp;COUNTIF($B$24:B210,B210)</f>
        <v>Reforma-81</v>
      </c>
      <c r="B210" s="136" t="s">
        <v>7</v>
      </c>
      <c r="C210" s="81" t="s">
        <v>262</v>
      </c>
      <c r="D210" s="84" t="s">
        <v>941</v>
      </c>
      <c r="E210" s="85" t="s">
        <v>55</v>
      </c>
      <c r="F210" s="34">
        <v>1</v>
      </c>
      <c r="G210" s="132"/>
      <c r="H210" s="132"/>
      <c r="I210" s="31">
        <f t="shared" si="27"/>
        <v>0</v>
      </c>
      <c r="J210" s="133"/>
      <c r="K210" s="32">
        <f t="shared" si="28"/>
        <v>0</v>
      </c>
      <c r="L210" s="33">
        <f t="shared" si="29"/>
        <v>0</v>
      </c>
      <c r="Z210" s="4">
        <f t="shared" si="22"/>
        <v>0</v>
      </c>
      <c r="AA210" s="4">
        <f t="shared" si="23"/>
        <v>0</v>
      </c>
      <c r="AD210" s="63"/>
      <c r="AE210" s="63"/>
      <c r="AM210" s="65"/>
      <c r="AN210" s="65"/>
      <c r="AO210" s="65"/>
      <c r="AP210"/>
    </row>
    <row r="211" spans="1:1024" outlineLevel="1" x14ac:dyDescent="0.25">
      <c r="A211" s="2" t="str">
        <f>B211&amp;"-"&amp;COUNTIF($B$24:B211,B211)</f>
        <v>Reforma-82</v>
      </c>
      <c r="B211" s="136" t="s">
        <v>7</v>
      </c>
      <c r="C211" s="81" t="s">
        <v>263</v>
      </c>
      <c r="D211" s="84" t="s">
        <v>942</v>
      </c>
      <c r="E211" s="85" t="s">
        <v>55</v>
      </c>
      <c r="F211" s="34">
        <v>3</v>
      </c>
      <c r="G211" s="132"/>
      <c r="H211" s="132"/>
      <c r="I211" s="31">
        <f t="shared" si="27"/>
        <v>0</v>
      </c>
      <c r="J211" s="133"/>
      <c r="K211" s="32">
        <f t="shared" si="28"/>
        <v>0</v>
      </c>
      <c r="L211" s="33">
        <f t="shared" si="29"/>
        <v>0</v>
      </c>
      <c r="Z211" s="4">
        <f t="shared" si="22"/>
        <v>0</v>
      </c>
      <c r="AA211" s="4">
        <f t="shared" si="23"/>
        <v>0</v>
      </c>
      <c r="AD211" s="63"/>
      <c r="AE211" s="63"/>
      <c r="AM211" s="65"/>
      <c r="AN211" s="65"/>
      <c r="AO211" s="65"/>
      <c r="AP211"/>
    </row>
    <row r="212" spans="1:1024" outlineLevel="1" x14ac:dyDescent="0.25">
      <c r="A212" s="2" t="str">
        <f>B212&amp;"-"&amp;COUNTIF($B$24:B212,B212)</f>
        <v>Reforma-83</v>
      </c>
      <c r="B212" s="136" t="s">
        <v>7</v>
      </c>
      <c r="C212" s="81" t="s">
        <v>264</v>
      </c>
      <c r="D212" s="84" t="s">
        <v>943</v>
      </c>
      <c r="E212" s="85" t="s">
        <v>39</v>
      </c>
      <c r="F212" s="34">
        <v>15</v>
      </c>
      <c r="G212" s="132"/>
      <c r="H212" s="132"/>
      <c r="I212" s="31">
        <f t="shared" si="27"/>
        <v>0</v>
      </c>
      <c r="J212" s="133"/>
      <c r="K212" s="32">
        <f t="shared" si="28"/>
        <v>0</v>
      </c>
      <c r="L212" s="33">
        <f t="shared" si="29"/>
        <v>0</v>
      </c>
      <c r="Z212" s="4">
        <f t="shared" si="22"/>
        <v>0</v>
      </c>
      <c r="AA212" s="4">
        <f t="shared" si="23"/>
        <v>0</v>
      </c>
      <c r="AD212" s="63"/>
      <c r="AE212" s="63"/>
      <c r="AM212" s="65"/>
      <c r="AN212" s="65"/>
      <c r="AO212" s="65"/>
      <c r="AP212"/>
    </row>
    <row r="213" spans="1:1024" ht="27" outlineLevel="1" x14ac:dyDescent="0.25">
      <c r="A213" s="2" t="str">
        <f>B213&amp;"-"&amp;COUNTIF($B$24:B213,B213)</f>
        <v>Reforma-84</v>
      </c>
      <c r="B213" s="136" t="s">
        <v>7</v>
      </c>
      <c r="C213" s="81" t="s">
        <v>265</v>
      </c>
      <c r="D213" s="84" t="s">
        <v>944</v>
      </c>
      <c r="E213" s="85" t="s">
        <v>55</v>
      </c>
      <c r="F213" s="34">
        <v>3</v>
      </c>
      <c r="G213" s="132"/>
      <c r="H213" s="132"/>
      <c r="I213" s="31">
        <f t="shared" si="27"/>
        <v>0</v>
      </c>
      <c r="J213" s="133"/>
      <c r="K213" s="32">
        <f t="shared" si="28"/>
        <v>0</v>
      </c>
      <c r="L213" s="33">
        <f t="shared" si="29"/>
        <v>0</v>
      </c>
      <c r="Z213" s="4">
        <f t="shared" si="22"/>
        <v>0</v>
      </c>
      <c r="AA213" s="4">
        <f t="shared" si="23"/>
        <v>0</v>
      </c>
      <c r="AD213" s="63"/>
      <c r="AE213" s="63"/>
      <c r="AM213" s="65"/>
      <c r="AN213" s="65"/>
      <c r="AO213" s="65"/>
      <c r="AP213"/>
    </row>
    <row r="214" spans="1:1024" outlineLevel="1" x14ac:dyDescent="0.25">
      <c r="A214" s="2" t="str">
        <f>B214&amp;"-"&amp;COUNTIF($B$24:B214,B214)</f>
        <v>Reforma-85</v>
      </c>
      <c r="B214" s="136" t="s">
        <v>7</v>
      </c>
      <c r="C214" s="81" t="s">
        <v>266</v>
      </c>
      <c r="D214" s="84" t="s">
        <v>267</v>
      </c>
      <c r="E214" s="85" t="s">
        <v>55</v>
      </c>
      <c r="F214" s="34">
        <v>1</v>
      </c>
      <c r="G214" s="132"/>
      <c r="H214" s="132"/>
      <c r="I214" s="31">
        <f t="shared" si="27"/>
        <v>0</v>
      </c>
      <c r="J214" s="133"/>
      <c r="K214" s="32">
        <f t="shared" si="28"/>
        <v>0</v>
      </c>
      <c r="L214" s="33">
        <f t="shared" si="29"/>
        <v>0</v>
      </c>
      <c r="Z214" s="4">
        <f t="shared" si="22"/>
        <v>0</v>
      </c>
      <c r="AA214" s="4">
        <f t="shared" si="23"/>
        <v>0</v>
      </c>
      <c r="AD214" s="63"/>
      <c r="AE214" s="63"/>
      <c r="AM214" s="65"/>
      <c r="AN214" s="65"/>
      <c r="AO214" s="65"/>
      <c r="AP214"/>
    </row>
    <row r="215" spans="1:1024" outlineLevel="1" x14ac:dyDescent="0.25">
      <c r="A215" s="2" t="str">
        <f>B215&amp;"-"&amp;COUNTIF($B$24:B215,B215)</f>
        <v>Reforma-86</v>
      </c>
      <c r="B215" s="136" t="s">
        <v>7</v>
      </c>
      <c r="C215" s="81" t="s">
        <v>268</v>
      </c>
      <c r="D215" s="84" t="s">
        <v>269</v>
      </c>
      <c r="E215" s="85" t="s">
        <v>55</v>
      </c>
      <c r="F215" s="34">
        <v>1</v>
      </c>
      <c r="G215" s="132"/>
      <c r="H215" s="132"/>
      <c r="I215" s="31">
        <f t="shared" si="27"/>
        <v>0</v>
      </c>
      <c r="J215" s="133"/>
      <c r="K215" s="32">
        <f t="shared" si="28"/>
        <v>0</v>
      </c>
      <c r="L215" s="33">
        <f t="shared" si="29"/>
        <v>0</v>
      </c>
      <c r="Z215" s="4">
        <f t="shared" si="22"/>
        <v>0</v>
      </c>
      <c r="AA215" s="4">
        <f t="shared" si="23"/>
        <v>0</v>
      </c>
      <c r="AD215" s="63"/>
      <c r="AE215" s="63"/>
      <c r="AM215" s="65"/>
      <c r="AN215" s="65"/>
      <c r="AO215" s="65"/>
      <c r="AP215"/>
    </row>
    <row r="216" spans="1:1024" ht="27.6" outlineLevel="1" x14ac:dyDescent="0.25">
      <c r="A216" s="2" t="str">
        <f>B216&amp;"-"&amp;COUNTIF($B$24:B216,B216)</f>
        <v>Reforma-87</v>
      </c>
      <c r="B216" s="136" t="s">
        <v>7</v>
      </c>
      <c r="C216" s="81" t="s">
        <v>270</v>
      </c>
      <c r="D216" s="84" t="s">
        <v>945</v>
      </c>
      <c r="E216" s="85" t="s">
        <v>39</v>
      </c>
      <c r="F216" s="34">
        <v>35</v>
      </c>
      <c r="G216" s="132"/>
      <c r="H216" s="132"/>
      <c r="I216" s="31">
        <f t="shared" si="27"/>
        <v>0</v>
      </c>
      <c r="J216" s="133"/>
      <c r="K216" s="32">
        <f t="shared" si="28"/>
        <v>0</v>
      </c>
      <c r="L216" s="33">
        <f t="shared" si="29"/>
        <v>0</v>
      </c>
      <c r="Z216" s="4">
        <f t="shared" ref="Z216:Z279" si="30">IF(B216="Ampliação",L216,0)</f>
        <v>0</v>
      </c>
      <c r="AA216" s="4">
        <f t="shared" ref="AA216:AA279" si="31">IF(B216="Reforma",L216,0)</f>
        <v>0</v>
      </c>
      <c r="AD216" s="63"/>
      <c r="AE216" s="63"/>
      <c r="AM216" s="65"/>
      <c r="AN216" s="65"/>
      <c r="AO216" s="65"/>
      <c r="AP216"/>
    </row>
    <row r="217" spans="1:1024" s="1" customFormat="1" x14ac:dyDescent="0.25">
      <c r="B217" s="136"/>
      <c r="C217" s="96" t="s">
        <v>271</v>
      </c>
      <c r="D217" s="89" t="s">
        <v>272</v>
      </c>
      <c r="E217" s="97"/>
      <c r="F217" s="98"/>
      <c r="G217" s="99"/>
      <c r="H217" s="99"/>
      <c r="I217" s="93"/>
      <c r="J217" s="93"/>
      <c r="K217" s="94"/>
      <c r="L217" s="100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4">
        <f t="shared" si="30"/>
        <v>0</v>
      </c>
      <c r="AA217" s="4">
        <f t="shared" si="31"/>
        <v>0</v>
      </c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80"/>
      <c r="AN217" s="80"/>
      <c r="AO217" s="80"/>
      <c r="AMF217"/>
      <c r="AMG217"/>
      <c r="AMH217"/>
      <c r="AMI217"/>
      <c r="AMJ217"/>
    </row>
    <row r="218" spans="1:1024" outlineLevel="1" x14ac:dyDescent="0.25">
      <c r="A218" s="2" t="str">
        <f>B218&amp;"-"&amp;COUNTIF($B$24:B218,B218)</f>
        <v>Ampliação Unidade-63</v>
      </c>
      <c r="B218" s="136" t="s">
        <v>11</v>
      </c>
      <c r="C218" s="81" t="s">
        <v>273</v>
      </c>
      <c r="D218" s="84" t="s">
        <v>274</v>
      </c>
      <c r="E218" s="85" t="s">
        <v>39</v>
      </c>
      <c r="F218" s="34">
        <v>31.72</v>
      </c>
      <c r="G218" s="132"/>
      <c r="H218" s="132"/>
      <c r="I218" s="31">
        <f t="shared" ref="I218:I249" si="32">IF(F218&lt;&gt;"",TRUNC(G218,2)+TRUNC(H218,2),"")</f>
        <v>0</v>
      </c>
      <c r="J218" s="133"/>
      <c r="K218" s="32">
        <f t="shared" ref="K218:K249" si="33">ROUND(I218*(1+J218),2)</f>
        <v>0</v>
      </c>
      <c r="L218" s="33">
        <f t="shared" ref="L218:L249" si="34">ROUND(K218*F218,2)</f>
        <v>0</v>
      </c>
      <c r="Z218" s="4">
        <f t="shared" si="30"/>
        <v>0</v>
      </c>
      <c r="AA218" s="4">
        <f t="shared" si="31"/>
        <v>0</v>
      </c>
      <c r="AD218" s="63"/>
      <c r="AE218" s="63"/>
      <c r="AM218" s="65"/>
      <c r="AN218" s="65"/>
      <c r="AO218" s="65"/>
      <c r="AP218"/>
    </row>
    <row r="219" spans="1:1024" outlineLevel="1" x14ac:dyDescent="0.25">
      <c r="A219" s="2" t="str">
        <f>B219&amp;"-"&amp;COUNTIF($B$24:B219,B219)</f>
        <v>Ampliação Academia-28</v>
      </c>
      <c r="B219" s="136" t="s">
        <v>26</v>
      </c>
      <c r="C219" s="81" t="s">
        <v>275</v>
      </c>
      <c r="D219" s="84" t="s">
        <v>274</v>
      </c>
      <c r="E219" s="85" t="s">
        <v>39</v>
      </c>
      <c r="F219" s="34">
        <v>5</v>
      </c>
      <c r="G219" s="132"/>
      <c r="H219" s="132"/>
      <c r="I219" s="31">
        <f t="shared" si="32"/>
        <v>0</v>
      </c>
      <c r="J219" s="133"/>
      <c r="K219" s="32">
        <f t="shared" si="33"/>
        <v>0</v>
      </c>
      <c r="L219" s="33">
        <f t="shared" si="34"/>
        <v>0</v>
      </c>
      <c r="Z219" s="4">
        <f t="shared" si="30"/>
        <v>0</v>
      </c>
      <c r="AA219" s="4">
        <f t="shared" si="31"/>
        <v>0</v>
      </c>
      <c r="AD219" s="63"/>
      <c r="AE219" s="63"/>
      <c r="AM219" s="65"/>
      <c r="AN219" s="65"/>
      <c r="AO219" s="65"/>
      <c r="AP219"/>
    </row>
    <row r="220" spans="1:1024" outlineLevel="1" x14ac:dyDescent="0.25">
      <c r="A220" s="2" t="str">
        <f>B220&amp;"-"&amp;COUNTIF($B$24:B220,B220)</f>
        <v>Ampliação Unidade-64</v>
      </c>
      <c r="B220" s="136" t="s">
        <v>11</v>
      </c>
      <c r="C220" s="81" t="s">
        <v>276</v>
      </c>
      <c r="D220" s="84" t="s">
        <v>277</v>
      </c>
      <c r="E220" s="85" t="s">
        <v>55</v>
      </c>
      <c r="F220" s="34">
        <v>25</v>
      </c>
      <c r="G220" s="132"/>
      <c r="H220" s="132"/>
      <c r="I220" s="31">
        <f t="shared" si="32"/>
        <v>0</v>
      </c>
      <c r="J220" s="133"/>
      <c r="K220" s="32">
        <f t="shared" si="33"/>
        <v>0</v>
      </c>
      <c r="L220" s="33">
        <f t="shared" si="34"/>
        <v>0</v>
      </c>
      <c r="Z220" s="4">
        <f t="shared" si="30"/>
        <v>0</v>
      </c>
      <c r="AA220" s="4">
        <f t="shared" si="31"/>
        <v>0</v>
      </c>
      <c r="AD220" s="63"/>
      <c r="AE220" s="63"/>
      <c r="AM220" s="65"/>
      <c r="AN220" s="65"/>
      <c r="AO220" s="65"/>
      <c r="AP220"/>
    </row>
    <row r="221" spans="1:1024" outlineLevel="1" x14ac:dyDescent="0.25">
      <c r="A221" s="2" t="str">
        <f>B221&amp;"-"&amp;COUNTIF($B$24:B221,B221)</f>
        <v>Ampliação Academia-29</v>
      </c>
      <c r="B221" s="136" t="s">
        <v>26</v>
      </c>
      <c r="C221" s="81" t="s">
        <v>278</v>
      </c>
      <c r="D221" s="84" t="s">
        <v>277</v>
      </c>
      <c r="E221" s="85" t="s">
        <v>55</v>
      </c>
      <c r="F221" s="34">
        <v>5</v>
      </c>
      <c r="G221" s="132"/>
      <c r="H221" s="132"/>
      <c r="I221" s="31">
        <f t="shared" si="32"/>
        <v>0</v>
      </c>
      <c r="J221" s="133"/>
      <c r="K221" s="32">
        <f t="shared" si="33"/>
        <v>0</v>
      </c>
      <c r="L221" s="33">
        <f t="shared" si="34"/>
        <v>0</v>
      </c>
      <c r="Z221" s="4">
        <f t="shared" si="30"/>
        <v>0</v>
      </c>
      <c r="AA221" s="4">
        <f t="shared" si="31"/>
        <v>0</v>
      </c>
      <c r="AD221" s="63"/>
      <c r="AE221" s="63"/>
      <c r="AM221" s="65"/>
      <c r="AN221" s="65"/>
      <c r="AO221" s="65"/>
      <c r="AP221"/>
    </row>
    <row r="222" spans="1:1024" outlineLevel="1" x14ac:dyDescent="0.25">
      <c r="A222" s="2" t="str">
        <f>B222&amp;"-"&amp;COUNTIF($B$24:B222,B222)</f>
        <v>Ampliação Unidade-65</v>
      </c>
      <c r="B222" s="136" t="s">
        <v>11</v>
      </c>
      <c r="C222" s="81" t="s">
        <v>279</v>
      </c>
      <c r="D222" s="84" t="s">
        <v>280</v>
      </c>
      <c r="E222" s="85" t="s">
        <v>55</v>
      </c>
      <c r="F222" s="34">
        <v>36</v>
      </c>
      <c r="G222" s="132"/>
      <c r="H222" s="132"/>
      <c r="I222" s="31">
        <f t="shared" si="32"/>
        <v>0</v>
      </c>
      <c r="J222" s="133"/>
      <c r="K222" s="32">
        <f t="shared" si="33"/>
        <v>0</v>
      </c>
      <c r="L222" s="33">
        <f t="shared" si="34"/>
        <v>0</v>
      </c>
      <c r="Z222" s="4">
        <f t="shared" si="30"/>
        <v>0</v>
      </c>
      <c r="AA222" s="4">
        <f t="shared" si="31"/>
        <v>0</v>
      </c>
      <c r="AD222" s="63"/>
      <c r="AE222" s="63"/>
      <c r="AM222" s="65"/>
      <c r="AN222" s="65"/>
      <c r="AO222" s="65"/>
      <c r="AP222"/>
    </row>
    <row r="223" spans="1:1024" outlineLevel="1" x14ac:dyDescent="0.25">
      <c r="A223" s="2" t="str">
        <f>B223&amp;"-"&amp;COUNTIF($B$24:B223,B223)</f>
        <v>Ampliação Academia-30</v>
      </c>
      <c r="B223" s="136" t="s">
        <v>26</v>
      </c>
      <c r="C223" s="81" t="s">
        <v>281</v>
      </c>
      <c r="D223" s="84" t="s">
        <v>280</v>
      </c>
      <c r="E223" s="85" t="s">
        <v>55</v>
      </c>
      <c r="F223" s="34">
        <v>7</v>
      </c>
      <c r="G223" s="132"/>
      <c r="H223" s="132"/>
      <c r="I223" s="31">
        <f t="shared" si="32"/>
        <v>0</v>
      </c>
      <c r="J223" s="133"/>
      <c r="K223" s="32">
        <f t="shared" si="33"/>
        <v>0</v>
      </c>
      <c r="L223" s="33">
        <f t="shared" si="34"/>
        <v>0</v>
      </c>
      <c r="Z223" s="4">
        <f t="shared" si="30"/>
        <v>0</v>
      </c>
      <c r="AA223" s="4">
        <f t="shared" si="31"/>
        <v>0</v>
      </c>
      <c r="AD223" s="63"/>
      <c r="AE223" s="63"/>
      <c r="AM223" s="65"/>
      <c r="AN223" s="65"/>
      <c r="AO223" s="65"/>
      <c r="AP223"/>
    </row>
    <row r="224" spans="1:1024" outlineLevel="1" x14ac:dyDescent="0.25">
      <c r="A224" s="2" t="str">
        <f>B224&amp;"-"&amp;COUNTIF($B$24:B224,B224)</f>
        <v>Reforma-88</v>
      </c>
      <c r="B224" s="136" t="s">
        <v>7</v>
      </c>
      <c r="C224" s="81" t="s">
        <v>282</v>
      </c>
      <c r="D224" s="84" t="s">
        <v>283</v>
      </c>
      <c r="E224" s="85" t="s">
        <v>55</v>
      </c>
      <c r="F224" s="34">
        <v>58.033333333333303</v>
      </c>
      <c r="G224" s="132"/>
      <c r="H224" s="132"/>
      <c r="I224" s="31">
        <f t="shared" si="32"/>
        <v>0</v>
      </c>
      <c r="J224" s="133"/>
      <c r="K224" s="32">
        <f t="shared" si="33"/>
        <v>0</v>
      </c>
      <c r="L224" s="33">
        <f t="shared" si="34"/>
        <v>0</v>
      </c>
      <c r="Z224" s="4">
        <f t="shared" si="30"/>
        <v>0</v>
      </c>
      <c r="AA224" s="4">
        <f t="shared" si="31"/>
        <v>0</v>
      </c>
      <c r="AD224" s="63"/>
      <c r="AE224" s="63"/>
      <c r="AM224" s="65"/>
      <c r="AN224" s="65"/>
      <c r="AO224" s="65"/>
      <c r="AP224"/>
    </row>
    <row r="225" spans="1:42" outlineLevel="1" x14ac:dyDescent="0.25">
      <c r="A225" s="2" t="str">
        <f>B225&amp;"-"&amp;COUNTIF($B$24:B225,B225)</f>
        <v>Ampliação Unidade-66</v>
      </c>
      <c r="B225" s="136" t="s">
        <v>11</v>
      </c>
      <c r="C225" s="81" t="s">
        <v>284</v>
      </c>
      <c r="D225" s="84" t="s">
        <v>283</v>
      </c>
      <c r="E225" s="85" t="s">
        <v>55</v>
      </c>
      <c r="F225" s="34">
        <v>19.240740740740701</v>
      </c>
      <c r="G225" s="132"/>
      <c r="H225" s="132"/>
      <c r="I225" s="31">
        <f t="shared" si="32"/>
        <v>0</v>
      </c>
      <c r="J225" s="133"/>
      <c r="K225" s="32">
        <f t="shared" si="33"/>
        <v>0</v>
      </c>
      <c r="L225" s="33">
        <f t="shared" si="34"/>
        <v>0</v>
      </c>
      <c r="Z225" s="4">
        <f t="shared" si="30"/>
        <v>0</v>
      </c>
      <c r="AA225" s="4">
        <f t="shared" si="31"/>
        <v>0</v>
      </c>
      <c r="AD225" s="63"/>
      <c r="AE225" s="63"/>
      <c r="AM225" s="65"/>
      <c r="AN225" s="65"/>
      <c r="AO225" s="65"/>
      <c r="AP225"/>
    </row>
    <row r="226" spans="1:42" outlineLevel="1" x14ac:dyDescent="0.25">
      <c r="A226" s="2" t="str">
        <f>B226&amp;"-"&amp;COUNTIF($B$24:B226,B226)</f>
        <v>Reforma-89</v>
      </c>
      <c r="B226" s="136" t="s">
        <v>7</v>
      </c>
      <c r="C226" s="81" t="s">
        <v>285</v>
      </c>
      <c r="D226" s="84" t="s">
        <v>286</v>
      </c>
      <c r="E226" s="85" t="s">
        <v>55</v>
      </c>
      <c r="F226" s="34">
        <v>52</v>
      </c>
      <c r="G226" s="132"/>
      <c r="H226" s="132"/>
      <c r="I226" s="31">
        <f t="shared" si="32"/>
        <v>0</v>
      </c>
      <c r="J226" s="133"/>
      <c r="K226" s="32">
        <f t="shared" si="33"/>
        <v>0</v>
      </c>
      <c r="L226" s="33">
        <f t="shared" si="34"/>
        <v>0</v>
      </c>
      <c r="Z226" s="4">
        <f t="shared" si="30"/>
        <v>0</v>
      </c>
      <c r="AA226" s="4">
        <f t="shared" si="31"/>
        <v>0</v>
      </c>
      <c r="AD226" s="63"/>
      <c r="AE226" s="63"/>
      <c r="AM226" s="65"/>
      <c r="AN226" s="65"/>
      <c r="AO226" s="65"/>
      <c r="AP226"/>
    </row>
    <row r="227" spans="1:42" outlineLevel="1" x14ac:dyDescent="0.25">
      <c r="A227" s="2" t="str">
        <f>B227&amp;"-"&amp;COUNTIF($B$24:B227,B227)</f>
        <v>Ampliação Unidade-67</v>
      </c>
      <c r="B227" s="136" t="s">
        <v>11</v>
      </c>
      <c r="C227" s="81" t="s">
        <v>287</v>
      </c>
      <c r="D227" s="84" t="s">
        <v>286</v>
      </c>
      <c r="E227" s="85" t="s">
        <v>55</v>
      </c>
      <c r="F227" s="34">
        <v>27</v>
      </c>
      <c r="G227" s="132"/>
      <c r="H227" s="132"/>
      <c r="I227" s="31">
        <f t="shared" si="32"/>
        <v>0</v>
      </c>
      <c r="J227" s="133"/>
      <c r="K227" s="32">
        <f t="shared" si="33"/>
        <v>0</v>
      </c>
      <c r="L227" s="33">
        <f t="shared" si="34"/>
        <v>0</v>
      </c>
      <c r="Z227" s="4">
        <f t="shared" si="30"/>
        <v>0</v>
      </c>
      <c r="AA227" s="4">
        <f t="shared" si="31"/>
        <v>0</v>
      </c>
      <c r="AD227" s="63"/>
      <c r="AE227" s="63"/>
      <c r="AM227" s="65"/>
      <c r="AN227" s="65"/>
      <c r="AO227" s="65"/>
      <c r="AP227"/>
    </row>
    <row r="228" spans="1:42" ht="27.6" outlineLevel="1" x14ac:dyDescent="0.25">
      <c r="A228" s="2" t="str">
        <f>B228&amp;"-"&amp;COUNTIF($B$24:B228,B228)</f>
        <v>Reforma-90</v>
      </c>
      <c r="B228" s="136" t="s">
        <v>7</v>
      </c>
      <c r="C228" s="81" t="s">
        <v>288</v>
      </c>
      <c r="D228" s="84" t="s">
        <v>289</v>
      </c>
      <c r="E228" s="85" t="s">
        <v>39</v>
      </c>
      <c r="F228" s="34">
        <v>54</v>
      </c>
      <c r="G228" s="132"/>
      <c r="H228" s="132"/>
      <c r="I228" s="31">
        <f t="shared" si="32"/>
        <v>0</v>
      </c>
      <c r="J228" s="133"/>
      <c r="K228" s="32">
        <f t="shared" si="33"/>
        <v>0</v>
      </c>
      <c r="L228" s="33">
        <f t="shared" si="34"/>
        <v>0</v>
      </c>
      <c r="Z228" s="4">
        <f t="shared" si="30"/>
        <v>0</v>
      </c>
      <c r="AA228" s="4">
        <f t="shared" si="31"/>
        <v>0</v>
      </c>
      <c r="AD228" s="63"/>
      <c r="AE228" s="63"/>
      <c r="AM228" s="65"/>
      <c r="AN228" s="65"/>
      <c r="AO228" s="65"/>
      <c r="AP228"/>
    </row>
    <row r="229" spans="1:42" ht="27.6" outlineLevel="1" x14ac:dyDescent="0.25">
      <c r="A229" s="2" t="str">
        <f>B229&amp;"-"&amp;COUNTIF($B$24:B229,B229)</f>
        <v>Ampliação Unidade-68</v>
      </c>
      <c r="B229" s="136" t="s">
        <v>11</v>
      </c>
      <c r="C229" s="81" t="s">
        <v>290</v>
      </c>
      <c r="D229" s="84" t="s">
        <v>289</v>
      </c>
      <c r="E229" s="85" t="s">
        <v>39</v>
      </c>
      <c r="F229" s="34">
        <v>70</v>
      </c>
      <c r="G229" s="132"/>
      <c r="H229" s="132"/>
      <c r="I229" s="31">
        <f t="shared" si="32"/>
        <v>0</v>
      </c>
      <c r="J229" s="133"/>
      <c r="K229" s="32">
        <f t="shared" si="33"/>
        <v>0</v>
      </c>
      <c r="L229" s="33">
        <f t="shared" si="34"/>
        <v>0</v>
      </c>
      <c r="Z229" s="4">
        <f t="shared" si="30"/>
        <v>0</v>
      </c>
      <c r="AA229" s="4">
        <f t="shared" si="31"/>
        <v>0</v>
      </c>
      <c r="AD229" s="63"/>
      <c r="AE229" s="63"/>
      <c r="AM229" s="65"/>
      <c r="AN229" s="65"/>
      <c r="AO229" s="65"/>
      <c r="AP229"/>
    </row>
    <row r="230" spans="1:42" outlineLevel="1" x14ac:dyDescent="0.25">
      <c r="A230" s="2" t="str">
        <f>B230&amp;"-"&amp;COUNTIF($B$24:B230,B230)</f>
        <v>Reforma-91</v>
      </c>
      <c r="B230" s="136" t="s">
        <v>7</v>
      </c>
      <c r="C230" s="81" t="s">
        <v>291</v>
      </c>
      <c r="D230" s="84" t="s">
        <v>292</v>
      </c>
      <c r="E230" s="85" t="s">
        <v>55</v>
      </c>
      <c r="F230" s="34">
        <v>5</v>
      </c>
      <c r="G230" s="132"/>
      <c r="H230" s="132"/>
      <c r="I230" s="31">
        <f t="shared" si="32"/>
        <v>0</v>
      </c>
      <c r="J230" s="133"/>
      <c r="K230" s="32">
        <f t="shared" si="33"/>
        <v>0</v>
      </c>
      <c r="L230" s="33">
        <f t="shared" si="34"/>
        <v>0</v>
      </c>
      <c r="Z230" s="4">
        <f t="shared" si="30"/>
        <v>0</v>
      </c>
      <c r="AA230" s="4">
        <f t="shared" si="31"/>
        <v>0</v>
      </c>
      <c r="AD230" s="63"/>
      <c r="AE230" s="63"/>
      <c r="AM230" s="65"/>
      <c r="AN230" s="65"/>
      <c r="AO230" s="65"/>
      <c r="AP230"/>
    </row>
    <row r="231" spans="1:42" outlineLevel="1" x14ac:dyDescent="0.25">
      <c r="A231" s="2" t="str">
        <f>B231&amp;"-"&amp;COUNTIF($B$24:B231,B231)</f>
        <v>Ampliação Unidade-69</v>
      </c>
      <c r="B231" s="136" t="s">
        <v>11</v>
      </c>
      <c r="C231" s="81" t="s">
        <v>293</v>
      </c>
      <c r="D231" s="84" t="s">
        <v>292</v>
      </c>
      <c r="E231" s="85" t="s">
        <v>55</v>
      </c>
      <c r="F231" s="34">
        <v>4</v>
      </c>
      <c r="G231" s="132"/>
      <c r="H231" s="132"/>
      <c r="I231" s="31">
        <f t="shared" si="32"/>
        <v>0</v>
      </c>
      <c r="J231" s="133"/>
      <c r="K231" s="32">
        <f t="shared" si="33"/>
        <v>0</v>
      </c>
      <c r="L231" s="33">
        <f t="shared" si="34"/>
        <v>0</v>
      </c>
      <c r="Z231" s="4">
        <f t="shared" si="30"/>
        <v>0</v>
      </c>
      <c r="AA231" s="4">
        <f t="shared" si="31"/>
        <v>0</v>
      </c>
      <c r="AD231" s="63"/>
      <c r="AE231" s="63"/>
      <c r="AM231" s="65"/>
      <c r="AN231" s="65"/>
      <c r="AO231" s="65"/>
      <c r="AP231"/>
    </row>
    <row r="232" spans="1:42" outlineLevel="1" x14ac:dyDescent="0.25">
      <c r="A232" s="2" t="str">
        <f>B232&amp;"-"&amp;COUNTIF($B$24:B232,B232)</f>
        <v>Ampliação Academia-31</v>
      </c>
      <c r="B232" s="136" t="s">
        <v>26</v>
      </c>
      <c r="C232" s="81" t="s">
        <v>294</v>
      </c>
      <c r="D232" s="84" t="s">
        <v>292</v>
      </c>
      <c r="E232" s="85" t="s">
        <v>55</v>
      </c>
      <c r="F232" s="34">
        <v>1</v>
      </c>
      <c r="G232" s="132"/>
      <c r="H232" s="132"/>
      <c r="I232" s="31">
        <f t="shared" si="32"/>
        <v>0</v>
      </c>
      <c r="J232" s="133"/>
      <c r="K232" s="32">
        <f t="shared" si="33"/>
        <v>0</v>
      </c>
      <c r="L232" s="33">
        <f t="shared" si="34"/>
        <v>0</v>
      </c>
      <c r="Z232" s="4">
        <f t="shared" si="30"/>
        <v>0</v>
      </c>
      <c r="AA232" s="4">
        <f t="shared" si="31"/>
        <v>0</v>
      </c>
      <c r="AD232" s="63"/>
      <c r="AE232" s="63"/>
      <c r="AM232" s="65"/>
      <c r="AN232" s="65"/>
      <c r="AO232" s="65"/>
      <c r="AP232"/>
    </row>
    <row r="233" spans="1:42" outlineLevel="1" x14ac:dyDescent="0.25">
      <c r="A233" s="2" t="str">
        <f>B233&amp;"-"&amp;COUNTIF($B$24:B233,B233)</f>
        <v>Reforma-92</v>
      </c>
      <c r="B233" s="136" t="s">
        <v>7</v>
      </c>
      <c r="C233" s="81" t="s">
        <v>295</v>
      </c>
      <c r="D233" s="84" t="s">
        <v>296</v>
      </c>
      <c r="E233" s="85" t="s">
        <v>39</v>
      </c>
      <c r="F233" s="34">
        <v>2110</v>
      </c>
      <c r="G233" s="132"/>
      <c r="H233" s="132"/>
      <c r="I233" s="31">
        <f t="shared" si="32"/>
        <v>0</v>
      </c>
      <c r="J233" s="133"/>
      <c r="K233" s="32">
        <f t="shared" si="33"/>
        <v>0</v>
      </c>
      <c r="L233" s="33">
        <f t="shared" si="34"/>
        <v>0</v>
      </c>
      <c r="Z233" s="4">
        <f t="shared" si="30"/>
        <v>0</v>
      </c>
      <c r="AA233" s="4">
        <f t="shared" si="31"/>
        <v>0</v>
      </c>
      <c r="AD233" s="63"/>
      <c r="AE233" s="63"/>
      <c r="AM233" s="65"/>
      <c r="AN233" s="65"/>
      <c r="AO233" s="65"/>
      <c r="AP233"/>
    </row>
    <row r="234" spans="1:42" outlineLevel="1" x14ac:dyDescent="0.25">
      <c r="A234" s="2" t="str">
        <f>B234&amp;"-"&amp;COUNTIF($B$24:B234,B234)</f>
        <v>Ampliação Unidade-70</v>
      </c>
      <c r="B234" s="136" t="s">
        <v>11</v>
      </c>
      <c r="C234" s="81" t="s">
        <v>297</v>
      </c>
      <c r="D234" s="84" t="s">
        <v>296</v>
      </c>
      <c r="E234" s="85" t="s">
        <v>39</v>
      </c>
      <c r="F234" s="34">
        <v>1402</v>
      </c>
      <c r="G234" s="132"/>
      <c r="H234" s="132"/>
      <c r="I234" s="31">
        <f t="shared" si="32"/>
        <v>0</v>
      </c>
      <c r="J234" s="133"/>
      <c r="K234" s="32">
        <f t="shared" si="33"/>
        <v>0</v>
      </c>
      <c r="L234" s="33">
        <f t="shared" si="34"/>
        <v>0</v>
      </c>
      <c r="Z234" s="4">
        <f t="shared" si="30"/>
        <v>0</v>
      </c>
      <c r="AA234" s="4">
        <f t="shared" si="31"/>
        <v>0</v>
      </c>
      <c r="AD234" s="63"/>
      <c r="AE234" s="63"/>
      <c r="AM234" s="65"/>
      <c r="AN234" s="65"/>
      <c r="AO234" s="65"/>
      <c r="AP234"/>
    </row>
    <row r="235" spans="1:42" outlineLevel="1" x14ac:dyDescent="0.25">
      <c r="A235" s="2" t="str">
        <f>B235&amp;"-"&amp;COUNTIF($B$24:B235,B235)</f>
        <v>Ampliação Academia-32</v>
      </c>
      <c r="B235" s="136" t="s">
        <v>26</v>
      </c>
      <c r="C235" s="81" t="s">
        <v>298</v>
      </c>
      <c r="D235" s="84" t="s">
        <v>296</v>
      </c>
      <c r="E235" s="85" t="s">
        <v>39</v>
      </c>
      <c r="F235" s="34">
        <v>200</v>
      </c>
      <c r="G235" s="132"/>
      <c r="H235" s="132"/>
      <c r="I235" s="31">
        <f t="shared" si="32"/>
        <v>0</v>
      </c>
      <c r="J235" s="133"/>
      <c r="K235" s="32">
        <f t="shared" si="33"/>
        <v>0</v>
      </c>
      <c r="L235" s="33">
        <f t="shared" si="34"/>
        <v>0</v>
      </c>
      <c r="Z235" s="4">
        <f t="shared" si="30"/>
        <v>0</v>
      </c>
      <c r="AA235" s="4">
        <f t="shared" si="31"/>
        <v>0</v>
      </c>
      <c r="AD235" s="63"/>
      <c r="AE235" s="63"/>
      <c r="AM235" s="65"/>
      <c r="AN235" s="65"/>
      <c r="AO235" s="65"/>
      <c r="AP235"/>
    </row>
    <row r="236" spans="1:42" outlineLevel="1" x14ac:dyDescent="0.25">
      <c r="A236" s="2" t="str">
        <f>B236&amp;"-"&amp;COUNTIF($B$24:B236,B236)</f>
        <v>Reforma-93</v>
      </c>
      <c r="B236" s="136" t="s">
        <v>7</v>
      </c>
      <c r="C236" s="81" t="s">
        <v>299</v>
      </c>
      <c r="D236" s="84" t="s">
        <v>300</v>
      </c>
      <c r="E236" s="85" t="s">
        <v>39</v>
      </c>
      <c r="F236" s="34">
        <v>1027</v>
      </c>
      <c r="G236" s="132"/>
      <c r="H236" s="132"/>
      <c r="I236" s="31">
        <f t="shared" si="32"/>
        <v>0</v>
      </c>
      <c r="J236" s="133"/>
      <c r="K236" s="32">
        <f t="shared" si="33"/>
        <v>0</v>
      </c>
      <c r="L236" s="33">
        <f t="shared" si="34"/>
        <v>0</v>
      </c>
      <c r="Z236" s="4">
        <f t="shared" si="30"/>
        <v>0</v>
      </c>
      <c r="AA236" s="4">
        <f t="shared" si="31"/>
        <v>0</v>
      </c>
      <c r="AD236" s="63"/>
      <c r="AE236" s="63"/>
      <c r="AM236" s="65"/>
      <c r="AN236" s="65"/>
      <c r="AO236" s="65"/>
      <c r="AP236"/>
    </row>
    <row r="237" spans="1:42" outlineLevel="1" x14ac:dyDescent="0.25">
      <c r="A237" s="2" t="str">
        <f>B237&amp;"-"&amp;COUNTIF($B$24:B237,B237)</f>
        <v>Ampliação Unidade-71</v>
      </c>
      <c r="B237" s="136" t="s">
        <v>11</v>
      </c>
      <c r="C237" s="81" t="s">
        <v>301</v>
      </c>
      <c r="D237" s="84" t="s">
        <v>300</v>
      </c>
      <c r="E237" s="85" t="s">
        <v>39</v>
      </c>
      <c r="F237" s="34">
        <v>930</v>
      </c>
      <c r="G237" s="132"/>
      <c r="H237" s="132"/>
      <c r="I237" s="31">
        <f t="shared" si="32"/>
        <v>0</v>
      </c>
      <c r="J237" s="133"/>
      <c r="K237" s="32">
        <f t="shared" si="33"/>
        <v>0</v>
      </c>
      <c r="L237" s="33">
        <f t="shared" si="34"/>
        <v>0</v>
      </c>
      <c r="Z237" s="4">
        <f t="shared" si="30"/>
        <v>0</v>
      </c>
      <c r="AA237" s="4">
        <f t="shared" si="31"/>
        <v>0</v>
      </c>
      <c r="AD237" s="63"/>
      <c r="AE237" s="63"/>
      <c r="AM237" s="65"/>
      <c r="AN237" s="65"/>
      <c r="AO237" s="65"/>
      <c r="AP237"/>
    </row>
    <row r="238" spans="1:42" outlineLevel="1" x14ac:dyDescent="0.25">
      <c r="A238" s="2" t="str">
        <f>B238&amp;"-"&amp;COUNTIF($B$24:B238,B238)</f>
        <v>Reforma-94</v>
      </c>
      <c r="B238" s="136" t="s">
        <v>7</v>
      </c>
      <c r="C238" s="81" t="s">
        <v>302</v>
      </c>
      <c r="D238" s="84" t="s">
        <v>303</v>
      </c>
      <c r="E238" s="85" t="s">
        <v>39</v>
      </c>
      <c r="F238" s="34">
        <v>516.4</v>
      </c>
      <c r="G238" s="132"/>
      <c r="H238" s="132"/>
      <c r="I238" s="31">
        <f t="shared" si="32"/>
        <v>0</v>
      </c>
      <c r="J238" s="133"/>
      <c r="K238" s="32">
        <f t="shared" si="33"/>
        <v>0</v>
      </c>
      <c r="L238" s="33">
        <f t="shared" si="34"/>
        <v>0</v>
      </c>
      <c r="Z238" s="4">
        <f t="shared" si="30"/>
        <v>0</v>
      </c>
      <c r="AA238" s="4">
        <f t="shared" si="31"/>
        <v>0</v>
      </c>
      <c r="AD238" s="63"/>
      <c r="AE238" s="63"/>
      <c r="AM238" s="65"/>
      <c r="AN238" s="65"/>
      <c r="AO238" s="65"/>
      <c r="AP238"/>
    </row>
    <row r="239" spans="1:42" outlineLevel="1" x14ac:dyDescent="0.25">
      <c r="A239" s="2" t="str">
        <f>B239&amp;"-"&amp;COUNTIF($B$24:B239,B239)</f>
        <v>Ampliação Unidade-72</v>
      </c>
      <c r="B239" s="136" t="s">
        <v>11</v>
      </c>
      <c r="C239" s="81" t="s">
        <v>304</v>
      </c>
      <c r="D239" s="84" t="s">
        <v>305</v>
      </c>
      <c r="E239" s="85" t="s">
        <v>39</v>
      </c>
      <c r="F239" s="34">
        <v>171</v>
      </c>
      <c r="G239" s="132"/>
      <c r="H239" s="132"/>
      <c r="I239" s="31">
        <f t="shared" si="32"/>
        <v>0</v>
      </c>
      <c r="J239" s="133"/>
      <c r="K239" s="32">
        <f t="shared" si="33"/>
        <v>0</v>
      </c>
      <c r="L239" s="33">
        <f t="shared" si="34"/>
        <v>0</v>
      </c>
      <c r="Z239" s="4">
        <f t="shared" si="30"/>
        <v>0</v>
      </c>
      <c r="AA239" s="4">
        <f t="shared" si="31"/>
        <v>0</v>
      </c>
      <c r="AD239" s="63"/>
      <c r="AE239" s="63"/>
      <c r="AM239" s="65"/>
      <c r="AN239" s="65"/>
      <c r="AO239" s="65"/>
      <c r="AP239"/>
    </row>
    <row r="240" spans="1:42" outlineLevel="1" x14ac:dyDescent="0.25">
      <c r="A240" s="2" t="str">
        <f>B240&amp;"-"&amp;COUNTIF($B$24:B240,B240)</f>
        <v>Reforma-95</v>
      </c>
      <c r="B240" s="136" t="s">
        <v>7</v>
      </c>
      <c r="C240" s="81" t="s">
        <v>306</v>
      </c>
      <c r="D240" s="84" t="s">
        <v>307</v>
      </c>
      <c r="E240" s="85" t="s">
        <v>39</v>
      </c>
      <c r="F240" s="34">
        <v>597.83000000000004</v>
      </c>
      <c r="G240" s="132"/>
      <c r="H240" s="132"/>
      <c r="I240" s="31">
        <f t="shared" si="32"/>
        <v>0</v>
      </c>
      <c r="J240" s="133"/>
      <c r="K240" s="32">
        <f t="shared" si="33"/>
        <v>0</v>
      </c>
      <c r="L240" s="33">
        <f t="shared" si="34"/>
        <v>0</v>
      </c>
      <c r="Z240" s="4">
        <f t="shared" si="30"/>
        <v>0</v>
      </c>
      <c r="AA240" s="4">
        <f t="shared" si="31"/>
        <v>0</v>
      </c>
      <c r="AD240" s="63"/>
      <c r="AE240" s="63"/>
      <c r="AM240" s="65"/>
      <c r="AN240" s="65"/>
      <c r="AO240" s="65"/>
      <c r="AP240"/>
    </row>
    <row r="241" spans="1:42" outlineLevel="1" x14ac:dyDescent="0.25">
      <c r="A241" s="2" t="str">
        <f>B241&amp;"-"&amp;COUNTIF($B$24:B241,B241)</f>
        <v>Ampliação Unidade-73</v>
      </c>
      <c r="B241" s="136" t="s">
        <v>11</v>
      </c>
      <c r="C241" s="81" t="s">
        <v>308</v>
      </c>
      <c r="D241" s="84" t="s">
        <v>307</v>
      </c>
      <c r="E241" s="85" t="s">
        <v>39</v>
      </c>
      <c r="F241" s="34">
        <v>91.41</v>
      </c>
      <c r="G241" s="132"/>
      <c r="H241" s="132"/>
      <c r="I241" s="31">
        <f t="shared" si="32"/>
        <v>0</v>
      </c>
      <c r="J241" s="133"/>
      <c r="K241" s="32">
        <f t="shared" si="33"/>
        <v>0</v>
      </c>
      <c r="L241" s="33">
        <f t="shared" si="34"/>
        <v>0</v>
      </c>
      <c r="Z241" s="4">
        <f t="shared" si="30"/>
        <v>0</v>
      </c>
      <c r="AA241" s="4">
        <f t="shared" si="31"/>
        <v>0</v>
      </c>
      <c r="AD241" s="63"/>
      <c r="AE241" s="63"/>
      <c r="AM241" s="65"/>
      <c r="AN241" s="65"/>
      <c r="AO241" s="65"/>
      <c r="AP241"/>
    </row>
    <row r="242" spans="1:42" outlineLevel="1" x14ac:dyDescent="0.25">
      <c r="A242" s="2" t="str">
        <f>B242&amp;"-"&amp;COUNTIF($B$24:B242,B242)</f>
        <v>Ampliação Academia-33</v>
      </c>
      <c r="B242" s="136" t="s">
        <v>26</v>
      </c>
      <c r="C242" s="81" t="s">
        <v>309</v>
      </c>
      <c r="D242" s="84" t="s">
        <v>307</v>
      </c>
      <c r="E242" s="85" t="s">
        <v>39</v>
      </c>
      <c r="F242" s="34">
        <v>10</v>
      </c>
      <c r="G242" s="132"/>
      <c r="H242" s="132"/>
      <c r="I242" s="31">
        <f t="shared" si="32"/>
        <v>0</v>
      </c>
      <c r="J242" s="133"/>
      <c r="K242" s="32">
        <f t="shared" si="33"/>
        <v>0</v>
      </c>
      <c r="L242" s="33">
        <f t="shared" si="34"/>
        <v>0</v>
      </c>
      <c r="Z242" s="4">
        <f t="shared" si="30"/>
        <v>0</v>
      </c>
      <c r="AA242" s="4">
        <f t="shared" si="31"/>
        <v>0</v>
      </c>
      <c r="AD242" s="63"/>
      <c r="AE242" s="63"/>
      <c r="AM242" s="65"/>
      <c r="AN242" s="65"/>
      <c r="AO242" s="65"/>
      <c r="AP242"/>
    </row>
    <row r="243" spans="1:42" outlineLevel="1" x14ac:dyDescent="0.25">
      <c r="A243" s="2" t="str">
        <f>B243&amp;"-"&amp;COUNTIF($B$24:B243,B243)</f>
        <v>Ampliação Unidade-74</v>
      </c>
      <c r="B243" s="136" t="s">
        <v>11</v>
      </c>
      <c r="C243" s="81" t="s">
        <v>310</v>
      </c>
      <c r="D243" s="84" t="s">
        <v>311</v>
      </c>
      <c r="E243" s="85" t="s">
        <v>55</v>
      </c>
      <c r="F243" s="34">
        <v>63</v>
      </c>
      <c r="G243" s="132"/>
      <c r="H243" s="132"/>
      <c r="I243" s="31">
        <f t="shared" si="32"/>
        <v>0</v>
      </c>
      <c r="J243" s="133"/>
      <c r="K243" s="32">
        <f t="shared" si="33"/>
        <v>0</v>
      </c>
      <c r="L243" s="33">
        <f t="shared" si="34"/>
        <v>0</v>
      </c>
      <c r="Z243" s="4">
        <f t="shared" si="30"/>
        <v>0</v>
      </c>
      <c r="AA243" s="4">
        <f t="shared" si="31"/>
        <v>0</v>
      </c>
      <c r="AD243" s="63"/>
      <c r="AE243" s="63"/>
      <c r="AM243" s="65"/>
      <c r="AN243" s="65"/>
      <c r="AO243" s="65"/>
      <c r="AP243"/>
    </row>
    <row r="244" spans="1:42" outlineLevel="1" x14ac:dyDescent="0.25">
      <c r="A244" s="2" t="str">
        <f>B244&amp;"-"&amp;COUNTIF($B$24:B244,B244)</f>
        <v>Reforma-96</v>
      </c>
      <c r="B244" s="136" t="s">
        <v>7</v>
      </c>
      <c r="C244" s="81" t="s">
        <v>312</v>
      </c>
      <c r="D244" s="84" t="s">
        <v>313</v>
      </c>
      <c r="E244" s="85" t="s">
        <v>55</v>
      </c>
      <c r="F244" s="34">
        <v>175</v>
      </c>
      <c r="G244" s="132"/>
      <c r="H244" s="132"/>
      <c r="I244" s="31">
        <f t="shared" si="32"/>
        <v>0</v>
      </c>
      <c r="J244" s="133"/>
      <c r="K244" s="32">
        <f t="shared" si="33"/>
        <v>0</v>
      </c>
      <c r="L244" s="33">
        <f t="shared" si="34"/>
        <v>0</v>
      </c>
      <c r="Z244" s="4">
        <f t="shared" si="30"/>
        <v>0</v>
      </c>
      <c r="AA244" s="4">
        <f t="shared" si="31"/>
        <v>0</v>
      </c>
      <c r="AD244" s="63"/>
      <c r="AE244" s="63"/>
      <c r="AM244" s="65"/>
      <c r="AN244" s="65"/>
      <c r="AO244" s="65"/>
      <c r="AP244"/>
    </row>
    <row r="245" spans="1:42" outlineLevel="1" x14ac:dyDescent="0.25">
      <c r="A245" s="2" t="str">
        <f>B245&amp;"-"&amp;COUNTIF($B$24:B245,B245)</f>
        <v>Ampliação Unidade-75</v>
      </c>
      <c r="B245" s="136" t="s">
        <v>11</v>
      </c>
      <c r="C245" s="81" t="s">
        <v>314</v>
      </c>
      <c r="D245" s="84" t="s">
        <v>313</v>
      </c>
      <c r="E245" s="85" t="s">
        <v>55</v>
      </c>
      <c r="F245" s="34">
        <v>98</v>
      </c>
      <c r="G245" s="132"/>
      <c r="H245" s="132"/>
      <c r="I245" s="31">
        <f t="shared" si="32"/>
        <v>0</v>
      </c>
      <c r="J245" s="133"/>
      <c r="K245" s="32">
        <f t="shared" si="33"/>
        <v>0</v>
      </c>
      <c r="L245" s="33">
        <f t="shared" si="34"/>
        <v>0</v>
      </c>
      <c r="Z245" s="4">
        <f t="shared" si="30"/>
        <v>0</v>
      </c>
      <c r="AA245" s="4">
        <f t="shared" si="31"/>
        <v>0</v>
      </c>
      <c r="AD245" s="63"/>
      <c r="AE245" s="63"/>
      <c r="AM245" s="65"/>
      <c r="AN245" s="65"/>
      <c r="AO245" s="65"/>
      <c r="AP245"/>
    </row>
    <row r="246" spans="1:42" outlineLevel="1" x14ac:dyDescent="0.25">
      <c r="A246" s="2" t="str">
        <f>B246&amp;"-"&amp;COUNTIF($B$24:B246,B246)</f>
        <v>Ampliação Academia-34</v>
      </c>
      <c r="B246" s="136" t="s">
        <v>26</v>
      </c>
      <c r="C246" s="81" t="s">
        <v>315</v>
      </c>
      <c r="D246" s="84" t="s">
        <v>313</v>
      </c>
      <c r="E246" s="85" t="s">
        <v>55</v>
      </c>
      <c r="F246" s="34">
        <v>5</v>
      </c>
      <c r="G246" s="132"/>
      <c r="H246" s="132"/>
      <c r="I246" s="31">
        <f t="shared" si="32"/>
        <v>0</v>
      </c>
      <c r="J246" s="133"/>
      <c r="K246" s="32">
        <f t="shared" si="33"/>
        <v>0</v>
      </c>
      <c r="L246" s="33">
        <f t="shared" si="34"/>
        <v>0</v>
      </c>
      <c r="Z246" s="4">
        <f t="shared" si="30"/>
        <v>0</v>
      </c>
      <c r="AA246" s="4">
        <f t="shared" si="31"/>
        <v>0</v>
      </c>
      <c r="AD246" s="63"/>
      <c r="AE246" s="63"/>
      <c r="AM246" s="65"/>
      <c r="AN246" s="65"/>
      <c r="AO246" s="65"/>
      <c r="AP246"/>
    </row>
    <row r="247" spans="1:42" outlineLevel="1" x14ac:dyDescent="0.25">
      <c r="A247" s="2" t="str">
        <f>B247&amp;"-"&amp;COUNTIF($B$24:B247,B247)</f>
        <v>Reforma-97</v>
      </c>
      <c r="B247" s="136" t="s">
        <v>7</v>
      </c>
      <c r="C247" s="81" t="s">
        <v>316</v>
      </c>
      <c r="D247" s="84" t="s">
        <v>317</v>
      </c>
      <c r="E247" s="85" t="s">
        <v>55</v>
      </c>
      <c r="F247" s="34">
        <v>30</v>
      </c>
      <c r="G247" s="132"/>
      <c r="H247" s="132"/>
      <c r="I247" s="31">
        <f t="shared" si="32"/>
        <v>0</v>
      </c>
      <c r="J247" s="133"/>
      <c r="K247" s="32">
        <f t="shared" si="33"/>
        <v>0</v>
      </c>
      <c r="L247" s="33">
        <f t="shared" si="34"/>
        <v>0</v>
      </c>
      <c r="Z247" s="4">
        <f t="shared" si="30"/>
        <v>0</v>
      </c>
      <c r="AA247" s="4">
        <f t="shared" si="31"/>
        <v>0</v>
      </c>
      <c r="AD247" s="63"/>
      <c r="AE247" s="63"/>
      <c r="AM247" s="65"/>
      <c r="AN247" s="65"/>
      <c r="AO247" s="65"/>
      <c r="AP247"/>
    </row>
    <row r="248" spans="1:42" outlineLevel="1" x14ac:dyDescent="0.25">
      <c r="A248" s="2" t="str">
        <f>B248&amp;"-"&amp;COUNTIF($B$24:B248,B248)</f>
        <v>Reforma-98</v>
      </c>
      <c r="B248" s="136" t="s">
        <v>7</v>
      </c>
      <c r="C248" s="81" t="s">
        <v>318</v>
      </c>
      <c r="D248" s="84" t="s">
        <v>319</v>
      </c>
      <c r="E248" s="85" t="s">
        <v>55</v>
      </c>
      <c r="F248" s="34">
        <v>7</v>
      </c>
      <c r="G248" s="132"/>
      <c r="H248" s="132"/>
      <c r="I248" s="31">
        <f t="shared" si="32"/>
        <v>0</v>
      </c>
      <c r="J248" s="133"/>
      <c r="K248" s="32">
        <f t="shared" si="33"/>
        <v>0</v>
      </c>
      <c r="L248" s="33">
        <f t="shared" si="34"/>
        <v>0</v>
      </c>
      <c r="Z248" s="4">
        <f t="shared" si="30"/>
        <v>0</v>
      </c>
      <c r="AA248" s="4">
        <f t="shared" si="31"/>
        <v>0</v>
      </c>
      <c r="AD248" s="63"/>
      <c r="AE248" s="63"/>
      <c r="AM248" s="65"/>
      <c r="AN248" s="65"/>
      <c r="AO248" s="65"/>
      <c r="AP248"/>
    </row>
    <row r="249" spans="1:42" outlineLevel="1" x14ac:dyDescent="0.25">
      <c r="A249" s="2" t="str">
        <f>B249&amp;"-"&amp;COUNTIF($B$24:B249,B249)</f>
        <v>Reforma-99</v>
      </c>
      <c r="B249" s="136" t="s">
        <v>7</v>
      </c>
      <c r="C249" s="81" t="s">
        <v>320</v>
      </c>
      <c r="D249" s="84" t="s">
        <v>321</v>
      </c>
      <c r="E249" s="85" t="s">
        <v>55</v>
      </c>
      <c r="F249" s="34">
        <v>3</v>
      </c>
      <c r="G249" s="132"/>
      <c r="H249" s="132"/>
      <c r="I249" s="31">
        <f t="shared" si="32"/>
        <v>0</v>
      </c>
      <c r="J249" s="133"/>
      <c r="K249" s="32">
        <f t="shared" si="33"/>
        <v>0</v>
      </c>
      <c r="L249" s="33">
        <f t="shared" si="34"/>
        <v>0</v>
      </c>
      <c r="Z249" s="4">
        <f t="shared" si="30"/>
        <v>0</v>
      </c>
      <c r="AA249" s="4">
        <f t="shared" si="31"/>
        <v>0</v>
      </c>
      <c r="AD249" s="63"/>
      <c r="AE249" s="63"/>
      <c r="AM249" s="65"/>
      <c r="AN249" s="65"/>
      <c r="AO249" s="65"/>
      <c r="AP249"/>
    </row>
    <row r="250" spans="1:42" outlineLevel="1" x14ac:dyDescent="0.25">
      <c r="A250" s="2" t="str">
        <f>B250&amp;"-"&amp;COUNTIF($B$24:B250,B250)</f>
        <v>Reforma-100</v>
      </c>
      <c r="B250" s="136" t="s">
        <v>7</v>
      </c>
      <c r="C250" s="81" t="s">
        <v>322</v>
      </c>
      <c r="D250" s="84" t="s">
        <v>323</v>
      </c>
      <c r="E250" s="85" t="s">
        <v>55</v>
      </c>
      <c r="F250" s="34">
        <v>1</v>
      </c>
      <c r="G250" s="132"/>
      <c r="H250" s="132"/>
      <c r="I250" s="31">
        <f t="shared" ref="I250:I281" si="35">IF(F250&lt;&gt;"",TRUNC(G250,2)+TRUNC(H250,2),"")</f>
        <v>0</v>
      </c>
      <c r="J250" s="133"/>
      <c r="K250" s="32">
        <f t="shared" ref="K250:K281" si="36">ROUND(I250*(1+J250),2)</f>
        <v>0</v>
      </c>
      <c r="L250" s="33">
        <f t="shared" ref="L250:L281" si="37">ROUND(K250*F250,2)</f>
        <v>0</v>
      </c>
      <c r="Z250" s="4">
        <f t="shared" si="30"/>
        <v>0</v>
      </c>
      <c r="AA250" s="4">
        <f t="shared" si="31"/>
        <v>0</v>
      </c>
      <c r="AD250" s="63"/>
      <c r="AE250" s="63"/>
      <c r="AM250" s="65"/>
      <c r="AN250" s="65"/>
      <c r="AO250" s="65"/>
      <c r="AP250"/>
    </row>
    <row r="251" spans="1:42" outlineLevel="1" x14ac:dyDescent="0.25">
      <c r="A251" s="2" t="str">
        <f>B251&amp;"-"&amp;COUNTIF($B$24:B251,B251)</f>
        <v>Reforma-101</v>
      </c>
      <c r="B251" s="136" t="s">
        <v>7</v>
      </c>
      <c r="C251" s="81" t="s">
        <v>324</v>
      </c>
      <c r="D251" s="84" t="s">
        <v>325</v>
      </c>
      <c r="E251" s="85" t="s">
        <v>55</v>
      </c>
      <c r="F251" s="34">
        <v>6</v>
      </c>
      <c r="G251" s="132"/>
      <c r="H251" s="132"/>
      <c r="I251" s="31">
        <f t="shared" si="35"/>
        <v>0</v>
      </c>
      <c r="J251" s="133"/>
      <c r="K251" s="32">
        <f t="shared" si="36"/>
        <v>0</v>
      </c>
      <c r="L251" s="33">
        <f t="shared" si="37"/>
        <v>0</v>
      </c>
      <c r="Z251" s="4">
        <f t="shared" si="30"/>
        <v>0</v>
      </c>
      <c r="AA251" s="4">
        <f t="shared" si="31"/>
        <v>0</v>
      </c>
      <c r="AD251" s="63"/>
      <c r="AE251" s="63"/>
      <c r="AM251" s="65"/>
      <c r="AN251" s="65"/>
      <c r="AO251" s="65"/>
      <c r="AP251"/>
    </row>
    <row r="252" spans="1:42" ht="27.6" outlineLevel="1" x14ac:dyDescent="0.25">
      <c r="A252" s="2" t="str">
        <f>B252&amp;"-"&amp;COUNTIF($B$24:B252,B252)</f>
        <v>Reforma-102</v>
      </c>
      <c r="B252" s="136" t="s">
        <v>7</v>
      </c>
      <c r="C252" s="81" t="s">
        <v>326</v>
      </c>
      <c r="D252" s="84" t="s">
        <v>327</v>
      </c>
      <c r="E252" s="85" t="s">
        <v>55</v>
      </c>
      <c r="F252" s="34">
        <v>1</v>
      </c>
      <c r="G252" s="132"/>
      <c r="H252" s="132"/>
      <c r="I252" s="31">
        <f t="shared" si="35"/>
        <v>0</v>
      </c>
      <c r="J252" s="133"/>
      <c r="K252" s="32">
        <f t="shared" si="36"/>
        <v>0</v>
      </c>
      <c r="L252" s="33">
        <f t="shared" si="37"/>
        <v>0</v>
      </c>
      <c r="Z252" s="4">
        <f t="shared" si="30"/>
        <v>0</v>
      </c>
      <c r="AA252" s="4">
        <f t="shared" si="31"/>
        <v>0</v>
      </c>
      <c r="AD252" s="63"/>
      <c r="AE252" s="63"/>
      <c r="AM252" s="65"/>
      <c r="AN252" s="65"/>
      <c r="AO252" s="65"/>
      <c r="AP252"/>
    </row>
    <row r="253" spans="1:42" ht="27.6" outlineLevel="1" x14ac:dyDescent="0.25">
      <c r="A253" s="2" t="str">
        <f>B253&amp;"-"&amp;COUNTIF($B$24:B253,B253)</f>
        <v>Reforma-103</v>
      </c>
      <c r="B253" s="136" t="s">
        <v>7</v>
      </c>
      <c r="C253" s="81" t="s">
        <v>328</v>
      </c>
      <c r="D253" s="84" t="s">
        <v>329</v>
      </c>
      <c r="E253" s="85" t="s">
        <v>55</v>
      </c>
      <c r="F253" s="34">
        <v>1</v>
      </c>
      <c r="G253" s="132"/>
      <c r="H253" s="132"/>
      <c r="I253" s="31">
        <f t="shared" si="35"/>
        <v>0</v>
      </c>
      <c r="J253" s="133"/>
      <c r="K253" s="32">
        <f t="shared" si="36"/>
        <v>0</v>
      </c>
      <c r="L253" s="33">
        <f t="shared" si="37"/>
        <v>0</v>
      </c>
      <c r="Z253" s="4">
        <f t="shared" si="30"/>
        <v>0</v>
      </c>
      <c r="AA253" s="4">
        <f t="shared" si="31"/>
        <v>0</v>
      </c>
      <c r="AD253" s="63"/>
      <c r="AE253" s="63"/>
      <c r="AM253" s="65"/>
      <c r="AN253" s="65"/>
      <c r="AO253" s="65"/>
      <c r="AP253"/>
    </row>
    <row r="254" spans="1:42" ht="27.6" outlineLevel="1" x14ac:dyDescent="0.25">
      <c r="A254" s="2" t="str">
        <f>B254&amp;"-"&amp;COUNTIF($B$24:B254,B254)</f>
        <v>Reforma-104</v>
      </c>
      <c r="B254" s="136" t="s">
        <v>7</v>
      </c>
      <c r="C254" s="81" t="s">
        <v>330</v>
      </c>
      <c r="D254" s="84" t="s">
        <v>331</v>
      </c>
      <c r="E254" s="85" t="s">
        <v>55</v>
      </c>
      <c r="F254" s="34">
        <v>72</v>
      </c>
      <c r="G254" s="132"/>
      <c r="H254" s="132"/>
      <c r="I254" s="31">
        <f t="shared" si="35"/>
        <v>0</v>
      </c>
      <c r="J254" s="133"/>
      <c r="K254" s="32">
        <f t="shared" si="36"/>
        <v>0</v>
      </c>
      <c r="L254" s="33">
        <f t="shared" si="37"/>
        <v>0</v>
      </c>
      <c r="Z254" s="4">
        <f t="shared" si="30"/>
        <v>0</v>
      </c>
      <c r="AA254" s="4">
        <f t="shared" si="31"/>
        <v>0</v>
      </c>
      <c r="AD254" s="63"/>
      <c r="AE254" s="63"/>
      <c r="AM254" s="65"/>
      <c r="AN254" s="65"/>
      <c r="AO254" s="65"/>
      <c r="AP254"/>
    </row>
    <row r="255" spans="1:42" ht="27.6" outlineLevel="1" x14ac:dyDescent="0.25">
      <c r="A255" s="2" t="str">
        <f>B255&amp;"-"&amp;COUNTIF($B$24:B255,B255)</f>
        <v>Ampliação Unidade-76</v>
      </c>
      <c r="B255" s="136" t="s">
        <v>11</v>
      </c>
      <c r="C255" s="81" t="s">
        <v>332</v>
      </c>
      <c r="D255" s="84" t="s">
        <v>331</v>
      </c>
      <c r="E255" s="85" t="s">
        <v>55</v>
      </c>
      <c r="F255" s="34">
        <v>50</v>
      </c>
      <c r="G255" s="132"/>
      <c r="H255" s="132"/>
      <c r="I255" s="31">
        <f t="shared" si="35"/>
        <v>0</v>
      </c>
      <c r="J255" s="133"/>
      <c r="K255" s="32">
        <f t="shared" si="36"/>
        <v>0</v>
      </c>
      <c r="L255" s="33">
        <f t="shared" si="37"/>
        <v>0</v>
      </c>
      <c r="Z255" s="4">
        <f t="shared" si="30"/>
        <v>0</v>
      </c>
      <c r="AA255" s="4">
        <f t="shared" si="31"/>
        <v>0</v>
      </c>
      <c r="AD255" s="63"/>
      <c r="AE255" s="63"/>
      <c r="AM255" s="65"/>
      <c r="AN255" s="65"/>
      <c r="AO255" s="65"/>
      <c r="AP255"/>
    </row>
    <row r="256" spans="1:42" ht="27.6" outlineLevel="1" x14ac:dyDescent="0.25">
      <c r="A256" s="2" t="str">
        <f>B256&amp;"-"&amp;COUNTIF($B$24:B256,B256)</f>
        <v>Ampliação Academia-35</v>
      </c>
      <c r="B256" s="136" t="s">
        <v>26</v>
      </c>
      <c r="C256" s="81" t="s">
        <v>333</v>
      </c>
      <c r="D256" s="84" t="s">
        <v>331</v>
      </c>
      <c r="E256" s="85" t="s">
        <v>55</v>
      </c>
      <c r="F256" s="34">
        <v>6</v>
      </c>
      <c r="G256" s="132"/>
      <c r="H256" s="132"/>
      <c r="I256" s="31">
        <f t="shared" si="35"/>
        <v>0</v>
      </c>
      <c r="J256" s="133"/>
      <c r="K256" s="32">
        <f t="shared" si="36"/>
        <v>0</v>
      </c>
      <c r="L256" s="33">
        <f t="shared" si="37"/>
        <v>0</v>
      </c>
      <c r="Z256" s="4">
        <f t="shared" si="30"/>
        <v>0</v>
      </c>
      <c r="AA256" s="4">
        <f t="shared" si="31"/>
        <v>0</v>
      </c>
      <c r="AD256" s="63"/>
      <c r="AE256" s="63"/>
      <c r="AM256" s="65"/>
      <c r="AN256" s="65"/>
      <c r="AO256" s="65"/>
      <c r="AP256"/>
    </row>
    <row r="257" spans="1:42" outlineLevel="1" x14ac:dyDescent="0.25">
      <c r="A257" s="2" t="str">
        <f>B257&amp;"-"&amp;COUNTIF($B$24:B257,B257)</f>
        <v>Reforma-105</v>
      </c>
      <c r="B257" s="136" t="s">
        <v>7</v>
      </c>
      <c r="C257" s="81" t="s">
        <v>334</v>
      </c>
      <c r="D257" s="84" t="s">
        <v>946</v>
      </c>
      <c r="E257" s="85" t="s">
        <v>55</v>
      </c>
      <c r="F257" s="34">
        <v>1</v>
      </c>
      <c r="G257" s="132"/>
      <c r="H257" s="132"/>
      <c r="I257" s="31">
        <f t="shared" si="35"/>
        <v>0</v>
      </c>
      <c r="J257" s="133"/>
      <c r="K257" s="32">
        <f t="shared" si="36"/>
        <v>0</v>
      </c>
      <c r="L257" s="33">
        <f t="shared" si="37"/>
        <v>0</v>
      </c>
      <c r="Z257" s="4">
        <f t="shared" si="30"/>
        <v>0</v>
      </c>
      <c r="AA257" s="4">
        <f t="shared" si="31"/>
        <v>0</v>
      </c>
      <c r="AD257" s="63"/>
      <c r="AE257" s="63"/>
      <c r="AM257" s="65"/>
      <c r="AN257" s="65"/>
      <c r="AO257" s="65"/>
      <c r="AP257"/>
    </row>
    <row r="258" spans="1:42" outlineLevel="1" x14ac:dyDescent="0.25">
      <c r="A258" s="2" t="str">
        <f>B258&amp;"-"&amp;COUNTIF($B$24:B258,B258)</f>
        <v>Ampliação Unidade-77</v>
      </c>
      <c r="B258" s="136" t="s">
        <v>11</v>
      </c>
      <c r="C258" s="81" t="s">
        <v>335</v>
      </c>
      <c r="D258" s="84" t="s">
        <v>946</v>
      </c>
      <c r="E258" s="85" t="s">
        <v>55</v>
      </c>
      <c r="F258" s="34">
        <v>4</v>
      </c>
      <c r="G258" s="132"/>
      <c r="H258" s="132"/>
      <c r="I258" s="31">
        <f t="shared" si="35"/>
        <v>0</v>
      </c>
      <c r="J258" s="133"/>
      <c r="K258" s="32">
        <f t="shared" si="36"/>
        <v>0</v>
      </c>
      <c r="L258" s="33">
        <f t="shared" si="37"/>
        <v>0</v>
      </c>
      <c r="Z258" s="4">
        <f t="shared" si="30"/>
        <v>0</v>
      </c>
      <c r="AA258" s="4">
        <f t="shared" si="31"/>
        <v>0</v>
      </c>
      <c r="AD258" s="63"/>
      <c r="AE258" s="63"/>
      <c r="AM258" s="65"/>
      <c r="AN258" s="65"/>
      <c r="AO258" s="65"/>
      <c r="AP258"/>
    </row>
    <row r="259" spans="1:42" outlineLevel="1" x14ac:dyDescent="0.25">
      <c r="A259" s="2" t="str">
        <f>B259&amp;"-"&amp;COUNTIF($B$24:B259,B259)</f>
        <v>Ampliação Academia-36</v>
      </c>
      <c r="B259" s="136" t="s">
        <v>26</v>
      </c>
      <c r="C259" s="81" t="s">
        <v>336</v>
      </c>
      <c r="D259" s="84" t="s">
        <v>946</v>
      </c>
      <c r="E259" s="85" t="s">
        <v>55</v>
      </c>
      <c r="F259" s="34">
        <v>2</v>
      </c>
      <c r="G259" s="132"/>
      <c r="H259" s="132"/>
      <c r="I259" s="31">
        <f t="shared" si="35"/>
        <v>0</v>
      </c>
      <c r="J259" s="133"/>
      <c r="K259" s="32">
        <f t="shared" si="36"/>
        <v>0</v>
      </c>
      <c r="L259" s="33">
        <f t="shared" si="37"/>
        <v>0</v>
      </c>
      <c r="Z259" s="4">
        <f t="shared" si="30"/>
        <v>0</v>
      </c>
      <c r="AA259" s="4">
        <f t="shared" si="31"/>
        <v>0</v>
      </c>
      <c r="AD259" s="63"/>
      <c r="AE259" s="63"/>
      <c r="AM259" s="65"/>
      <c r="AN259" s="65"/>
      <c r="AO259" s="65"/>
      <c r="AP259"/>
    </row>
    <row r="260" spans="1:42" outlineLevel="1" x14ac:dyDescent="0.25">
      <c r="A260" s="2" t="str">
        <f>B260&amp;"-"&amp;COUNTIF($B$24:B260,B260)</f>
        <v>Reforma-106</v>
      </c>
      <c r="B260" s="136" t="s">
        <v>7</v>
      </c>
      <c r="C260" s="81" t="s">
        <v>337</v>
      </c>
      <c r="D260" s="84" t="s">
        <v>947</v>
      </c>
      <c r="E260" s="85" t="s">
        <v>55</v>
      </c>
      <c r="F260" s="34">
        <v>1</v>
      </c>
      <c r="G260" s="132"/>
      <c r="H260" s="132"/>
      <c r="I260" s="31">
        <f t="shared" si="35"/>
        <v>0</v>
      </c>
      <c r="J260" s="133"/>
      <c r="K260" s="32">
        <f t="shared" si="36"/>
        <v>0</v>
      </c>
      <c r="L260" s="33">
        <f t="shared" si="37"/>
        <v>0</v>
      </c>
      <c r="Z260" s="4">
        <f t="shared" si="30"/>
        <v>0</v>
      </c>
      <c r="AA260" s="4">
        <f t="shared" si="31"/>
        <v>0</v>
      </c>
      <c r="AD260" s="63"/>
      <c r="AE260" s="63"/>
      <c r="AM260" s="65"/>
      <c r="AN260" s="65"/>
      <c r="AO260" s="65"/>
      <c r="AP260"/>
    </row>
    <row r="261" spans="1:42" outlineLevel="1" x14ac:dyDescent="0.25">
      <c r="A261" s="2" t="str">
        <f>B261&amp;"-"&amp;COUNTIF($B$24:B261,B261)</f>
        <v>Ampliação Unidade-78</v>
      </c>
      <c r="B261" s="136" t="s">
        <v>11</v>
      </c>
      <c r="C261" s="81" t="s">
        <v>338</v>
      </c>
      <c r="D261" s="84" t="s">
        <v>947</v>
      </c>
      <c r="E261" s="85" t="s">
        <v>55</v>
      </c>
      <c r="F261" s="34">
        <v>2</v>
      </c>
      <c r="G261" s="132"/>
      <c r="H261" s="132"/>
      <c r="I261" s="31">
        <f t="shared" si="35"/>
        <v>0</v>
      </c>
      <c r="J261" s="133"/>
      <c r="K261" s="32">
        <f t="shared" si="36"/>
        <v>0</v>
      </c>
      <c r="L261" s="33">
        <f t="shared" si="37"/>
        <v>0</v>
      </c>
      <c r="Z261" s="4">
        <f t="shared" si="30"/>
        <v>0</v>
      </c>
      <c r="AA261" s="4">
        <f t="shared" si="31"/>
        <v>0</v>
      </c>
      <c r="AD261" s="63"/>
      <c r="AE261" s="63"/>
      <c r="AM261" s="65"/>
      <c r="AN261" s="65"/>
      <c r="AO261" s="65"/>
      <c r="AP261"/>
    </row>
    <row r="262" spans="1:42" outlineLevel="1" x14ac:dyDescent="0.25">
      <c r="A262" s="2" t="str">
        <f>B262&amp;"-"&amp;COUNTIF($B$24:B262,B262)</f>
        <v>Reforma-107</v>
      </c>
      <c r="B262" s="136" t="s">
        <v>7</v>
      </c>
      <c r="C262" s="81" t="s">
        <v>339</v>
      </c>
      <c r="D262" s="84" t="s">
        <v>340</v>
      </c>
      <c r="E262" s="85" t="s">
        <v>55</v>
      </c>
      <c r="F262" s="34">
        <v>94</v>
      </c>
      <c r="G262" s="132"/>
      <c r="H262" s="132"/>
      <c r="I262" s="31">
        <f t="shared" si="35"/>
        <v>0</v>
      </c>
      <c r="J262" s="133"/>
      <c r="K262" s="32">
        <f t="shared" si="36"/>
        <v>0</v>
      </c>
      <c r="L262" s="33">
        <f t="shared" si="37"/>
        <v>0</v>
      </c>
      <c r="Z262" s="4">
        <f t="shared" si="30"/>
        <v>0</v>
      </c>
      <c r="AA262" s="4">
        <f t="shared" si="31"/>
        <v>0</v>
      </c>
      <c r="AD262" s="63"/>
      <c r="AE262" s="63"/>
      <c r="AM262" s="65"/>
      <c r="AN262" s="65"/>
      <c r="AO262" s="65"/>
      <c r="AP262"/>
    </row>
    <row r="263" spans="1:42" outlineLevel="1" x14ac:dyDescent="0.25">
      <c r="A263" s="2" t="str">
        <f>B263&amp;"-"&amp;COUNTIF($B$24:B263,B263)</f>
        <v>Ampliação Unidade-79</v>
      </c>
      <c r="B263" s="136" t="s">
        <v>11</v>
      </c>
      <c r="C263" s="81" t="s">
        <v>341</v>
      </c>
      <c r="D263" s="84" t="s">
        <v>340</v>
      </c>
      <c r="E263" s="85" t="s">
        <v>55</v>
      </c>
      <c r="F263" s="34">
        <v>43</v>
      </c>
      <c r="G263" s="132"/>
      <c r="H263" s="132"/>
      <c r="I263" s="31">
        <f t="shared" si="35"/>
        <v>0</v>
      </c>
      <c r="J263" s="133"/>
      <c r="K263" s="32">
        <f t="shared" si="36"/>
        <v>0</v>
      </c>
      <c r="L263" s="33">
        <f t="shared" si="37"/>
        <v>0</v>
      </c>
      <c r="Z263" s="4">
        <f t="shared" si="30"/>
        <v>0</v>
      </c>
      <c r="AA263" s="4">
        <f t="shared" si="31"/>
        <v>0</v>
      </c>
      <c r="AD263" s="63"/>
      <c r="AE263" s="63"/>
      <c r="AM263" s="65"/>
      <c r="AN263" s="65"/>
      <c r="AO263" s="65"/>
      <c r="AP263"/>
    </row>
    <row r="264" spans="1:42" outlineLevel="1" x14ac:dyDescent="0.25">
      <c r="A264" s="2" t="str">
        <f>B264&amp;"-"&amp;COUNTIF($B$24:B264,B264)</f>
        <v>Reforma-108</v>
      </c>
      <c r="B264" s="136" t="s">
        <v>7</v>
      </c>
      <c r="C264" s="81" t="s">
        <v>342</v>
      </c>
      <c r="D264" s="84" t="s">
        <v>343</v>
      </c>
      <c r="E264" s="85" t="s">
        <v>55</v>
      </c>
      <c r="F264" s="34">
        <v>43</v>
      </c>
      <c r="G264" s="132"/>
      <c r="H264" s="132"/>
      <c r="I264" s="31">
        <f t="shared" si="35"/>
        <v>0</v>
      </c>
      <c r="J264" s="133"/>
      <c r="K264" s="32">
        <f t="shared" si="36"/>
        <v>0</v>
      </c>
      <c r="L264" s="33">
        <f t="shared" si="37"/>
        <v>0</v>
      </c>
      <c r="Z264" s="4">
        <f t="shared" si="30"/>
        <v>0</v>
      </c>
      <c r="AA264" s="4">
        <f t="shared" si="31"/>
        <v>0</v>
      </c>
      <c r="AD264" s="63"/>
      <c r="AE264" s="63"/>
      <c r="AM264" s="65"/>
      <c r="AN264" s="65"/>
      <c r="AO264" s="65"/>
      <c r="AP264"/>
    </row>
    <row r="265" spans="1:42" outlineLevel="1" x14ac:dyDescent="0.25">
      <c r="A265" s="2" t="str">
        <f>B265&amp;"-"&amp;COUNTIF($B$24:B265,B265)</f>
        <v>Ampliação Unidade-80</v>
      </c>
      <c r="B265" s="136" t="s">
        <v>11</v>
      </c>
      <c r="C265" s="81" t="s">
        <v>344</v>
      </c>
      <c r="D265" s="84" t="s">
        <v>343</v>
      </c>
      <c r="E265" s="85" t="s">
        <v>55</v>
      </c>
      <c r="F265" s="34">
        <v>39</v>
      </c>
      <c r="G265" s="132"/>
      <c r="H265" s="132"/>
      <c r="I265" s="31">
        <f t="shared" si="35"/>
        <v>0</v>
      </c>
      <c r="J265" s="133"/>
      <c r="K265" s="32">
        <f t="shared" si="36"/>
        <v>0</v>
      </c>
      <c r="L265" s="33">
        <f t="shared" si="37"/>
        <v>0</v>
      </c>
      <c r="Z265" s="4">
        <f t="shared" si="30"/>
        <v>0</v>
      </c>
      <c r="AA265" s="4">
        <f t="shared" si="31"/>
        <v>0</v>
      </c>
      <c r="AD265" s="63"/>
      <c r="AE265" s="63"/>
      <c r="AM265" s="65"/>
      <c r="AN265" s="65"/>
      <c r="AO265" s="65"/>
      <c r="AP265"/>
    </row>
    <row r="266" spans="1:42" outlineLevel="1" x14ac:dyDescent="0.25">
      <c r="A266" s="2" t="str">
        <f>B266&amp;"-"&amp;COUNTIF($B$24:B266,B266)</f>
        <v>Reforma-109</v>
      </c>
      <c r="B266" s="136" t="s">
        <v>7</v>
      </c>
      <c r="C266" s="81" t="s">
        <v>345</v>
      </c>
      <c r="D266" s="84" t="s">
        <v>346</v>
      </c>
      <c r="E266" s="85" t="s">
        <v>55</v>
      </c>
      <c r="F266" s="34">
        <v>2</v>
      </c>
      <c r="G266" s="132"/>
      <c r="H266" s="132"/>
      <c r="I266" s="31">
        <f t="shared" si="35"/>
        <v>0</v>
      </c>
      <c r="J266" s="133"/>
      <c r="K266" s="32">
        <f t="shared" si="36"/>
        <v>0</v>
      </c>
      <c r="L266" s="33">
        <f t="shared" si="37"/>
        <v>0</v>
      </c>
      <c r="Z266" s="4">
        <f t="shared" si="30"/>
        <v>0</v>
      </c>
      <c r="AA266" s="4">
        <f t="shared" si="31"/>
        <v>0</v>
      </c>
      <c r="AD266" s="63"/>
      <c r="AE266" s="63"/>
      <c r="AM266" s="65"/>
      <c r="AN266" s="65"/>
      <c r="AO266" s="65"/>
      <c r="AP266"/>
    </row>
    <row r="267" spans="1:42" outlineLevel="1" x14ac:dyDescent="0.25">
      <c r="A267" s="2" t="str">
        <f>B267&amp;"-"&amp;COUNTIF($B$24:B267,B267)</f>
        <v>Ampliação Unidade-81</v>
      </c>
      <c r="B267" s="136" t="s">
        <v>11</v>
      </c>
      <c r="C267" s="81" t="s">
        <v>347</v>
      </c>
      <c r="D267" s="84" t="s">
        <v>346</v>
      </c>
      <c r="E267" s="85" t="s">
        <v>55</v>
      </c>
      <c r="F267" s="34">
        <v>5</v>
      </c>
      <c r="G267" s="132"/>
      <c r="H267" s="132"/>
      <c r="I267" s="31">
        <f t="shared" si="35"/>
        <v>0</v>
      </c>
      <c r="J267" s="133"/>
      <c r="K267" s="32">
        <f t="shared" si="36"/>
        <v>0</v>
      </c>
      <c r="L267" s="33">
        <f t="shared" si="37"/>
        <v>0</v>
      </c>
      <c r="Z267" s="4">
        <f t="shared" si="30"/>
        <v>0</v>
      </c>
      <c r="AA267" s="4">
        <f t="shared" si="31"/>
        <v>0</v>
      </c>
      <c r="AD267" s="63"/>
      <c r="AE267" s="63"/>
      <c r="AM267" s="65"/>
      <c r="AN267" s="65"/>
      <c r="AO267" s="65"/>
      <c r="AP267"/>
    </row>
    <row r="268" spans="1:42" outlineLevel="1" x14ac:dyDescent="0.25">
      <c r="A268" s="2" t="str">
        <f>B268&amp;"-"&amp;COUNTIF($B$24:B268,B268)</f>
        <v>Reforma-110</v>
      </c>
      <c r="B268" s="136" t="s">
        <v>7</v>
      </c>
      <c r="C268" s="81" t="s">
        <v>348</v>
      </c>
      <c r="D268" s="84" t="s">
        <v>349</v>
      </c>
      <c r="E268" s="85" t="s">
        <v>55</v>
      </c>
      <c r="F268" s="34">
        <v>2</v>
      </c>
      <c r="G268" s="132"/>
      <c r="H268" s="132"/>
      <c r="I268" s="31">
        <f t="shared" si="35"/>
        <v>0</v>
      </c>
      <c r="J268" s="133"/>
      <c r="K268" s="32">
        <f t="shared" si="36"/>
        <v>0</v>
      </c>
      <c r="L268" s="33">
        <f t="shared" si="37"/>
        <v>0</v>
      </c>
      <c r="Z268" s="4">
        <f t="shared" si="30"/>
        <v>0</v>
      </c>
      <c r="AA268" s="4">
        <f t="shared" si="31"/>
        <v>0</v>
      </c>
      <c r="AD268" s="63"/>
      <c r="AE268" s="63"/>
      <c r="AM268" s="65"/>
      <c r="AN268" s="65"/>
      <c r="AO268" s="65"/>
      <c r="AP268"/>
    </row>
    <row r="269" spans="1:42" outlineLevel="1" x14ac:dyDescent="0.25">
      <c r="A269" s="2" t="str">
        <f>B269&amp;"-"&amp;COUNTIF($B$24:B269,B269)</f>
        <v>Reforma-111</v>
      </c>
      <c r="B269" s="136" t="s">
        <v>7</v>
      </c>
      <c r="C269" s="81" t="s">
        <v>350</v>
      </c>
      <c r="D269" s="84" t="s">
        <v>351</v>
      </c>
      <c r="E269" s="85" t="s">
        <v>55</v>
      </c>
      <c r="F269" s="34">
        <v>1</v>
      </c>
      <c r="G269" s="132"/>
      <c r="H269" s="132"/>
      <c r="I269" s="31">
        <f t="shared" si="35"/>
        <v>0</v>
      </c>
      <c r="J269" s="133"/>
      <c r="K269" s="32">
        <f t="shared" si="36"/>
        <v>0</v>
      </c>
      <c r="L269" s="33">
        <f t="shared" si="37"/>
        <v>0</v>
      </c>
      <c r="Z269" s="4">
        <f t="shared" si="30"/>
        <v>0</v>
      </c>
      <c r="AA269" s="4">
        <f t="shared" si="31"/>
        <v>0</v>
      </c>
      <c r="AD269" s="63"/>
      <c r="AE269" s="63"/>
      <c r="AM269" s="65"/>
      <c r="AN269" s="65"/>
      <c r="AO269" s="65"/>
      <c r="AP269"/>
    </row>
    <row r="270" spans="1:42" outlineLevel="1" x14ac:dyDescent="0.25">
      <c r="A270" s="2" t="str">
        <f>B270&amp;"-"&amp;COUNTIF($B$24:B270,B270)</f>
        <v>Reforma-112</v>
      </c>
      <c r="B270" s="136" t="s">
        <v>7</v>
      </c>
      <c r="C270" s="81" t="s">
        <v>352</v>
      </c>
      <c r="D270" s="84" t="s">
        <v>353</v>
      </c>
      <c r="E270" s="85" t="s">
        <v>55</v>
      </c>
      <c r="F270" s="34">
        <v>11</v>
      </c>
      <c r="G270" s="132"/>
      <c r="H270" s="132"/>
      <c r="I270" s="31">
        <f t="shared" si="35"/>
        <v>0</v>
      </c>
      <c r="J270" s="133"/>
      <c r="K270" s="32">
        <f t="shared" si="36"/>
        <v>0</v>
      </c>
      <c r="L270" s="33">
        <f t="shared" si="37"/>
        <v>0</v>
      </c>
      <c r="Z270" s="4">
        <f t="shared" si="30"/>
        <v>0</v>
      </c>
      <c r="AA270" s="4">
        <f t="shared" si="31"/>
        <v>0</v>
      </c>
      <c r="AD270" s="63"/>
      <c r="AE270" s="63"/>
      <c r="AM270" s="65"/>
      <c r="AN270" s="65"/>
      <c r="AO270" s="65"/>
      <c r="AP270"/>
    </row>
    <row r="271" spans="1:42" outlineLevel="1" x14ac:dyDescent="0.25">
      <c r="A271" s="2" t="str">
        <f>B271&amp;"-"&amp;COUNTIF($B$24:B271,B271)</f>
        <v>Ampliação Unidade-82</v>
      </c>
      <c r="B271" s="136" t="s">
        <v>11</v>
      </c>
      <c r="C271" s="81" t="s">
        <v>354</v>
      </c>
      <c r="D271" s="84" t="s">
        <v>353</v>
      </c>
      <c r="E271" s="85" t="s">
        <v>55</v>
      </c>
      <c r="F271" s="34">
        <v>16</v>
      </c>
      <c r="G271" s="132"/>
      <c r="H271" s="132"/>
      <c r="I271" s="31">
        <f t="shared" si="35"/>
        <v>0</v>
      </c>
      <c r="J271" s="133"/>
      <c r="K271" s="32">
        <f t="shared" si="36"/>
        <v>0</v>
      </c>
      <c r="L271" s="33">
        <f t="shared" si="37"/>
        <v>0</v>
      </c>
      <c r="Z271" s="4">
        <f t="shared" si="30"/>
        <v>0</v>
      </c>
      <c r="AA271" s="4">
        <f t="shared" si="31"/>
        <v>0</v>
      </c>
      <c r="AD271" s="63"/>
      <c r="AE271" s="63"/>
      <c r="AM271" s="65"/>
      <c r="AN271" s="65"/>
      <c r="AO271" s="65"/>
      <c r="AP271"/>
    </row>
    <row r="272" spans="1:42" outlineLevel="1" x14ac:dyDescent="0.25">
      <c r="A272" s="2" t="str">
        <f>B272&amp;"-"&amp;COUNTIF($B$24:B272,B272)</f>
        <v>Ampliação Academia-37</v>
      </c>
      <c r="B272" s="136" t="s">
        <v>26</v>
      </c>
      <c r="C272" s="81" t="s">
        <v>355</v>
      </c>
      <c r="D272" s="84" t="s">
        <v>353</v>
      </c>
      <c r="E272" s="85" t="s">
        <v>55</v>
      </c>
      <c r="F272" s="34">
        <v>1</v>
      </c>
      <c r="G272" s="132"/>
      <c r="H272" s="132"/>
      <c r="I272" s="31">
        <f t="shared" si="35"/>
        <v>0</v>
      </c>
      <c r="J272" s="133"/>
      <c r="K272" s="32">
        <f t="shared" si="36"/>
        <v>0</v>
      </c>
      <c r="L272" s="33">
        <f t="shared" si="37"/>
        <v>0</v>
      </c>
      <c r="Z272" s="4">
        <f t="shared" si="30"/>
        <v>0</v>
      </c>
      <c r="AA272" s="4">
        <f t="shared" si="31"/>
        <v>0</v>
      </c>
      <c r="AD272" s="63"/>
      <c r="AE272" s="63"/>
      <c r="AM272" s="65"/>
      <c r="AN272" s="65"/>
      <c r="AO272" s="65"/>
      <c r="AP272"/>
    </row>
    <row r="273" spans="1:1024" outlineLevel="1" x14ac:dyDescent="0.25">
      <c r="A273" s="2" t="str">
        <f>B273&amp;"-"&amp;COUNTIF($B$24:B273,B273)</f>
        <v>Reforma-113</v>
      </c>
      <c r="B273" s="136" t="s">
        <v>7</v>
      </c>
      <c r="C273" s="81" t="s">
        <v>356</v>
      </c>
      <c r="D273" s="84" t="s">
        <v>357</v>
      </c>
      <c r="E273" s="85" t="s">
        <v>55</v>
      </c>
      <c r="F273" s="34">
        <v>68</v>
      </c>
      <c r="G273" s="132"/>
      <c r="H273" s="132"/>
      <c r="I273" s="31">
        <f t="shared" si="35"/>
        <v>0</v>
      </c>
      <c r="J273" s="133"/>
      <c r="K273" s="32">
        <f t="shared" si="36"/>
        <v>0</v>
      </c>
      <c r="L273" s="33">
        <f t="shared" si="37"/>
        <v>0</v>
      </c>
      <c r="Z273" s="4">
        <f t="shared" si="30"/>
        <v>0</v>
      </c>
      <c r="AA273" s="4">
        <f t="shared" si="31"/>
        <v>0</v>
      </c>
      <c r="AD273" s="63"/>
      <c r="AE273" s="63"/>
      <c r="AM273" s="65"/>
      <c r="AN273" s="65"/>
      <c r="AO273" s="65"/>
      <c r="AP273"/>
    </row>
    <row r="274" spans="1:1024" outlineLevel="1" x14ac:dyDescent="0.25">
      <c r="A274" s="2" t="str">
        <f>B274&amp;"-"&amp;COUNTIF($B$24:B274,B274)</f>
        <v>Ampliação Unidade-83</v>
      </c>
      <c r="B274" s="136" t="s">
        <v>11</v>
      </c>
      <c r="C274" s="81" t="s">
        <v>358</v>
      </c>
      <c r="D274" s="84" t="s">
        <v>357</v>
      </c>
      <c r="E274" s="85" t="s">
        <v>55</v>
      </c>
      <c r="F274" s="34">
        <v>25</v>
      </c>
      <c r="G274" s="132"/>
      <c r="H274" s="132"/>
      <c r="I274" s="31">
        <f t="shared" si="35"/>
        <v>0</v>
      </c>
      <c r="J274" s="133"/>
      <c r="K274" s="32">
        <f t="shared" si="36"/>
        <v>0</v>
      </c>
      <c r="L274" s="33">
        <f t="shared" si="37"/>
        <v>0</v>
      </c>
      <c r="Z274" s="4">
        <f t="shared" si="30"/>
        <v>0</v>
      </c>
      <c r="AA274" s="4">
        <f t="shared" si="31"/>
        <v>0</v>
      </c>
      <c r="AD274" s="63"/>
      <c r="AE274" s="63"/>
      <c r="AM274" s="65"/>
      <c r="AN274" s="65"/>
      <c r="AO274" s="65"/>
      <c r="AP274"/>
    </row>
    <row r="275" spans="1:1024" outlineLevel="1" x14ac:dyDescent="0.25">
      <c r="A275" s="2" t="str">
        <f>B275&amp;"-"&amp;COUNTIF($B$24:B275,B275)</f>
        <v>Reforma-114</v>
      </c>
      <c r="B275" s="136" t="s">
        <v>7</v>
      </c>
      <c r="C275" s="81" t="s">
        <v>359</v>
      </c>
      <c r="D275" s="84" t="s">
        <v>360</v>
      </c>
      <c r="E275" s="85" t="s">
        <v>55</v>
      </c>
      <c r="F275" s="34">
        <v>42</v>
      </c>
      <c r="G275" s="132"/>
      <c r="H275" s="132"/>
      <c r="I275" s="31">
        <f t="shared" si="35"/>
        <v>0</v>
      </c>
      <c r="J275" s="133"/>
      <c r="K275" s="32">
        <f t="shared" si="36"/>
        <v>0</v>
      </c>
      <c r="L275" s="33">
        <f t="shared" si="37"/>
        <v>0</v>
      </c>
      <c r="Z275" s="4">
        <f t="shared" si="30"/>
        <v>0</v>
      </c>
      <c r="AA275" s="4">
        <f t="shared" si="31"/>
        <v>0</v>
      </c>
      <c r="AD275" s="63"/>
      <c r="AE275" s="63"/>
      <c r="AM275" s="65"/>
      <c r="AN275" s="65"/>
      <c r="AO275" s="65"/>
      <c r="AP275"/>
    </row>
    <row r="276" spans="1:1024" outlineLevel="1" x14ac:dyDescent="0.25">
      <c r="A276" s="2" t="str">
        <f>B276&amp;"-"&amp;COUNTIF($B$24:B276,B276)</f>
        <v>Ampliação Unidade-84</v>
      </c>
      <c r="B276" s="136" t="s">
        <v>11</v>
      </c>
      <c r="C276" s="81" t="s">
        <v>361</v>
      </c>
      <c r="D276" s="84" t="s">
        <v>360</v>
      </c>
      <c r="E276" s="85" t="s">
        <v>55</v>
      </c>
      <c r="F276" s="34">
        <v>11</v>
      </c>
      <c r="G276" s="132"/>
      <c r="H276" s="132"/>
      <c r="I276" s="31">
        <f t="shared" si="35"/>
        <v>0</v>
      </c>
      <c r="J276" s="133"/>
      <c r="K276" s="32">
        <f t="shared" si="36"/>
        <v>0</v>
      </c>
      <c r="L276" s="33">
        <f t="shared" si="37"/>
        <v>0</v>
      </c>
      <c r="Z276" s="4">
        <f t="shared" si="30"/>
        <v>0</v>
      </c>
      <c r="AA276" s="4">
        <f t="shared" si="31"/>
        <v>0</v>
      </c>
      <c r="AD276" s="63"/>
      <c r="AE276" s="63"/>
      <c r="AM276" s="65"/>
      <c r="AN276" s="65"/>
      <c r="AO276" s="65"/>
      <c r="AP276"/>
    </row>
    <row r="277" spans="1:1024" outlineLevel="1" x14ac:dyDescent="0.25">
      <c r="A277" s="2" t="str">
        <f>B277&amp;"-"&amp;COUNTIF($B$24:B277,B277)</f>
        <v>Reforma-115</v>
      </c>
      <c r="B277" s="136" t="s">
        <v>7</v>
      </c>
      <c r="C277" s="81" t="s">
        <v>362</v>
      </c>
      <c r="D277" s="84" t="s">
        <v>363</v>
      </c>
      <c r="E277" s="85" t="s">
        <v>55</v>
      </c>
      <c r="F277" s="34">
        <v>36</v>
      </c>
      <c r="G277" s="132"/>
      <c r="H277" s="132"/>
      <c r="I277" s="31">
        <f t="shared" si="35"/>
        <v>0</v>
      </c>
      <c r="J277" s="133"/>
      <c r="K277" s="32">
        <f t="shared" si="36"/>
        <v>0</v>
      </c>
      <c r="L277" s="33">
        <f t="shared" si="37"/>
        <v>0</v>
      </c>
      <c r="Z277" s="4">
        <f t="shared" si="30"/>
        <v>0</v>
      </c>
      <c r="AA277" s="4">
        <f t="shared" si="31"/>
        <v>0</v>
      </c>
      <c r="AD277" s="63"/>
      <c r="AE277" s="63"/>
      <c r="AM277" s="65"/>
      <c r="AN277" s="65"/>
      <c r="AO277" s="65"/>
      <c r="AP277"/>
    </row>
    <row r="278" spans="1:1024" outlineLevel="1" x14ac:dyDescent="0.25">
      <c r="A278" s="2" t="str">
        <f>B278&amp;"-"&amp;COUNTIF($B$24:B278,B278)</f>
        <v>Ampliação Unidade-85</v>
      </c>
      <c r="B278" s="136" t="s">
        <v>11</v>
      </c>
      <c r="C278" s="81" t="s">
        <v>364</v>
      </c>
      <c r="D278" s="84" t="s">
        <v>363</v>
      </c>
      <c r="E278" s="85" t="s">
        <v>55</v>
      </c>
      <c r="F278" s="34">
        <v>19</v>
      </c>
      <c r="G278" s="132"/>
      <c r="H278" s="132"/>
      <c r="I278" s="31">
        <f t="shared" si="35"/>
        <v>0</v>
      </c>
      <c r="J278" s="133"/>
      <c r="K278" s="32">
        <f t="shared" si="36"/>
        <v>0</v>
      </c>
      <c r="L278" s="33">
        <f t="shared" si="37"/>
        <v>0</v>
      </c>
      <c r="Z278" s="4">
        <f t="shared" si="30"/>
        <v>0</v>
      </c>
      <c r="AA278" s="4">
        <f t="shared" si="31"/>
        <v>0</v>
      </c>
      <c r="AD278" s="63"/>
      <c r="AE278" s="63"/>
      <c r="AM278" s="65"/>
      <c r="AN278" s="65"/>
      <c r="AO278" s="65"/>
      <c r="AP278"/>
    </row>
    <row r="279" spans="1:1024" outlineLevel="1" x14ac:dyDescent="0.25">
      <c r="A279" s="2" t="str">
        <f>B279&amp;"-"&amp;COUNTIF($B$24:B279,B279)</f>
        <v>Reforma-116</v>
      </c>
      <c r="B279" s="136" t="s">
        <v>7</v>
      </c>
      <c r="C279" s="81" t="s">
        <v>365</v>
      </c>
      <c r="D279" s="84" t="s">
        <v>366</v>
      </c>
      <c r="E279" s="85" t="s">
        <v>55</v>
      </c>
      <c r="F279" s="34">
        <v>4</v>
      </c>
      <c r="G279" s="132"/>
      <c r="H279" s="132"/>
      <c r="I279" s="31">
        <f t="shared" si="35"/>
        <v>0</v>
      </c>
      <c r="J279" s="133"/>
      <c r="K279" s="32">
        <f t="shared" si="36"/>
        <v>0</v>
      </c>
      <c r="L279" s="33">
        <f t="shared" si="37"/>
        <v>0</v>
      </c>
      <c r="Z279" s="4">
        <f t="shared" si="30"/>
        <v>0</v>
      </c>
      <c r="AA279" s="4">
        <f t="shared" si="31"/>
        <v>0</v>
      </c>
      <c r="AD279" s="63"/>
      <c r="AE279" s="63"/>
      <c r="AM279" s="65"/>
      <c r="AN279" s="65"/>
      <c r="AO279" s="65"/>
      <c r="AP279"/>
    </row>
    <row r="280" spans="1:1024" outlineLevel="1" x14ac:dyDescent="0.25">
      <c r="A280" s="2" t="str">
        <f>B280&amp;"-"&amp;COUNTIF($B$24:B280,B280)</f>
        <v>Ampliação Unidade-86</v>
      </c>
      <c r="B280" s="136" t="s">
        <v>11</v>
      </c>
      <c r="C280" s="81" t="s">
        <v>367</v>
      </c>
      <c r="D280" s="84" t="s">
        <v>368</v>
      </c>
      <c r="E280" s="85" t="s">
        <v>55</v>
      </c>
      <c r="F280" s="34">
        <v>5</v>
      </c>
      <c r="G280" s="132"/>
      <c r="H280" s="132"/>
      <c r="I280" s="31">
        <f t="shared" si="35"/>
        <v>0</v>
      </c>
      <c r="J280" s="133"/>
      <c r="K280" s="32">
        <f t="shared" si="36"/>
        <v>0</v>
      </c>
      <c r="L280" s="33">
        <f t="shared" si="37"/>
        <v>0</v>
      </c>
      <c r="Z280" s="4">
        <f t="shared" ref="Z280:Z343" si="38">IF(B280="Ampliação",L280,0)</f>
        <v>0</v>
      </c>
      <c r="AA280" s="4">
        <f t="shared" ref="AA280:AA343" si="39">IF(B280="Reforma",L280,0)</f>
        <v>0</v>
      </c>
      <c r="AD280" s="63"/>
      <c r="AE280" s="63"/>
      <c r="AM280" s="65"/>
      <c r="AN280" s="65"/>
      <c r="AO280" s="65"/>
      <c r="AP280"/>
    </row>
    <row r="281" spans="1:1024" outlineLevel="1" x14ac:dyDescent="0.25">
      <c r="A281" s="2" t="str">
        <f>B281&amp;"-"&amp;COUNTIF($B$24:B281,B281)</f>
        <v>Ampliação Academia-38</v>
      </c>
      <c r="B281" s="136" t="s">
        <v>26</v>
      </c>
      <c r="C281" s="81" t="s">
        <v>369</v>
      </c>
      <c r="D281" s="84" t="s">
        <v>368</v>
      </c>
      <c r="E281" s="85" t="s">
        <v>55</v>
      </c>
      <c r="F281" s="34">
        <v>2</v>
      </c>
      <c r="G281" s="132"/>
      <c r="H281" s="132"/>
      <c r="I281" s="31">
        <f t="shared" si="35"/>
        <v>0</v>
      </c>
      <c r="J281" s="133"/>
      <c r="K281" s="32">
        <f t="shared" si="36"/>
        <v>0</v>
      </c>
      <c r="L281" s="33">
        <f t="shared" si="37"/>
        <v>0</v>
      </c>
      <c r="Z281" s="4">
        <f t="shared" si="38"/>
        <v>0</v>
      </c>
      <c r="AA281" s="4">
        <f t="shared" si="39"/>
        <v>0</v>
      </c>
      <c r="AD281" s="63"/>
      <c r="AE281" s="63"/>
      <c r="AM281" s="65"/>
      <c r="AN281" s="65"/>
      <c r="AO281" s="65"/>
      <c r="AP281"/>
    </row>
    <row r="282" spans="1:1024" outlineLevel="1" x14ac:dyDescent="0.25">
      <c r="A282" s="2" t="str">
        <f>B282&amp;"-"&amp;COUNTIF($B$24:B282,B282)</f>
        <v>Ampliação Unidade-87</v>
      </c>
      <c r="B282" s="136" t="s">
        <v>11</v>
      </c>
      <c r="C282" s="81" t="s">
        <v>370</v>
      </c>
      <c r="D282" s="84" t="s">
        <v>948</v>
      </c>
      <c r="E282" s="85" t="s">
        <v>55</v>
      </c>
      <c r="F282" s="34">
        <v>2</v>
      </c>
      <c r="G282" s="132"/>
      <c r="H282" s="132"/>
      <c r="I282" s="31">
        <f t="shared" ref="I282:I284" si="40">IF(F282&lt;&gt;"",TRUNC(G282,2)+TRUNC(H282,2),"")</f>
        <v>0</v>
      </c>
      <c r="J282" s="133"/>
      <c r="K282" s="32">
        <f t="shared" ref="K282:K284" si="41">ROUND(I282*(1+J282),2)</f>
        <v>0</v>
      </c>
      <c r="L282" s="33">
        <f t="shared" ref="L282:L284" si="42">ROUND(K282*F282,2)</f>
        <v>0</v>
      </c>
      <c r="Z282" s="4">
        <f t="shared" si="38"/>
        <v>0</v>
      </c>
      <c r="AA282" s="4">
        <f t="shared" si="39"/>
        <v>0</v>
      </c>
      <c r="AD282" s="63"/>
      <c r="AE282" s="63"/>
      <c r="AM282" s="65"/>
      <c r="AN282" s="65"/>
      <c r="AO282" s="65"/>
      <c r="AP282"/>
    </row>
    <row r="283" spans="1:1024" outlineLevel="1" x14ac:dyDescent="0.25">
      <c r="A283" s="2" t="str">
        <f>B283&amp;"-"&amp;COUNTIF($B$24:B283,B283)</f>
        <v>Ampliação Unidade-88</v>
      </c>
      <c r="B283" s="136" t="s">
        <v>11</v>
      </c>
      <c r="C283" s="81" t="s">
        <v>371</v>
      </c>
      <c r="D283" s="84" t="s">
        <v>372</v>
      </c>
      <c r="E283" s="85" t="s">
        <v>55</v>
      </c>
      <c r="F283" s="34">
        <v>10</v>
      </c>
      <c r="G283" s="132"/>
      <c r="H283" s="132"/>
      <c r="I283" s="31">
        <f t="shared" si="40"/>
        <v>0</v>
      </c>
      <c r="J283" s="133"/>
      <c r="K283" s="32">
        <f t="shared" si="41"/>
        <v>0</v>
      </c>
      <c r="L283" s="33">
        <f t="shared" si="42"/>
        <v>0</v>
      </c>
      <c r="Z283" s="4">
        <f t="shared" si="38"/>
        <v>0</v>
      </c>
      <c r="AA283" s="4">
        <f t="shared" si="39"/>
        <v>0</v>
      </c>
      <c r="AD283" s="63"/>
      <c r="AE283" s="63"/>
      <c r="AM283" s="65"/>
      <c r="AN283" s="65"/>
      <c r="AO283" s="65"/>
      <c r="AP283"/>
    </row>
    <row r="284" spans="1:1024" ht="14.4" outlineLevel="1" thickBot="1" x14ac:dyDescent="0.3">
      <c r="A284" s="2" t="str">
        <f>B284&amp;"-"&amp;COUNTIF($B$24:B284,B284)</f>
        <v>Ampliação Academia-39</v>
      </c>
      <c r="B284" s="136" t="s">
        <v>26</v>
      </c>
      <c r="C284" s="81" t="s">
        <v>373</v>
      </c>
      <c r="D284" s="84" t="s">
        <v>372</v>
      </c>
      <c r="E284" s="85" t="s">
        <v>55</v>
      </c>
      <c r="F284" s="34">
        <v>2</v>
      </c>
      <c r="G284" s="132"/>
      <c r="H284" s="132"/>
      <c r="I284" s="31">
        <f t="shared" si="40"/>
        <v>0</v>
      </c>
      <c r="J284" s="133"/>
      <c r="K284" s="32">
        <f t="shared" si="41"/>
        <v>0</v>
      </c>
      <c r="L284" s="33">
        <f t="shared" si="42"/>
        <v>0</v>
      </c>
      <c r="Z284" s="4">
        <f t="shared" si="38"/>
        <v>0</v>
      </c>
      <c r="AA284" s="4">
        <f t="shared" si="39"/>
        <v>0</v>
      </c>
      <c r="AD284" s="63"/>
      <c r="AE284" s="63"/>
      <c r="AM284" s="65"/>
      <c r="AN284" s="65"/>
      <c r="AO284" s="65"/>
      <c r="AP284"/>
    </row>
    <row r="285" spans="1:1024" ht="14.4" thickBot="1" x14ac:dyDescent="0.3">
      <c r="B285" s="136"/>
      <c r="C285" s="108"/>
      <c r="D285" s="61"/>
      <c r="E285" s="36"/>
      <c r="F285" s="87"/>
      <c r="G285" s="87"/>
      <c r="H285" s="87"/>
      <c r="I285" s="37"/>
      <c r="J285" s="38"/>
      <c r="K285" s="39" t="s">
        <v>18</v>
      </c>
      <c r="L285" s="39">
        <f>SUM(L189:L284)</f>
        <v>0</v>
      </c>
      <c r="M285" s="40" t="e">
        <f>L285/$L$624</f>
        <v>#DIV/0!</v>
      </c>
      <c r="Z285" s="4">
        <f t="shared" si="38"/>
        <v>0</v>
      </c>
      <c r="AA285" s="4">
        <f t="shared" si="39"/>
        <v>0</v>
      </c>
      <c r="AD285" s="63"/>
      <c r="AE285" s="63"/>
      <c r="AM285" s="65"/>
      <c r="AN285" s="65"/>
      <c r="AO285" s="65"/>
      <c r="AP285"/>
    </row>
    <row r="286" spans="1:1024" s="1" customFormat="1" ht="14.4" thickBot="1" x14ac:dyDescent="0.3">
      <c r="B286" s="136"/>
      <c r="C286" s="109" t="s">
        <v>374</v>
      </c>
      <c r="D286" s="71" t="s">
        <v>375</v>
      </c>
      <c r="E286" s="72"/>
      <c r="F286" s="73"/>
      <c r="G286" s="74"/>
      <c r="H286" s="74"/>
      <c r="I286" s="75"/>
      <c r="J286" s="75"/>
      <c r="K286" s="76"/>
      <c r="L286" s="77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4">
        <f t="shared" si="38"/>
        <v>0</v>
      </c>
      <c r="AA286" s="4">
        <f t="shared" si="39"/>
        <v>0</v>
      </c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80"/>
      <c r="AN286" s="80"/>
      <c r="AO286" s="80"/>
      <c r="AMF286"/>
      <c r="AMG286"/>
      <c r="AMH286"/>
      <c r="AMI286"/>
      <c r="AMJ286"/>
    </row>
    <row r="287" spans="1:1024" outlineLevel="1" x14ac:dyDescent="0.25">
      <c r="A287" s="2" t="str">
        <f>B287&amp;"-"&amp;COUNTIF($B$24:B287,B287)</f>
        <v>Reforma-117</v>
      </c>
      <c r="B287" s="136" t="s">
        <v>7</v>
      </c>
      <c r="C287" s="81" t="s">
        <v>376</v>
      </c>
      <c r="D287" s="84" t="s">
        <v>274</v>
      </c>
      <c r="E287" s="85" t="s">
        <v>39</v>
      </c>
      <c r="F287" s="34">
        <v>84.5555555555555</v>
      </c>
      <c r="G287" s="132"/>
      <c r="H287" s="132"/>
      <c r="I287" s="31">
        <f t="shared" ref="I287:I323" si="43">IF(F287&lt;&gt;"",TRUNC(G287,2)+TRUNC(H287,2),"")</f>
        <v>0</v>
      </c>
      <c r="J287" s="133"/>
      <c r="K287" s="32">
        <f t="shared" ref="K287:K323" si="44">ROUND(I287*(1+J287),2)</f>
        <v>0</v>
      </c>
      <c r="L287" s="33">
        <f t="shared" ref="L287:L323" si="45">ROUND(K287*F287,2)</f>
        <v>0</v>
      </c>
      <c r="Z287" s="4">
        <f t="shared" si="38"/>
        <v>0</v>
      </c>
      <c r="AA287" s="4">
        <f t="shared" si="39"/>
        <v>0</v>
      </c>
      <c r="AD287" s="63"/>
      <c r="AE287" s="63"/>
      <c r="AM287" s="65"/>
      <c r="AN287" s="65"/>
      <c r="AO287" s="65"/>
      <c r="AP287"/>
    </row>
    <row r="288" spans="1:1024" outlineLevel="1" x14ac:dyDescent="0.25">
      <c r="A288" s="2" t="str">
        <f>B288&amp;"-"&amp;COUNTIF($B$24:B288,B288)</f>
        <v>Ampliação Unidade-89</v>
      </c>
      <c r="B288" s="136" t="s">
        <v>11</v>
      </c>
      <c r="C288" s="81" t="s">
        <v>377</v>
      </c>
      <c r="D288" s="84" t="s">
        <v>274</v>
      </c>
      <c r="E288" s="85" t="s">
        <v>39</v>
      </c>
      <c r="F288" s="34">
        <v>68.744444444444497</v>
      </c>
      <c r="G288" s="132"/>
      <c r="H288" s="132"/>
      <c r="I288" s="31">
        <f t="shared" si="43"/>
        <v>0</v>
      </c>
      <c r="J288" s="133"/>
      <c r="K288" s="32">
        <f t="shared" si="44"/>
        <v>0</v>
      </c>
      <c r="L288" s="33">
        <f t="shared" si="45"/>
        <v>0</v>
      </c>
      <c r="Z288" s="4">
        <f t="shared" si="38"/>
        <v>0</v>
      </c>
      <c r="AA288" s="4">
        <f t="shared" si="39"/>
        <v>0</v>
      </c>
      <c r="AD288" s="63"/>
      <c r="AE288" s="63"/>
      <c r="AM288" s="65"/>
      <c r="AN288" s="65"/>
      <c r="AO288" s="65"/>
      <c r="AP288"/>
    </row>
    <row r="289" spans="1:42" outlineLevel="1" x14ac:dyDescent="0.25">
      <c r="A289" s="2" t="str">
        <f>B289&amp;"-"&amp;COUNTIF($B$24:B289,B289)</f>
        <v>Reforma-118</v>
      </c>
      <c r="B289" s="136" t="s">
        <v>7</v>
      </c>
      <c r="C289" s="81" t="s">
        <v>378</v>
      </c>
      <c r="D289" s="84" t="s">
        <v>277</v>
      </c>
      <c r="E289" s="85" t="s">
        <v>55</v>
      </c>
      <c r="F289" s="34">
        <v>138</v>
      </c>
      <c r="G289" s="132"/>
      <c r="H289" s="132"/>
      <c r="I289" s="31">
        <f t="shared" si="43"/>
        <v>0</v>
      </c>
      <c r="J289" s="133"/>
      <c r="K289" s="32">
        <f t="shared" si="44"/>
        <v>0</v>
      </c>
      <c r="L289" s="33">
        <f t="shared" si="45"/>
        <v>0</v>
      </c>
      <c r="Z289" s="4">
        <f t="shared" si="38"/>
        <v>0</v>
      </c>
      <c r="AA289" s="4">
        <f t="shared" si="39"/>
        <v>0</v>
      </c>
      <c r="AD289" s="63"/>
      <c r="AE289" s="63"/>
      <c r="AM289" s="65"/>
      <c r="AN289" s="65"/>
      <c r="AO289" s="65"/>
      <c r="AP289"/>
    </row>
    <row r="290" spans="1:42" outlineLevel="1" x14ac:dyDescent="0.25">
      <c r="A290" s="2" t="str">
        <f>B290&amp;"-"&amp;COUNTIF($B$24:B290,B290)</f>
        <v>Ampliação Unidade-90</v>
      </c>
      <c r="B290" s="136" t="s">
        <v>11</v>
      </c>
      <c r="C290" s="81" t="s">
        <v>379</v>
      </c>
      <c r="D290" s="84" t="s">
        <v>277</v>
      </c>
      <c r="E290" s="85" t="s">
        <v>55</v>
      </c>
      <c r="F290" s="34">
        <v>156</v>
      </c>
      <c r="G290" s="132"/>
      <c r="H290" s="132"/>
      <c r="I290" s="31">
        <f t="shared" si="43"/>
        <v>0</v>
      </c>
      <c r="J290" s="133"/>
      <c r="K290" s="32">
        <f t="shared" si="44"/>
        <v>0</v>
      </c>
      <c r="L290" s="33">
        <f t="shared" si="45"/>
        <v>0</v>
      </c>
      <c r="Z290" s="4">
        <f t="shared" si="38"/>
        <v>0</v>
      </c>
      <c r="AA290" s="4">
        <f t="shared" si="39"/>
        <v>0</v>
      </c>
      <c r="AD290" s="63"/>
      <c r="AE290" s="63"/>
      <c r="AM290" s="65"/>
      <c r="AN290" s="65"/>
      <c r="AO290" s="65"/>
      <c r="AP290"/>
    </row>
    <row r="291" spans="1:42" outlineLevel="1" x14ac:dyDescent="0.25">
      <c r="A291" s="2" t="str">
        <f>B291&amp;"-"&amp;COUNTIF($B$24:B291,B291)</f>
        <v>Reforma-119</v>
      </c>
      <c r="B291" s="136" t="s">
        <v>7</v>
      </c>
      <c r="C291" s="81" t="s">
        <v>380</v>
      </c>
      <c r="D291" s="84" t="s">
        <v>280</v>
      </c>
      <c r="E291" s="85" t="s">
        <v>55</v>
      </c>
      <c r="F291" s="34">
        <v>126</v>
      </c>
      <c r="G291" s="132"/>
      <c r="H291" s="132"/>
      <c r="I291" s="31">
        <f t="shared" si="43"/>
        <v>0</v>
      </c>
      <c r="J291" s="133"/>
      <c r="K291" s="32">
        <f t="shared" si="44"/>
        <v>0</v>
      </c>
      <c r="L291" s="33">
        <f t="shared" si="45"/>
        <v>0</v>
      </c>
      <c r="Z291" s="4">
        <f t="shared" si="38"/>
        <v>0</v>
      </c>
      <c r="AA291" s="4">
        <f t="shared" si="39"/>
        <v>0</v>
      </c>
      <c r="AD291" s="63"/>
      <c r="AE291" s="63"/>
      <c r="AM291" s="65"/>
      <c r="AN291" s="65"/>
      <c r="AO291" s="65"/>
      <c r="AP291"/>
    </row>
    <row r="292" spans="1:42" outlineLevel="1" x14ac:dyDescent="0.25">
      <c r="A292" s="2" t="str">
        <f>B292&amp;"-"&amp;COUNTIF($B$24:B292,B292)</f>
        <v>Ampliação Unidade-91</v>
      </c>
      <c r="B292" s="136" t="s">
        <v>11</v>
      </c>
      <c r="C292" s="81" t="s">
        <v>381</v>
      </c>
      <c r="D292" s="84" t="s">
        <v>280</v>
      </c>
      <c r="E292" s="85" t="s">
        <v>55</v>
      </c>
      <c r="F292" s="34">
        <v>114</v>
      </c>
      <c r="G292" s="132"/>
      <c r="H292" s="132"/>
      <c r="I292" s="31">
        <f t="shared" si="43"/>
        <v>0</v>
      </c>
      <c r="J292" s="133"/>
      <c r="K292" s="32">
        <f t="shared" si="44"/>
        <v>0</v>
      </c>
      <c r="L292" s="33">
        <f t="shared" si="45"/>
        <v>0</v>
      </c>
      <c r="Z292" s="4">
        <f t="shared" si="38"/>
        <v>0</v>
      </c>
      <c r="AA292" s="4">
        <f t="shared" si="39"/>
        <v>0</v>
      </c>
      <c r="AD292" s="63"/>
      <c r="AE292" s="63"/>
      <c r="AM292" s="65"/>
      <c r="AN292" s="65"/>
      <c r="AO292" s="65"/>
      <c r="AP292"/>
    </row>
    <row r="293" spans="1:42" outlineLevel="1" x14ac:dyDescent="0.25">
      <c r="A293" s="2" t="str">
        <f>B293&amp;"-"&amp;COUNTIF($B$24:B293,B293)</f>
        <v>Reforma-120</v>
      </c>
      <c r="B293" s="136" t="s">
        <v>7</v>
      </c>
      <c r="C293" s="81" t="s">
        <v>382</v>
      </c>
      <c r="D293" s="84" t="s">
        <v>383</v>
      </c>
      <c r="E293" s="85" t="s">
        <v>55</v>
      </c>
      <c r="F293" s="34">
        <v>50.4444444444444</v>
      </c>
      <c r="G293" s="132"/>
      <c r="H293" s="132"/>
      <c r="I293" s="31">
        <f t="shared" si="43"/>
        <v>0</v>
      </c>
      <c r="J293" s="133"/>
      <c r="K293" s="32">
        <f t="shared" si="44"/>
        <v>0</v>
      </c>
      <c r="L293" s="33">
        <f t="shared" si="45"/>
        <v>0</v>
      </c>
      <c r="Z293" s="4">
        <f t="shared" si="38"/>
        <v>0</v>
      </c>
      <c r="AA293" s="4">
        <f t="shared" si="39"/>
        <v>0</v>
      </c>
      <c r="AD293" s="63"/>
      <c r="AE293" s="63"/>
      <c r="AM293" s="65"/>
      <c r="AN293" s="65"/>
      <c r="AO293" s="65"/>
      <c r="AP293"/>
    </row>
    <row r="294" spans="1:42" outlineLevel="1" x14ac:dyDescent="0.25">
      <c r="A294" s="2" t="str">
        <f>B294&amp;"-"&amp;COUNTIF($B$24:B294,B294)</f>
        <v>Ampliação Unidade-92</v>
      </c>
      <c r="B294" s="136" t="s">
        <v>11</v>
      </c>
      <c r="C294" s="81" t="s">
        <v>384</v>
      </c>
      <c r="D294" s="84" t="s">
        <v>383</v>
      </c>
      <c r="E294" s="85" t="s">
        <v>55</v>
      </c>
      <c r="F294" s="34">
        <v>20.0555555555556</v>
      </c>
      <c r="G294" s="132"/>
      <c r="H294" s="132"/>
      <c r="I294" s="31">
        <f t="shared" si="43"/>
        <v>0</v>
      </c>
      <c r="J294" s="133"/>
      <c r="K294" s="32">
        <f t="shared" si="44"/>
        <v>0</v>
      </c>
      <c r="L294" s="33">
        <f t="shared" si="45"/>
        <v>0</v>
      </c>
      <c r="Z294" s="4">
        <f t="shared" si="38"/>
        <v>0</v>
      </c>
      <c r="AA294" s="4">
        <f t="shared" si="39"/>
        <v>0</v>
      </c>
      <c r="AD294" s="63"/>
      <c r="AE294" s="63"/>
      <c r="AM294" s="65"/>
      <c r="AN294" s="65"/>
      <c r="AO294" s="65"/>
      <c r="AP294"/>
    </row>
    <row r="295" spans="1:42" outlineLevel="1" x14ac:dyDescent="0.25">
      <c r="A295" s="2" t="str">
        <f>B295&amp;"-"&amp;COUNTIF($B$24:B295,B295)</f>
        <v>Reforma-121</v>
      </c>
      <c r="B295" s="136" t="s">
        <v>7</v>
      </c>
      <c r="C295" s="81" t="s">
        <v>385</v>
      </c>
      <c r="D295" s="84" t="s">
        <v>286</v>
      </c>
      <c r="E295" s="85" t="s">
        <v>55</v>
      </c>
      <c r="F295" s="34">
        <v>45</v>
      </c>
      <c r="G295" s="132"/>
      <c r="H295" s="132"/>
      <c r="I295" s="31">
        <f t="shared" si="43"/>
        <v>0</v>
      </c>
      <c r="J295" s="133"/>
      <c r="K295" s="32">
        <f t="shared" si="44"/>
        <v>0</v>
      </c>
      <c r="L295" s="33">
        <f t="shared" si="45"/>
        <v>0</v>
      </c>
      <c r="Z295" s="4">
        <f t="shared" si="38"/>
        <v>0</v>
      </c>
      <c r="AA295" s="4">
        <f t="shared" si="39"/>
        <v>0</v>
      </c>
      <c r="AD295" s="63"/>
      <c r="AE295" s="63"/>
      <c r="AM295" s="65"/>
      <c r="AN295" s="65"/>
      <c r="AO295" s="65"/>
      <c r="AP295"/>
    </row>
    <row r="296" spans="1:42" outlineLevel="1" x14ac:dyDescent="0.25">
      <c r="A296" s="2" t="str">
        <f>B296&amp;"-"&amp;COUNTIF($B$24:B296,B296)</f>
        <v>Ampliação Unidade-93</v>
      </c>
      <c r="B296" s="136" t="s">
        <v>11</v>
      </c>
      <c r="C296" s="81" t="s">
        <v>386</v>
      </c>
      <c r="D296" s="84" t="s">
        <v>286</v>
      </c>
      <c r="E296" s="85" t="s">
        <v>55</v>
      </c>
      <c r="F296" s="34">
        <v>26</v>
      </c>
      <c r="G296" s="132"/>
      <c r="H296" s="132"/>
      <c r="I296" s="31">
        <f t="shared" si="43"/>
        <v>0</v>
      </c>
      <c r="J296" s="133"/>
      <c r="K296" s="32">
        <f t="shared" si="44"/>
        <v>0</v>
      </c>
      <c r="L296" s="33">
        <f t="shared" si="45"/>
        <v>0</v>
      </c>
      <c r="Z296" s="4">
        <f t="shared" si="38"/>
        <v>0</v>
      </c>
      <c r="AA296" s="4">
        <f t="shared" si="39"/>
        <v>0</v>
      </c>
      <c r="AD296" s="63"/>
      <c r="AE296" s="63"/>
      <c r="AM296" s="65"/>
      <c r="AN296" s="65"/>
      <c r="AO296" s="65"/>
      <c r="AP296"/>
    </row>
    <row r="297" spans="1:42" ht="27.6" outlineLevel="1" x14ac:dyDescent="0.25">
      <c r="A297" s="2" t="str">
        <f>B297&amp;"-"&amp;COUNTIF($B$24:B297,B297)</f>
        <v>Reforma-122</v>
      </c>
      <c r="B297" s="136" t="s">
        <v>7</v>
      </c>
      <c r="C297" s="81" t="s">
        <v>387</v>
      </c>
      <c r="D297" s="84" t="s">
        <v>289</v>
      </c>
      <c r="E297" s="85" t="s">
        <v>39</v>
      </c>
      <c r="F297" s="34">
        <v>114</v>
      </c>
      <c r="G297" s="132"/>
      <c r="H297" s="132"/>
      <c r="I297" s="31">
        <f t="shared" si="43"/>
        <v>0</v>
      </c>
      <c r="J297" s="133"/>
      <c r="K297" s="32">
        <f t="shared" si="44"/>
        <v>0</v>
      </c>
      <c r="L297" s="33">
        <f t="shared" si="45"/>
        <v>0</v>
      </c>
      <c r="Z297" s="4">
        <f t="shared" si="38"/>
        <v>0</v>
      </c>
      <c r="AA297" s="4">
        <f t="shared" si="39"/>
        <v>0</v>
      </c>
      <c r="AD297" s="63"/>
      <c r="AE297" s="63"/>
      <c r="AM297" s="65"/>
      <c r="AN297" s="65"/>
      <c r="AO297" s="65"/>
      <c r="AP297"/>
    </row>
    <row r="298" spans="1:42" ht="27.6" outlineLevel="1" x14ac:dyDescent="0.25">
      <c r="A298" s="2" t="str">
        <f>B298&amp;"-"&amp;COUNTIF($B$24:B298,B298)</f>
        <v>Ampliação Unidade-94</v>
      </c>
      <c r="B298" s="136" t="s">
        <v>11</v>
      </c>
      <c r="C298" s="81" t="s">
        <v>388</v>
      </c>
      <c r="D298" s="84" t="s">
        <v>289</v>
      </c>
      <c r="E298" s="85" t="s">
        <v>39</v>
      </c>
      <c r="F298" s="34">
        <v>86</v>
      </c>
      <c r="G298" s="132"/>
      <c r="H298" s="132"/>
      <c r="I298" s="31">
        <f t="shared" si="43"/>
        <v>0</v>
      </c>
      <c r="J298" s="133"/>
      <c r="K298" s="32">
        <f t="shared" si="44"/>
        <v>0</v>
      </c>
      <c r="L298" s="33">
        <f t="shared" si="45"/>
        <v>0</v>
      </c>
      <c r="Z298" s="4">
        <f t="shared" si="38"/>
        <v>0</v>
      </c>
      <c r="AA298" s="4">
        <f t="shared" si="39"/>
        <v>0</v>
      </c>
      <c r="AD298" s="63"/>
      <c r="AE298" s="63"/>
      <c r="AM298" s="65"/>
      <c r="AN298" s="65"/>
      <c r="AO298" s="65"/>
      <c r="AP298"/>
    </row>
    <row r="299" spans="1:42" outlineLevel="1" x14ac:dyDescent="0.25">
      <c r="A299" s="2" t="str">
        <f>B299&amp;"-"&amp;COUNTIF($B$24:B299,B299)</f>
        <v>Reforma-123</v>
      </c>
      <c r="B299" s="136" t="s">
        <v>7</v>
      </c>
      <c r="C299" s="81" t="s">
        <v>389</v>
      </c>
      <c r="D299" s="84" t="s">
        <v>307</v>
      </c>
      <c r="E299" s="85" t="s">
        <v>39</v>
      </c>
      <c r="F299" s="34">
        <v>142.444444444444</v>
      </c>
      <c r="G299" s="132"/>
      <c r="H299" s="132"/>
      <c r="I299" s="31">
        <f t="shared" si="43"/>
        <v>0</v>
      </c>
      <c r="J299" s="133"/>
      <c r="K299" s="32">
        <f t="shared" si="44"/>
        <v>0</v>
      </c>
      <c r="L299" s="33">
        <f t="shared" si="45"/>
        <v>0</v>
      </c>
      <c r="Z299" s="4">
        <f t="shared" si="38"/>
        <v>0</v>
      </c>
      <c r="AA299" s="4">
        <f t="shared" si="39"/>
        <v>0</v>
      </c>
      <c r="AD299" s="63"/>
      <c r="AE299" s="63"/>
      <c r="AM299" s="65"/>
      <c r="AN299" s="65"/>
      <c r="AO299" s="65"/>
      <c r="AP299"/>
    </row>
    <row r="300" spans="1:42" outlineLevel="1" x14ac:dyDescent="0.25">
      <c r="A300" s="2" t="str">
        <f>B300&amp;"-"&amp;COUNTIF($B$24:B300,B300)</f>
        <v>Ampliação Unidade-95</v>
      </c>
      <c r="B300" s="136" t="s">
        <v>11</v>
      </c>
      <c r="C300" s="81" t="s">
        <v>390</v>
      </c>
      <c r="D300" s="84" t="s">
        <v>307</v>
      </c>
      <c r="E300" s="85" t="s">
        <v>39</v>
      </c>
      <c r="F300" s="34">
        <v>88.405555555555594</v>
      </c>
      <c r="G300" s="132"/>
      <c r="H300" s="132"/>
      <c r="I300" s="31">
        <f t="shared" si="43"/>
        <v>0</v>
      </c>
      <c r="J300" s="133"/>
      <c r="K300" s="32">
        <f t="shared" si="44"/>
        <v>0</v>
      </c>
      <c r="L300" s="33">
        <f t="shared" si="45"/>
        <v>0</v>
      </c>
      <c r="Z300" s="4">
        <f t="shared" si="38"/>
        <v>0</v>
      </c>
      <c r="AA300" s="4">
        <f t="shared" si="39"/>
        <v>0</v>
      </c>
      <c r="AD300" s="63"/>
      <c r="AE300" s="63"/>
      <c r="AM300" s="65"/>
      <c r="AN300" s="65"/>
      <c r="AO300" s="65"/>
      <c r="AP300"/>
    </row>
    <row r="301" spans="1:42" ht="27" outlineLevel="1" x14ac:dyDescent="0.25">
      <c r="A301" s="2" t="str">
        <f>B301&amp;"-"&amp;COUNTIF($B$24:B301,B301)</f>
        <v>Reforma-124</v>
      </c>
      <c r="B301" s="136" t="s">
        <v>7</v>
      </c>
      <c r="C301" s="81" t="s">
        <v>391</v>
      </c>
      <c r="D301" s="84" t="s">
        <v>949</v>
      </c>
      <c r="E301" s="85" t="s">
        <v>39</v>
      </c>
      <c r="F301" s="34">
        <v>25</v>
      </c>
      <c r="G301" s="132"/>
      <c r="H301" s="132"/>
      <c r="I301" s="31">
        <f t="shared" si="43"/>
        <v>0</v>
      </c>
      <c r="J301" s="133"/>
      <c r="K301" s="32">
        <f t="shared" si="44"/>
        <v>0</v>
      </c>
      <c r="L301" s="33">
        <f t="shared" si="45"/>
        <v>0</v>
      </c>
      <c r="Z301" s="4">
        <f t="shared" si="38"/>
        <v>0</v>
      </c>
      <c r="AA301" s="4">
        <f t="shared" si="39"/>
        <v>0</v>
      </c>
      <c r="AD301" s="63"/>
      <c r="AE301" s="63"/>
      <c r="AM301" s="65"/>
      <c r="AN301" s="65"/>
      <c r="AO301" s="65"/>
      <c r="AP301"/>
    </row>
    <row r="302" spans="1:42" outlineLevel="1" x14ac:dyDescent="0.25">
      <c r="A302" s="2" t="str">
        <f>B302&amp;"-"&amp;COUNTIF($B$24:B302,B302)</f>
        <v>Ampliação Unidade-96</v>
      </c>
      <c r="B302" s="136" t="s">
        <v>11</v>
      </c>
      <c r="C302" s="81" t="s">
        <v>392</v>
      </c>
      <c r="D302" s="84" t="s">
        <v>368</v>
      </c>
      <c r="E302" s="85" t="s">
        <v>55</v>
      </c>
      <c r="F302" s="34">
        <v>2</v>
      </c>
      <c r="G302" s="132"/>
      <c r="H302" s="132"/>
      <c r="I302" s="31">
        <f t="shared" si="43"/>
        <v>0</v>
      </c>
      <c r="J302" s="133"/>
      <c r="K302" s="32">
        <f t="shared" si="44"/>
        <v>0</v>
      </c>
      <c r="L302" s="33">
        <f t="shared" si="45"/>
        <v>0</v>
      </c>
      <c r="Z302" s="4">
        <f t="shared" si="38"/>
        <v>0</v>
      </c>
      <c r="AA302" s="4">
        <f t="shared" si="39"/>
        <v>0</v>
      </c>
      <c r="AD302" s="63"/>
      <c r="AE302" s="63"/>
      <c r="AM302" s="65"/>
      <c r="AN302" s="65"/>
      <c r="AO302" s="65"/>
      <c r="AP302"/>
    </row>
    <row r="303" spans="1:42" outlineLevel="1" x14ac:dyDescent="0.25">
      <c r="A303" s="2" t="str">
        <f>B303&amp;"-"&amp;COUNTIF($B$24:B303,B303)</f>
        <v>Reforma-125</v>
      </c>
      <c r="B303" s="136" t="s">
        <v>7</v>
      </c>
      <c r="C303" s="81" t="s">
        <v>393</v>
      </c>
      <c r="D303" s="84" t="s">
        <v>394</v>
      </c>
      <c r="E303" s="85" t="s">
        <v>55</v>
      </c>
      <c r="F303" s="34">
        <v>1</v>
      </c>
      <c r="G303" s="132"/>
      <c r="H303" s="132"/>
      <c r="I303" s="31">
        <f t="shared" si="43"/>
        <v>0</v>
      </c>
      <c r="J303" s="133"/>
      <c r="K303" s="32">
        <f t="shared" si="44"/>
        <v>0</v>
      </c>
      <c r="L303" s="33">
        <f t="shared" si="45"/>
        <v>0</v>
      </c>
      <c r="Z303" s="4">
        <f t="shared" si="38"/>
        <v>0</v>
      </c>
      <c r="AA303" s="4">
        <f t="shared" si="39"/>
        <v>0</v>
      </c>
      <c r="AD303" s="63"/>
      <c r="AE303" s="63"/>
      <c r="AM303" s="65"/>
      <c r="AN303" s="65"/>
      <c r="AO303" s="65"/>
      <c r="AP303"/>
    </row>
    <row r="304" spans="1:42" outlineLevel="1" x14ac:dyDescent="0.25">
      <c r="A304" s="2" t="str">
        <f>B304&amp;"-"&amp;COUNTIF($B$24:B304,B304)</f>
        <v>Reforma-126</v>
      </c>
      <c r="B304" s="136" t="s">
        <v>7</v>
      </c>
      <c r="C304" s="81" t="s">
        <v>395</v>
      </c>
      <c r="D304" s="84" t="s">
        <v>267</v>
      </c>
      <c r="E304" s="85" t="s">
        <v>55</v>
      </c>
      <c r="F304" s="34">
        <v>1</v>
      </c>
      <c r="G304" s="132"/>
      <c r="H304" s="132"/>
      <c r="I304" s="31">
        <f t="shared" si="43"/>
        <v>0</v>
      </c>
      <c r="J304" s="133"/>
      <c r="K304" s="32">
        <f t="shared" si="44"/>
        <v>0</v>
      </c>
      <c r="L304" s="33">
        <f t="shared" si="45"/>
        <v>0</v>
      </c>
      <c r="Z304" s="4">
        <f t="shared" si="38"/>
        <v>0</v>
      </c>
      <c r="AA304" s="4">
        <f t="shared" si="39"/>
        <v>0</v>
      </c>
      <c r="AD304" s="63"/>
      <c r="AE304" s="63"/>
      <c r="AM304" s="65"/>
      <c r="AN304" s="65"/>
      <c r="AO304" s="65"/>
      <c r="AP304"/>
    </row>
    <row r="305" spans="1:42" outlineLevel="1" x14ac:dyDescent="0.25">
      <c r="A305" s="2" t="str">
        <f>B305&amp;"-"&amp;COUNTIF($B$24:B305,B305)</f>
        <v>Reforma-127</v>
      </c>
      <c r="B305" s="136" t="s">
        <v>7</v>
      </c>
      <c r="C305" s="81" t="s">
        <v>396</v>
      </c>
      <c r="D305" s="84" t="s">
        <v>397</v>
      </c>
      <c r="E305" s="85" t="s">
        <v>55</v>
      </c>
      <c r="F305" s="34">
        <v>1</v>
      </c>
      <c r="G305" s="132"/>
      <c r="H305" s="132"/>
      <c r="I305" s="31">
        <f t="shared" si="43"/>
        <v>0</v>
      </c>
      <c r="J305" s="133"/>
      <c r="K305" s="32">
        <f t="shared" si="44"/>
        <v>0</v>
      </c>
      <c r="L305" s="33">
        <f t="shared" si="45"/>
        <v>0</v>
      </c>
      <c r="Z305" s="4">
        <f t="shared" si="38"/>
        <v>0</v>
      </c>
      <c r="AA305" s="4">
        <f t="shared" si="39"/>
        <v>0</v>
      </c>
      <c r="AD305" s="63"/>
      <c r="AE305" s="63"/>
      <c r="AM305" s="65"/>
      <c r="AN305" s="65"/>
      <c r="AO305" s="65"/>
      <c r="AP305"/>
    </row>
    <row r="306" spans="1:42" outlineLevel="1" x14ac:dyDescent="0.25">
      <c r="A306" s="2" t="str">
        <f>B306&amp;"-"&amp;COUNTIF($B$24:B306,B306)</f>
        <v>Reforma-128</v>
      </c>
      <c r="B306" s="136" t="s">
        <v>7</v>
      </c>
      <c r="C306" s="81" t="s">
        <v>398</v>
      </c>
      <c r="D306" s="84" t="s">
        <v>399</v>
      </c>
      <c r="E306" s="85" t="s">
        <v>55</v>
      </c>
      <c r="F306" s="34">
        <v>1</v>
      </c>
      <c r="G306" s="132"/>
      <c r="H306" s="132"/>
      <c r="I306" s="31">
        <f t="shared" si="43"/>
        <v>0</v>
      </c>
      <c r="J306" s="133"/>
      <c r="K306" s="32">
        <f t="shared" si="44"/>
        <v>0</v>
      </c>
      <c r="L306" s="33">
        <f t="shared" si="45"/>
        <v>0</v>
      </c>
      <c r="Z306" s="4">
        <f t="shared" si="38"/>
        <v>0</v>
      </c>
      <c r="AA306" s="4">
        <f t="shared" si="39"/>
        <v>0</v>
      </c>
      <c r="AD306" s="63"/>
      <c r="AE306" s="63"/>
      <c r="AM306" s="65"/>
      <c r="AN306" s="65"/>
      <c r="AO306" s="65"/>
      <c r="AP306"/>
    </row>
    <row r="307" spans="1:42" outlineLevel="1" x14ac:dyDescent="0.25">
      <c r="A307" s="2" t="str">
        <f>B307&amp;"-"&amp;COUNTIF($B$24:B307,B307)</f>
        <v>Reforma-129</v>
      </c>
      <c r="B307" s="136" t="s">
        <v>7</v>
      </c>
      <c r="C307" s="81" t="s">
        <v>400</v>
      </c>
      <c r="D307" s="84" t="s">
        <v>401</v>
      </c>
      <c r="E307" s="85" t="s">
        <v>39</v>
      </c>
      <c r="F307" s="34">
        <v>2540.15</v>
      </c>
      <c r="G307" s="132"/>
      <c r="H307" s="132"/>
      <c r="I307" s="31">
        <f t="shared" si="43"/>
        <v>0</v>
      </c>
      <c r="J307" s="133"/>
      <c r="K307" s="32">
        <f t="shared" si="44"/>
        <v>0</v>
      </c>
      <c r="L307" s="33">
        <f t="shared" si="45"/>
        <v>0</v>
      </c>
      <c r="Z307" s="4">
        <f t="shared" si="38"/>
        <v>0</v>
      </c>
      <c r="AA307" s="4">
        <f t="shared" si="39"/>
        <v>0</v>
      </c>
      <c r="AD307" s="63"/>
      <c r="AE307" s="63"/>
      <c r="AM307" s="65"/>
      <c r="AN307" s="65"/>
      <c r="AO307" s="65"/>
      <c r="AP307"/>
    </row>
    <row r="308" spans="1:42" outlineLevel="1" x14ac:dyDescent="0.25">
      <c r="A308" s="2" t="str">
        <f>B308&amp;"-"&amp;COUNTIF($B$24:B308,B308)</f>
        <v>Ampliação Unidade-97</v>
      </c>
      <c r="B308" s="136" t="s">
        <v>11</v>
      </c>
      <c r="C308" s="81" t="s">
        <v>402</v>
      </c>
      <c r="D308" s="84" t="s">
        <v>401</v>
      </c>
      <c r="E308" s="85" t="s">
        <v>39</v>
      </c>
      <c r="F308" s="34">
        <v>435</v>
      </c>
      <c r="G308" s="132"/>
      <c r="H308" s="132"/>
      <c r="I308" s="31">
        <f t="shared" si="43"/>
        <v>0</v>
      </c>
      <c r="J308" s="133"/>
      <c r="K308" s="32">
        <f t="shared" si="44"/>
        <v>0</v>
      </c>
      <c r="L308" s="33">
        <f t="shared" si="45"/>
        <v>0</v>
      </c>
      <c r="Z308" s="4">
        <f t="shared" si="38"/>
        <v>0</v>
      </c>
      <c r="AA308" s="4">
        <f t="shared" si="39"/>
        <v>0</v>
      </c>
      <c r="AD308" s="63"/>
      <c r="AE308" s="63"/>
      <c r="AM308" s="65"/>
      <c r="AN308" s="65"/>
      <c r="AO308" s="65"/>
      <c r="AP308"/>
    </row>
    <row r="309" spans="1:42" outlineLevel="1" x14ac:dyDescent="0.25">
      <c r="A309" s="2" t="str">
        <f>B309&amp;"-"&amp;COUNTIF($B$24:B309,B309)</f>
        <v>Reforma-130</v>
      </c>
      <c r="B309" s="136" t="s">
        <v>7</v>
      </c>
      <c r="C309" s="81" t="s">
        <v>403</v>
      </c>
      <c r="D309" s="84" t="s">
        <v>313</v>
      </c>
      <c r="E309" s="85" t="s">
        <v>55</v>
      </c>
      <c r="F309" s="34">
        <v>65</v>
      </c>
      <c r="G309" s="132"/>
      <c r="H309" s="132"/>
      <c r="I309" s="31">
        <f t="shared" si="43"/>
        <v>0</v>
      </c>
      <c r="J309" s="133"/>
      <c r="K309" s="32">
        <f t="shared" si="44"/>
        <v>0</v>
      </c>
      <c r="L309" s="33">
        <f t="shared" si="45"/>
        <v>0</v>
      </c>
      <c r="Z309" s="4">
        <f t="shared" si="38"/>
        <v>0</v>
      </c>
      <c r="AA309" s="4">
        <f t="shared" si="39"/>
        <v>0</v>
      </c>
      <c r="AD309" s="63"/>
      <c r="AE309" s="63"/>
      <c r="AM309" s="65"/>
      <c r="AN309" s="65"/>
      <c r="AO309" s="65"/>
      <c r="AP309"/>
    </row>
    <row r="310" spans="1:42" outlineLevel="1" x14ac:dyDescent="0.25">
      <c r="A310" s="2" t="str">
        <f>B310&amp;"-"&amp;COUNTIF($B$24:B310,B310)</f>
        <v>Ampliação Unidade-98</v>
      </c>
      <c r="B310" s="136" t="s">
        <v>11</v>
      </c>
      <c r="C310" s="81" t="s">
        <v>404</v>
      </c>
      <c r="D310" s="84" t="s">
        <v>313</v>
      </c>
      <c r="E310" s="85" t="s">
        <v>55</v>
      </c>
      <c r="F310" s="34">
        <v>46</v>
      </c>
      <c r="G310" s="132"/>
      <c r="H310" s="132"/>
      <c r="I310" s="31">
        <f t="shared" si="43"/>
        <v>0</v>
      </c>
      <c r="J310" s="133"/>
      <c r="K310" s="32">
        <f t="shared" si="44"/>
        <v>0</v>
      </c>
      <c r="L310" s="33">
        <f t="shared" si="45"/>
        <v>0</v>
      </c>
      <c r="Z310" s="4">
        <f t="shared" si="38"/>
        <v>0</v>
      </c>
      <c r="AA310" s="4">
        <f t="shared" si="39"/>
        <v>0</v>
      </c>
      <c r="AD310" s="63"/>
      <c r="AE310" s="63"/>
      <c r="AM310" s="65"/>
      <c r="AN310" s="65"/>
      <c r="AO310" s="65"/>
      <c r="AP310"/>
    </row>
    <row r="311" spans="1:42" outlineLevel="1" x14ac:dyDescent="0.25">
      <c r="A311" s="2" t="str">
        <f>B311&amp;"-"&amp;COUNTIF($B$24:B311,B311)</f>
        <v>Reforma-131</v>
      </c>
      <c r="B311" s="136" t="s">
        <v>7</v>
      </c>
      <c r="C311" s="81" t="s">
        <v>405</v>
      </c>
      <c r="D311" s="84" t="s">
        <v>950</v>
      </c>
      <c r="E311" s="85" t="s">
        <v>55</v>
      </c>
      <c r="F311" s="34">
        <v>1</v>
      </c>
      <c r="G311" s="132"/>
      <c r="H311" s="132"/>
      <c r="I311" s="31">
        <f t="shared" si="43"/>
        <v>0</v>
      </c>
      <c r="J311" s="133"/>
      <c r="K311" s="32">
        <f t="shared" si="44"/>
        <v>0</v>
      </c>
      <c r="L311" s="33">
        <f t="shared" si="45"/>
        <v>0</v>
      </c>
      <c r="Z311" s="4">
        <f t="shared" si="38"/>
        <v>0</v>
      </c>
      <c r="AA311" s="4">
        <f t="shared" si="39"/>
        <v>0</v>
      </c>
      <c r="AD311" s="63"/>
      <c r="AE311" s="63"/>
      <c r="AM311" s="65"/>
      <c r="AN311" s="65"/>
      <c r="AO311" s="65"/>
      <c r="AP311"/>
    </row>
    <row r="312" spans="1:42" outlineLevel="1" x14ac:dyDescent="0.25">
      <c r="A312" s="2" t="str">
        <f>B312&amp;"-"&amp;COUNTIF($B$24:B312,B312)</f>
        <v>Ampliação Unidade-99</v>
      </c>
      <c r="B312" s="136" t="s">
        <v>11</v>
      </c>
      <c r="C312" s="81" t="s">
        <v>406</v>
      </c>
      <c r="D312" s="84" t="s">
        <v>951</v>
      </c>
      <c r="E312" s="85" t="s">
        <v>55</v>
      </c>
      <c r="F312" s="34">
        <v>1</v>
      </c>
      <c r="G312" s="132"/>
      <c r="H312" s="132"/>
      <c r="I312" s="31">
        <f t="shared" si="43"/>
        <v>0</v>
      </c>
      <c r="J312" s="133"/>
      <c r="K312" s="32">
        <f t="shared" si="44"/>
        <v>0</v>
      </c>
      <c r="L312" s="33">
        <f t="shared" si="45"/>
        <v>0</v>
      </c>
      <c r="Z312" s="4">
        <f t="shared" si="38"/>
        <v>0</v>
      </c>
      <c r="AA312" s="4">
        <f t="shared" si="39"/>
        <v>0</v>
      </c>
      <c r="AD312" s="63"/>
      <c r="AE312" s="63"/>
      <c r="AM312" s="65"/>
      <c r="AN312" s="65"/>
      <c r="AO312" s="65"/>
      <c r="AP312"/>
    </row>
    <row r="313" spans="1:42" outlineLevel="1" x14ac:dyDescent="0.25">
      <c r="A313" s="2" t="str">
        <f>B313&amp;"-"&amp;COUNTIF($B$24:B313,B313)</f>
        <v>Reforma-132</v>
      </c>
      <c r="B313" s="136" t="s">
        <v>7</v>
      </c>
      <c r="C313" s="81" t="s">
        <v>407</v>
      </c>
      <c r="D313" s="84" t="s">
        <v>408</v>
      </c>
      <c r="E313" s="85" t="s">
        <v>55</v>
      </c>
      <c r="F313" s="34">
        <v>48</v>
      </c>
      <c r="G313" s="132"/>
      <c r="H313" s="132"/>
      <c r="I313" s="31">
        <f t="shared" si="43"/>
        <v>0</v>
      </c>
      <c r="J313" s="133"/>
      <c r="K313" s="32">
        <f t="shared" si="44"/>
        <v>0</v>
      </c>
      <c r="L313" s="33">
        <f t="shared" si="45"/>
        <v>0</v>
      </c>
      <c r="Z313" s="4">
        <f t="shared" si="38"/>
        <v>0</v>
      </c>
      <c r="AA313" s="4">
        <f t="shared" si="39"/>
        <v>0</v>
      </c>
      <c r="AD313" s="63"/>
      <c r="AE313" s="63"/>
      <c r="AM313" s="65"/>
      <c r="AN313" s="65"/>
      <c r="AO313" s="65"/>
      <c r="AP313"/>
    </row>
    <row r="314" spans="1:42" outlineLevel="1" x14ac:dyDescent="0.25">
      <c r="A314" s="2" t="str">
        <f>B314&amp;"-"&amp;COUNTIF($B$24:B314,B314)</f>
        <v>Ampliação Unidade-100</v>
      </c>
      <c r="B314" s="136" t="s">
        <v>11</v>
      </c>
      <c r="C314" s="81" t="s">
        <v>409</v>
      </c>
      <c r="D314" s="84" t="s">
        <v>408</v>
      </c>
      <c r="E314" s="85" t="s">
        <v>55</v>
      </c>
      <c r="F314" s="34">
        <v>30</v>
      </c>
      <c r="G314" s="132"/>
      <c r="H314" s="132"/>
      <c r="I314" s="31">
        <f t="shared" si="43"/>
        <v>0</v>
      </c>
      <c r="J314" s="133"/>
      <c r="K314" s="32">
        <f t="shared" si="44"/>
        <v>0</v>
      </c>
      <c r="L314" s="33">
        <f t="shared" si="45"/>
        <v>0</v>
      </c>
      <c r="Z314" s="4">
        <f t="shared" si="38"/>
        <v>0</v>
      </c>
      <c r="AA314" s="4">
        <f t="shared" si="39"/>
        <v>0</v>
      </c>
      <c r="AD314" s="63"/>
      <c r="AE314" s="63"/>
      <c r="AM314" s="65"/>
      <c r="AN314" s="65"/>
      <c r="AO314" s="65"/>
      <c r="AP314"/>
    </row>
    <row r="315" spans="1:42" ht="27.6" outlineLevel="1" x14ac:dyDescent="0.25">
      <c r="A315" s="2" t="str">
        <f>B315&amp;"-"&amp;COUNTIF($B$24:B315,B315)</f>
        <v>Reforma-133</v>
      </c>
      <c r="B315" s="136" t="s">
        <v>7</v>
      </c>
      <c r="C315" s="81" t="s">
        <v>410</v>
      </c>
      <c r="D315" s="84" t="s">
        <v>411</v>
      </c>
      <c r="E315" s="85" t="s">
        <v>55</v>
      </c>
      <c r="F315" s="34">
        <v>1</v>
      </c>
      <c r="G315" s="132"/>
      <c r="H315" s="132"/>
      <c r="I315" s="31">
        <f t="shared" si="43"/>
        <v>0</v>
      </c>
      <c r="J315" s="133"/>
      <c r="K315" s="32">
        <f t="shared" si="44"/>
        <v>0</v>
      </c>
      <c r="L315" s="33">
        <f t="shared" si="45"/>
        <v>0</v>
      </c>
      <c r="M315" s="102"/>
      <c r="N315" s="103"/>
      <c r="O315" s="103"/>
      <c r="P315" s="103"/>
      <c r="Q315" s="103"/>
      <c r="R315" s="103"/>
      <c r="S315" s="103"/>
      <c r="T315" s="103"/>
      <c r="Z315" s="4">
        <f t="shared" si="38"/>
        <v>0</v>
      </c>
      <c r="AA315" s="4">
        <f t="shared" si="39"/>
        <v>0</v>
      </c>
      <c r="AD315" s="63"/>
      <c r="AE315" s="63"/>
      <c r="AM315" s="65"/>
      <c r="AN315" s="65"/>
      <c r="AO315" s="65"/>
      <c r="AP315"/>
    </row>
    <row r="316" spans="1:42" outlineLevel="1" x14ac:dyDescent="0.25">
      <c r="A316" s="2" t="str">
        <f>B316&amp;"-"&amp;COUNTIF($B$24:B316,B316)</f>
        <v>Reforma-134</v>
      </c>
      <c r="B316" s="136" t="s">
        <v>7</v>
      </c>
      <c r="C316" s="81" t="s">
        <v>412</v>
      </c>
      <c r="D316" s="84" t="s">
        <v>413</v>
      </c>
      <c r="E316" s="85" t="s">
        <v>55</v>
      </c>
      <c r="F316" s="34">
        <v>276</v>
      </c>
      <c r="G316" s="132"/>
      <c r="H316" s="132"/>
      <c r="I316" s="31">
        <f t="shared" si="43"/>
        <v>0</v>
      </c>
      <c r="J316" s="133"/>
      <c r="K316" s="32">
        <f t="shared" si="44"/>
        <v>0</v>
      </c>
      <c r="L316" s="33">
        <f t="shared" si="45"/>
        <v>0</v>
      </c>
      <c r="Z316" s="4">
        <f t="shared" si="38"/>
        <v>0</v>
      </c>
      <c r="AA316" s="4">
        <f t="shared" si="39"/>
        <v>0</v>
      </c>
      <c r="AD316" s="63"/>
      <c r="AE316" s="63"/>
      <c r="AM316" s="65"/>
      <c r="AN316" s="65"/>
      <c r="AO316" s="65"/>
      <c r="AP316"/>
    </row>
    <row r="317" spans="1:42" outlineLevel="1" x14ac:dyDescent="0.25">
      <c r="A317" s="2" t="str">
        <f>B317&amp;"-"&amp;COUNTIF($B$24:B317,B317)</f>
        <v>Reforma-135</v>
      </c>
      <c r="B317" s="136" t="s">
        <v>7</v>
      </c>
      <c r="C317" s="81" t="s">
        <v>414</v>
      </c>
      <c r="D317" s="84" t="s">
        <v>415</v>
      </c>
      <c r="E317" s="85" t="s">
        <v>55</v>
      </c>
      <c r="F317" s="34">
        <v>1</v>
      </c>
      <c r="G317" s="132"/>
      <c r="H317" s="132"/>
      <c r="I317" s="31">
        <f t="shared" si="43"/>
        <v>0</v>
      </c>
      <c r="J317" s="133"/>
      <c r="K317" s="32">
        <f t="shared" si="44"/>
        <v>0</v>
      </c>
      <c r="L317" s="33">
        <f t="shared" si="45"/>
        <v>0</v>
      </c>
      <c r="M317" s="102"/>
      <c r="N317" s="103"/>
      <c r="O317" s="103"/>
      <c r="P317" s="103"/>
      <c r="Q317" s="103"/>
      <c r="R317" s="103"/>
      <c r="S317" s="103"/>
      <c r="T317" s="103"/>
      <c r="Z317" s="4">
        <f t="shared" si="38"/>
        <v>0</v>
      </c>
      <c r="AA317" s="4">
        <f t="shared" si="39"/>
        <v>0</v>
      </c>
      <c r="AD317" s="63"/>
      <c r="AE317" s="63"/>
      <c r="AM317" s="65"/>
      <c r="AN317" s="65"/>
      <c r="AO317" s="65"/>
      <c r="AP317"/>
    </row>
    <row r="318" spans="1:42" outlineLevel="1" x14ac:dyDescent="0.25">
      <c r="A318" s="2" t="str">
        <f>B318&amp;"-"&amp;COUNTIF($B$24:B318,B318)</f>
        <v>Reforma-136</v>
      </c>
      <c r="B318" s="136" t="s">
        <v>7</v>
      </c>
      <c r="C318" s="81" t="s">
        <v>416</v>
      </c>
      <c r="D318" s="84" t="s">
        <v>417</v>
      </c>
      <c r="E318" s="85" t="s">
        <v>55</v>
      </c>
      <c r="F318" s="34">
        <v>2</v>
      </c>
      <c r="G318" s="132"/>
      <c r="H318" s="132"/>
      <c r="I318" s="31">
        <f t="shared" si="43"/>
        <v>0</v>
      </c>
      <c r="J318" s="133"/>
      <c r="K318" s="32">
        <f t="shared" si="44"/>
        <v>0</v>
      </c>
      <c r="L318" s="33">
        <f t="shared" si="45"/>
        <v>0</v>
      </c>
      <c r="Z318" s="4">
        <f t="shared" si="38"/>
        <v>0</v>
      </c>
      <c r="AA318" s="4">
        <f t="shared" si="39"/>
        <v>0</v>
      </c>
      <c r="AD318" s="63"/>
      <c r="AE318" s="63"/>
      <c r="AM318" s="65"/>
      <c r="AN318" s="65"/>
      <c r="AO318" s="65"/>
      <c r="AP318"/>
    </row>
    <row r="319" spans="1:42" outlineLevel="1" x14ac:dyDescent="0.25">
      <c r="A319" s="2" t="str">
        <f>B319&amp;"-"&amp;COUNTIF($B$24:B319,B319)</f>
        <v>Reforma-137</v>
      </c>
      <c r="B319" s="136" t="s">
        <v>7</v>
      </c>
      <c r="C319" s="81" t="s">
        <v>418</v>
      </c>
      <c r="D319" s="84" t="s">
        <v>419</v>
      </c>
      <c r="E319" s="85" t="s">
        <v>55</v>
      </c>
      <c r="F319" s="34">
        <v>1</v>
      </c>
      <c r="G319" s="132"/>
      <c r="H319" s="132"/>
      <c r="I319" s="31">
        <f t="shared" si="43"/>
        <v>0</v>
      </c>
      <c r="J319" s="133"/>
      <c r="K319" s="32">
        <f t="shared" si="44"/>
        <v>0</v>
      </c>
      <c r="L319" s="33">
        <f t="shared" si="45"/>
        <v>0</v>
      </c>
      <c r="Z319" s="4">
        <f t="shared" si="38"/>
        <v>0</v>
      </c>
      <c r="AA319" s="4">
        <f t="shared" si="39"/>
        <v>0</v>
      </c>
      <c r="AD319" s="63"/>
      <c r="AE319" s="63"/>
      <c r="AM319" s="65"/>
      <c r="AN319" s="65"/>
      <c r="AO319" s="65"/>
      <c r="AP319"/>
    </row>
    <row r="320" spans="1:42" outlineLevel="1" x14ac:dyDescent="0.25">
      <c r="A320" s="2" t="str">
        <f>B320&amp;"-"&amp;COUNTIF($B$24:B320,B320)</f>
        <v>Reforma-138</v>
      </c>
      <c r="B320" s="136" t="s">
        <v>7</v>
      </c>
      <c r="C320" s="81" t="s">
        <v>420</v>
      </c>
      <c r="D320" s="84" t="s">
        <v>421</v>
      </c>
      <c r="E320" s="85" t="s">
        <v>55</v>
      </c>
      <c r="F320" s="34">
        <v>1</v>
      </c>
      <c r="G320" s="132"/>
      <c r="H320" s="132"/>
      <c r="I320" s="31">
        <f t="shared" si="43"/>
        <v>0</v>
      </c>
      <c r="J320" s="133"/>
      <c r="K320" s="32">
        <f t="shared" si="44"/>
        <v>0</v>
      </c>
      <c r="L320" s="33">
        <f t="shared" si="45"/>
        <v>0</v>
      </c>
      <c r="M320" s="102"/>
      <c r="N320" s="103"/>
      <c r="O320" s="103"/>
      <c r="P320" s="103"/>
      <c r="Q320" s="103"/>
      <c r="R320" s="103"/>
      <c r="S320" s="103"/>
      <c r="T320" s="103"/>
      <c r="Z320" s="4">
        <f t="shared" si="38"/>
        <v>0</v>
      </c>
      <c r="AA320" s="4">
        <f t="shared" si="39"/>
        <v>0</v>
      </c>
      <c r="AD320" s="63"/>
      <c r="AE320" s="63"/>
      <c r="AM320" s="65"/>
      <c r="AN320" s="65"/>
      <c r="AO320" s="65"/>
      <c r="AP320"/>
    </row>
    <row r="321" spans="1:1024" outlineLevel="1" x14ac:dyDescent="0.25">
      <c r="A321" s="2" t="str">
        <f>B321&amp;"-"&amp;COUNTIF($B$24:B321,B321)</f>
        <v>Reforma-139</v>
      </c>
      <c r="B321" s="136" t="s">
        <v>7</v>
      </c>
      <c r="C321" s="81" t="s">
        <v>422</v>
      </c>
      <c r="D321" s="84" t="s">
        <v>423</v>
      </c>
      <c r="E321" s="85" t="s">
        <v>55</v>
      </c>
      <c r="F321" s="34">
        <v>1</v>
      </c>
      <c r="G321" s="132"/>
      <c r="H321" s="132"/>
      <c r="I321" s="31">
        <f t="shared" si="43"/>
        <v>0</v>
      </c>
      <c r="J321" s="133"/>
      <c r="K321" s="32">
        <f t="shared" si="44"/>
        <v>0</v>
      </c>
      <c r="L321" s="33">
        <f t="shared" si="45"/>
        <v>0</v>
      </c>
      <c r="M321" s="102"/>
      <c r="N321" s="103"/>
      <c r="O321" s="103"/>
      <c r="P321" s="103"/>
      <c r="Q321" s="103"/>
      <c r="R321" s="103"/>
      <c r="S321" s="103"/>
      <c r="T321" s="103"/>
      <c r="Z321" s="4">
        <f t="shared" si="38"/>
        <v>0</v>
      </c>
      <c r="AA321" s="4">
        <f t="shared" si="39"/>
        <v>0</v>
      </c>
      <c r="AD321" s="63"/>
      <c r="AE321" s="63"/>
      <c r="AM321" s="65"/>
      <c r="AN321" s="65"/>
      <c r="AO321" s="65"/>
      <c r="AP321"/>
    </row>
    <row r="322" spans="1:1024" outlineLevel="1" x14ac:dyDescent="0.25">
      <c r="A322" s="2" t="str">
        <f>B322&amp;"-"&amp;COUNTIF($B$24:B322,B322)</f>
        <v>Reforma-140</v>
      </c>
      <c r="B322" s="136" t="s">
        <v>7</v>
      </c>
      <c r="C322" s="81" t="s">
        <v>424</v>
      </c>
      <c r="D322" s="84" t="s">
        <v>425</v>
      </c>
      <c r="E322" s="85" t="s">
        <v>55</v>
      </c>
      <c r="F322" s="34">
        <v>3</v>
      </c>
      <c r="G322" s="132"/>
      <c r="H322" s="132"/>
      <c r="I322" s="31">
        <f t="shared" si="43"/>
        <v>0</v>
      </c>
      <c r="J322" s="133"/>
      <c r="K322" s="32">
        <f t="shared" si="44"/>
        <v>0</v>
      </c>
      <c r="L322" s="33">
        <f t="shared" si="45"/>
        <v>0</v>
      </c>
      <c r="Z322" s="4">
        <f t="shared" si="38"/>
        <v>0</v>
      </c>
      <c r="AA322" s="4">
        <f t="shared" si="39"/>
        <v>0</v>
      </c>
      <c r="AD322" s="63"/>
      <c r="AE322" s="63"/>
      <c r="AM322" s="65"/>
      <c r="AN322" s="65"/>
      <c r="AO322" s="65"/>
      <c r="AP322"/>
    </row>
    <row r="323" spans="1:1024" ht="14.4" outlineLevel="1" thickBot="1" x14ac:dyDescent="0.3">
      <c r="A323" s="2" t="str">
        <f>B323&amp;"-"&amp;COUNTIF($B$24:B323,B323)</f>
        <v>Reforma-141</v>
      </c>
      <c r="B323" s="136" t="s">
        <v>7</v>
      </c>
      <c r="C323" s="81" t="s">
        <v>426</v>
      </c>
      <c r="D323" s="84" t="s">
        <v>952</v>
      </c>
      <c r="E323" s="85" t="s">
        <v>39</v>
      </c>
      <c r="F323" s="34">
        <v>25</v>
      </c>
      <c r="G323" s="132"/>
      <c r="H323" s="132"/>
      <c r="I323" s="31">
        <f t="shared" si="43"/>
        <v>0</v>
      </c>
      <c r="J323" s="133"/>
      <c r="K323" s="32">
        <f t="shared" si="44"/>
        <v>0</v>
      </c>
      <c r="L323" s="33">
        <f t="shared" si="45"/>
        <v>0</v>
      </c>
      <c r="Z323" s="4">
        <f t="shared" si="38"/>
        <v>0</v>
      </c>
      <c r="AA323" s="4">
        <f t="shared" si="39"/>
        <v>0</v>
      </c>
      <c r="AD323" s="63"/>
      <c r="AE323" s="63"/>
      <c r="AM323" s="65"/>
      <c r="AN323" s="65"/>
      <c r="AO323" s="65"/>
      <c r="AP323"/>
    </row>
    <row r="324" spans="1:1024" ht="14.4" thickBot="1" x14ac:dyDescent="0.3">
      <c r="B324" s="136"/>
      <c r="C324" s="86"/>
      <c r="D324" s="61"/>
      <c r="E324" s="36"/>
      <c r="F324" s="87"/>
      <c r="G324" s="87"/>
      <c r="H324" s="87"/>
      <c r="I324" s="37"/>
      <c r="J324" s="38"/>
      <c r="K324" s="39" t="s">
        <v>18</v>
      </c>
      <c r="L324" s="39">
        <f>SUM(L287:L323)</f>
        <v>0</v>
      </c>
      <c r="M324" s="40" t="e">
        <f>L324/$L$624</f>
        <v>#DIV/0!</v>
      </c>
      <c r="Z324" s="4">
        <f t="shared" si="38"/>
        <v>0</v>
      </c>
      <c r="AA324" s="4">
        <f t="shared" si="39"/>
        <v>0</v>
      </c>
      <c r="AD324" s="63"/>
      <c r="AE324" s="63"/>
      <c r="AM324" s="65"/>
      <c r="AN324" s="65"/>
      <c r="AO324" s="65"/>
      <c r="AP324"/>
    </row>
    <row r="325" spans="1:1024" s="1" customFormat="1" ht="14.4" hidden="1" thickBot="1" x14ac:dyDescent="0.3">
      <c r="B325" s="136"/>
      <c r="C325" s="70"/>
      <c r="D325" s="112" t="s">
        <v>427</v>
      </c>
      <c r="E325" s="72"/>
      <c r="F325" s="73"/>
      <c r="G325" s="74"/>
      <c r="H325" s="74"/>
      <c r="I325" s="75"/>
      <c r="J325" s="75"/>
      <c r="K325" s="76"/>
      <c r="L325" s="77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4">
        <f t="shared" si="38"/>
        <v>0</v>
      </c>
      <c r="AA325" s="4">
        <f t="shared" si="39"/>
        <v>0</v>
      </c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80"/>
      <c r="AN325" s="80"/>
      <c r="AO325" s="80"/>
      <c r="AMF325"/>
      <c r="AMG325"/>
      <c r="AMH325"/>
      <c r="AMI325"/>
      <c r="AMJ325"/>
    </row>
    <row r="326" spans="1:1024" ht="14.4" hidden="1" thickBot="1" x14ac:dyDescent="0.3">
      <c r="B326" s="136"/>
      <c r="C326" s="86"/>
      <c r="D326" s="61"/>
      <c r="E326" s="36"/>
      <c r="F326" s="87"/>
      <c r="G326" s="87"/>
      <c r="H326" s="87"/>
      <c r="I326" s="37"/>
      <c r="J326" s="38"/>
      <c r="K326" s="39" t="s">
        <v>18</v>
      </c>
      <c r="L326" s="39">
        <f>SUM(L325)</f>
        <v>0</v>
      </c>
      <c r="M326" s="46"/>
      <c r="Z326" s="4">
        <f t="shared" si="38"/>
        <v>0</v>
      </c>
      <c r="AA326" s="4">
        <f t="shared" si="39"/>
        <v>0</v>
      </c>
      <c r="AD326" s="63"/>
      <c r="AE326" s="63"/>
      <c r="AM326" s="65"/>
      <c r="AN326" s="65"/>
      <c r="AO326" s="65"/>
      <c r="AP326"/>
    </row>
    <row r="327" spans="1:1024" s="1" customFormat="1" ht="14.4" thickBot="1" x14ac:dyDescent="0.3">
      <c r="B327" s="136"/>
      <c r="C327" s="70" t="s">
        <v>428</v>
      </c>
      <c r="D327" s="71" t="s">
        <v>429</v>
      </c>
      <c r="E327" s="72"/>
      <c r="F327" s="73"/>
      <c r="G327" s="74"/>
      <c r="H327" s="74"/>
      <c r="I327" s="75"/>
      <c r="J327" s="75"/>
      <c r="K327" s="76"/>
      <c r="L327" s="77"/>
      <c r="M327" s="113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4">
        <f t="shared" si="38"/>
        <v>0</v>
      </c>
      <c r="AA327" s="4">
        <f t="shared" si="39"/>
        <v>0</v>
      </c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80"/>
      <c r="AN327" s="80"/>
      <c r="AO327" s="80"/>
      <c r="AMF327"/>
      <c r="AMG327"/>
      <c r="AMH327"/>
      <c r="AMI327"/>
      <c r="AMJ327"/>
    </row>
    <row r="328" spans="1:1024" outlineLevel="1" x14ac:dyDescent="0.25">
      <c r="A328" s="2" t="str">
        <f>B328&amp;"-"&amp;COUNTIF($B$24:B328,B328)</f>
        <v>Ampliação Unidade-101</v>
      </c>
      <c r="B328" s="136" t="s">
        <v>11</v>
      </c>
      <c r="C328" s="81" t="s">
        <v>430</v>
      </c>
      <c r="D328" s="84" t="s">
        <v>431</v>
      </c>
      <c r="E328" s="85" t="s">
        <v>55</v>
      </c>
      <c r="F328" s="34">
        <v>1</v>
      </c>
      <c r="G328" s="132"/>
      <c r="H328" s="132"/>
      <c r="I328" s="31">
        <f t="shared" ref="I328:I333" si="46">IF(F328&lt;&gt;"",TRUNC(G328,2)+TRUNC(H328,2),"")</f>
        <v>0</v>
      </c>
      <c r="J328" s="133"/>
      <c r="K328" s="32">
        <f t="shared" ref="K328:K333" si="47">ROUND(I328*(1+J328),2)</f>
        <v>0</v>
      </c>
      <c r="L328" s="33">
        <f t="shared" ref="L328:L333" si="48">ROUND(K328*F328,2)</f>
        <v>0</v>
      </c>
      <c r="M328" s="113"/>
      <c r="N328" s="78"/>
      <c r="O328" s="78"/>
      <c r="Z328" s="4">
        <f t="shared" si="38"/>
        <v>0</v>
      </c>
      <c r="AA328" s="4">
        <f t="shared" si="39"/>
        <v>0</v>
      </c>
      <c r="AD328" s="63"/>
      <c r="AE328" s="63"/>
      <c r="AM328" s="65"/>
      <c r="AN328" s="65"/>
      <c r="AO328" s="65"/>
      <c r="AP328"/>
    </row>
    <row r="329" spans="1:1024" outlineLevel="1" x14ac:dyDescent="0.25">
      <c r="A329" s="2" t="str">
        <f>B329&amp;"-"&amp;COUNTIF($B$24:B329,B329)</f>
        <v>Reforma-142</v>
      </c>
      <c r="B329" s="136" t="s">
        <v>7</v>
      </c>
      <c r="C329" s="81" t="s">
        <v>432</v>
      </c>
      <c r="D329" s="84" t="s">
        <v>431</v>
      </c>
      <c r="E329" s="85" t="s">
        <v>55</v>
      </c>
      <c r="F329" s="34">
        <v>2</v>
      </c>
      <c r="G329" s="132"/>
      <c r="H329" s="132"/>
      <c r="I329" s="31">
        <f t="shared" si="46"/>
        <v>0</v>
      </c>
      <c r="J329" s="133"/>
      <c r="K329" s="32">
        <f t="shared" si="47"/>
        <v>0</v>
      </c>
      <c r="L329" s="33">
        <f t="shared" si="48"/>
        <v>0</v>
      </c>
      <c r="M329" s="114"/>
      <c r="N329" s="115"/>
      <c r="O329" s="115"/>
      <c r="Z329" s="4">
        <f t="shared" si="38"/>
        <v>0</v>
      </c>
      <c r="AA329" s="4">
        <f t="shared" si="39"/>
        <v>0</v>
      </c>
      <c r="AD329" s="63"/>
      <c r="AE329" s="63"/>
      <c r="AM329" s="65"/>
      <c r="AN329" s="65"/>
      <c r="AO329" s="65"/>
      <c r="AP329"/>
    </row>
    <row r="330" spans="1:1024" outlineLevel="1" x14ac:dyDescent="0.25">
      <c r="A330" s="2" t="str">
        <f>B330&amp;"-"&amp;COUNTIF($B$24:B330,B330)</f>
        <v>Ampliação Unidade-102</v>
      </c>
      <c r="B330" s="136" t="s">
        <v>11</v>
      </c>
      <c r="C330" s="81" t="s">
        <v>433</v>
      </c>
      <c r="D330" s="84" t="s">
        <v>434</v>
      </c>
      <c r="E330" s="85" t="s">
        <v>55</v>
      </c>
      <c r="F330" s="34">
        <v>4</v>
      </c>
      <c r="G330" s="132"/>
      <c r="H330" s="132"/>
      <c r="I330" s="31">
        <f t="shared" si="46"/>
        <v>0</v>
      </c>
      <c r="J330" s="133"/>
      <c r="K330" s="32">
        <f t="shared" si="47"/>
        <v>0</v>
      </c>
      <c r="L330" s="33">
        <f t="shared" si="48"/>
        <v>0</v>
      </c>
      <c r="M330" s="114"/>
      <c r="N330" s="115"/>
      <c r="O330" s="115"/>
      <c r="Z330" s="4">
        <f t="shared" si="38"/>
        <v>0</v>
      </c>
      <c r="AA330" s="4">
        <f t="shared" si="39"/>
        <v>0</v>
      </c>
      <c r="AD330" s="63"/>
      <c r="AE330" s="63"/>
      <c r="AM330" s="65"/>
      <c r="AN330" s="65"/>
      <c r="AO330" s="65"/>
      <c r="AP330"/>
    </row>
    <row r="331" spans="1:1024" outlineLevel="1" x14ac:dyDescent="0.25">
      <c r="A331" s="2" t="str">
        <f>B331&amp;"-"&amp;COUNTIF($B$24:B331,B331)</f>
        <v>Reforma-143</v>
      </c>
      <c r="B331" s="136" t="s">
        <v>7</v>
      </c>
      <c r="C331" s="81" t="s">
        <v>435</v>
      </c>
      <c r="D331" s="84" t="s">
        <v>434</v>
      </c>
      <c r="E331" s="85" t="s">
        <v>55</v>
      </c>
      <c r="F331" s="34">
        <v>5</v>
      </c>
      <c r="G331" s="132"/>
      <c r="H331" s="132"/>
      <c r="I331" s="31">
        <f t="shared" si="46"/>
        <v>0</v>
      </c>
      <c r="J331" s="133"/>
      <c r="K331" s="32">
        <f t="shared" si="47"/>
        <v>0</v>
      </c>
      <c r="L331" s="33">
        <f t="shared" si="48"/>
        <v>0</v>
      </c>
      <c r="M331" s="114"/>
      <c r="N331" s="115"/>
      <c r="O331" s="115"/>
      <c r="Z331" s="4">
        <f t="shared" si="38"/>
        <v>0</v>
      </c>
      <c r="AA331" s="4">
        <f t="shared" si="39"/>
        <v>0</v>
      </c>
      <c r="AD331" s="63"/>
      <c r="AE331" s="63"/>
      <c r="AM331" s="65"/>
      <c r="AN331" s="65"/>
      <c r="AO331" s="65"/>
      <c r="AP331"/>
    </row>
    <row r="332" spans="1:1024" outlineLevel="1" x14ac:dyDescent="0.25">
      <c r="A332" s="2" t="str">
        <f>B332&amp;"-"&amp;COUNTIF($B$24:B332,B332)</f>
        <v>Ampliação Unidade-103</v>
      </c>
      <c r="B332" s="136" t="s">
        <v>11</v>
      </c>
      <c r="C332" s="81" t="s">
        <v>436</v>
      </c>
      <c r="D332" s="84" t="s">
        <v>437</v>
      </c>
      <c r="E332" s="85" t="s">
        <v>55</v>
      </c>
      <c r="F332" s="34">
        <v>4</v>
      </c>
      <c r="G332" s="132"/>
      <c r="H332" s="132"/>
      <c r="I332" s="31">
        <f t="shared" si="46"/>
        <v>0</v>
      </c>
      <c r="J332" s="133"/>
      <c r="K332" s="32">
        <f t="shared" si="47"/>
        <v>0</v>
      </c>
      <c r="L332" s="33">
        <f t="shared" si="48"/>
        <v>0</v>
      </c>
      <c r="M332" s="114"/>
      <c r="N332" s="115"/>
      <c r="O332" s="115"/>
      <c r="Z332" s="4">
        <f t="shared" si="38"/>
        <v>0</v>
      </c>
      <c r="AA332" s="4">
        <f t="shared" si="39"/>
        <v>0</v>
      </c>
      <c r="AD332" s="63"/>
      <c r="AE332" s="63"/>
      <c r="AM332" s="65"/>
      <c r="AN332" s="65"/>
      <c r="AO332" s="65"/>
      <c r="AP332"/>
    </row>
    <row r="333" spans="1:1024" ht="14.4" outlineLevel="1" thickBot="1" x14ac:dyDescent="0.3">
      <c r="A333" s="2" t="str">
        <f>B333&amp;"-"&amp;COUNTIF($B$24:B333,B333)</f>
        <v>Reforma-144</v>
      </c>
      <c r="B333" s="136" t="s">
        <v>7</v>
      </c>
      <c r="C333" s="81" t="s">
        <v>438</v>
      </c>
      <c r="D333" s="84" t="s">
        <v>437</v>
      </c>
      <c r="E333" s="85" t="s">
        <v>55</v>
      </c>
      <c r="F333" s="34">
        <v>5</v>
      </c>
      <c r="G333" s="132"/>
      <c r="H333" s="132"/>
      <c r="I333" s="31">
        <f t="shared" si="46"/>
        <v>0</v>
      </c>
      <c r="J333" s="133"/>
      <c r="K333" s="32">
        <f t="shared" si="47"/>
        <v>0</v>
      </c>
      <c r="L333" s="33">
        <f t="shared" si="48"/>
        <v>0</v>
      </c>
      <c r="M333" s="114"/>
      <c r="N333" s="115"/>
      <c r="O333" s="115"/>
      <c r="Z333" s="4">
        <f t="shared" si="38"/>
        <v>0</v>
      </c>
      <c r="AA333" s="4">
        <f t="shared" si="39"/>
        <v>0</v>
      </c>
      <c r="AD333" s="63"/>
      <c r="AE333" s="63"/>
      <c r="AM333" s="65"/>
      <c r="AN333" s="65"/>
      <c r="AO333" s="65"/>
      <c r="AP333"/>
    </row>
    <row r="334" spans="1:1024" ht="14.4" thickBot="1" x14ac:dyDescent="0.3">
      <c r="B334" s="136"/>
      <c r="C334" s="86"/>
      <c r="D334" s="61"/>
      <c r="E334" s="36"/>
      <c r="F334" s="87"/>
      <c r="G334" s="87"/>
      <c r="H334" s="87"/>
      <c r="I334" s="37"/>
      <c r="J334" s="38"/>
      <c r="K334" s="42" t="s">
        <v>18</v>
      </c>
      <c r="L334" s="42">
        <f>SUM(L328:L333)</f>
        <v>0</v>
      </c>
      <c r="M334" s="40" t="e">
        <f>L334/$L$624</f>
        <v>#DIV/0!</v>
      </c>
      <c r="Z334" s="4">
        <f t="shared" si="38"/>
        <v>0</v>
      </c>
      <c r="AA334" s="4">
        <f t="shared" si="39"/>
        <v>0</v>
      </c>
      <c r="AD334" s="63"/>
      <c r="AE334" s="63"/>
      <c r="AM334" s="65"/>
      <c r="AN334" s="65"/>
      <c r="AO334" s="65"/>
      <c r="AP334"/>
    </row>
    <row r="335" spans="1:1024" s="1" customFormat="1" ht="14.4" thickBot="1" x14ac:dyDescent="0.3">
      <c r="B335" s="136"/>
      <c r="C335" s="70" t="s">
        <v>439</v>
      </c>
      <c r="D335" s="71" t="s">
        <v>440</v>
      </c>
      <c r="E335" s="72"/>
      <c r="F335" s="73"/>
      <c r="G335" s="74"/>
      <c r="H335" s="74"/>
      <c r="I335" s="75"/>
      <c r="J335" s="75"/>
      <c r="K335" s="76"/>
      <c r="L335" s="77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4">
        <f t="shared" si="38"/>
        <v>0</v>
      </c>
      <c r="AA335" s="4">
        <f t="shared" si="39"/>
        <v>0</v>
      </c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80"/>
      <c r="AN335" s="80"/>
      <c r="AO335" s="80"/>
      <c r="AMF335"/>
      <c r="AMG335"/>
      <c r="AMH335"/>
      <c r="AMI335"/>
      <c r="AMJ335"/>
    </row>
    <row r="336" spans="1:1024" x14ac:dyDescent="0.25">
      <c r="A336" s="1"/>
      <c r="B336" s="136"/>
      <c r="C336" s="88" t="s">
        <v>441</v>
      </c>
      <c r="D336" s="89" t="s">
        <v>442</v>
      </c>
      <c r="E336" s="110"/>
      <c r="F336" s="116"/>
      <c r="G336" s="117"/>
      <c r="H336" s="117"/>
      <c r="I336" s="93"/>
      <c r="J336" s="93"/>
      <c r="K336" s="94"/>
      <c r="L336" s="95"/>
      <c r="Z336" s="4">
        <f t="shared" si="38"/>
        <v>0</v>
      </c>
      <c r="AA336" s="4">
        <f t="shared" si="39"/>
        <v>0</v>
      </c>
      <c r="AD336" s="63"/>
      <c r="AE336" s="63"/>
      <c r="AM336" s="65"/>
      <c r="AN336" s="65"/>
      <c r="AO336" s="65"/>
      <c r="AP336"/>
    </row>
    <row r="337" spans="1:42" outlineLevel="1" x14ac:dyDescent="0.25">
      <c r="A337" s="2" t="str">
        <f>B337&amp;"-"&amp;COUNTIF($B$24:B337,B337)</f>
        <v>Ampliação Unidade-104</v>
      </c>
      <c r="B337" s="136" t="s">
        <v>11</v>
      </c>
      <c r="C337" s="81" t="s">
        <v>443</v>
      </c>
      <c r="D337" s="84" t="s">
        <v>444</v>
      </c>
      <c r="E337" s="85" t="s">
        <v>55</v>
      </c>
      <c r="F337" s="34">
        <v>12</v>
      </c>
      <c r="G337" s="132"/>
      <c r="H337" s="132"/>
      <c r="I337" s="31">
        <f t="shared" ref="I337:I368" si="49">IF(F337&lt;&gt;"",TRUNC(G337,2)+TRUNC(H337,2),"")</f>
        <v>0</v>
      </c>
      <c r="J337" s="133"/>
      <c r="K337" s="32">
        <f t="shared" ref="K337:K368" si="50">ROUND(I337*(1+J337),2)</f>
        <v>0</v>
      </c>
      <c r="L337" s="33">
        <f t="shared" ref="L337:L368" si="51">ROUND(K337*F337,2)</f>
        <v>0</v>
      </c>
      <c r="Z337" s="4">
        <f t="shared" si="38"/>
        <v>0</v>
      </c>
      <c r="AA337" s="4">
        <f t="shared" si="39"/>
        <v>0</v>
      </c>
      <c r="AD337" s="63"/>
      <c r="AE337" s="63"/>
      <c r="AM337" s="65"/>
      <c r="AN337" s="65"/>
      <c r="AO337" s="65"/>
      <c r="AP337"/>
    </row>
    <row r="338" spans="1:42" outlineLevel="1" x14ac:dyDescent="0.25">
      <c r="A338" s="2" t="str">
        <f>B338&amp;"-"&amp;COUNTIF($B$24:B338,B338)</f>
        <v>Ampliação Unidade-105</v>
      </c>
      <c r="B338" s="136" t="s">
        <v>11</v>
      </c>
      <c r="C338" s="81" t="s">
        <v>445</v>
      </c>
      <c r="D338" s="84" t="s">
        <v>446</v>
      </c>
      <c r="E338" s="85" t="s">
        <v>55</v>
      </c>
      <c r="F338" s="34">
        <v>1</v>
      </c>
      <c r="G338" s="132"/>
      <c r="H338" s="132"/>
      <c r="I338" s="31">
        <f t="shared" si="49"/>
        <v>0</v>
      </c>
      <c r="J338" s="133"/>
      <c r="K338" s="32">
        <f t="shared" si="50"/>
        <v>0</v>
      </c>
      <c r="L338" s="33">
        <f t="shared" si="51"/>
        <v>0</v>
      </c>
      <c r="Z338" s="4">
        <f t="shared" si="38"/>
        <v>0</v>
      </c>
      <c r="AA338" s="4">
        <f t="shared" si="39"/>
        <v>0</v>
      </c>
      <c r="AD338" s="63"/>
      <c r="AE338" s="63"/>
      <c r="AM338" s="65"/>
      <c r="AN338" s="65"/>
      <c r="AO338" s="65"/>
      <c r="AP338"/>
    </row>
    <row r="339" spans="1:42" outlineLevel="1" x14ac:dyDescent="0.25">
      <c r="A339" s="2" t="str">
        <f>B339&amp;"-"&amp;COUNTIF($B$24:B339,B339)</f>
        <v>Ampliação Unidade-106</v>
      </c>
      <c r="B339" s="136" t="s">
        <v>11</v>
      </c>
      <c r="C339" s="81" t="s">
        <v>447</v>
      </c>
      <c r="D339" s="84" t="s">
        <v>448</v>
      </c>
      <c r="E339" s="85" t="s">
        <v>55</v>
      </c>
      <c r="F339" s="34">
        <v>10</v>
      </c>
      <c r="G339" s="132"/>
      <c r="H339" s="132"/>
      <c r="I339" s="31">
        <f t="shared" si="49"/>
        <v>0</v>
      </c>
      <c r="J339" s="133"/>
      <c r="K339" s="32">
        <f t="shared" si="50"/>
        <v>0</v>
      </c>
      <c r="L339" s="33">
        <f t="shared" si="51"/>
        <v>0</v>
      </c>
      <c r="Z339" s="4">
        <f t="shared" si="38"/>
        <v>0</v>
      </c>
      <c r="AA339" s="4">
        <f t="shared" si="39"/>
        <v>0</v>
      </c>
      <c r="AD339" s="63"/>
      <c r="AE339" s="63"/>
      <c r="AM339" s="65"/>
      <c r="AN339" s="65"/>
      <c r="AO339" s="65"/>
      <c r="AP339"/>
    </row>
    <row r="340" spans="1:42" outlineLevel="1" x14ac:dyDescent="0.25">
      <c r="A340" s="2" t="str">
        <f>B340&amp;"-"&amp;COUNTIF($B$24:B340,B340)</f>
        <v>Ampliação Unidade-107</v>
      </c>
      <c r="B340" s="136" t="s">
        <v>11</v>
      </c>
      <c r="C340" s="81" t="s">
        <v>449</v>
      </c>
      <c r="D340" s="84" t="s">
        <v>450</v>
      </c>
      <c r="E340" s="85" t="s">
        <v>55</v>
      </c>
      <c r="F340" s="34">
        <v>5</v>
      </c>
      <c r="G340" s="132"/>
      <c r="H340" s="132"/>
      <c r="I340" s="31">
        <f t="shared" si="49"/>
        <v>0</v>
      </c>
      <c r="J340" s="133"/>
      <c r="K340" s="32">
        <f t="shared" si="50"/>
        <v>0</v>
      </c>
      <c r="L340" s="33">
        <f t="shared" si="51"/>
        <v>0</v>
      </c>
      <c r="Z340" s="4">
        <f t="shared" si="38"/>
        <v>0</v>
      </c>
      <c r="AA340" s="4">
        <f t="shared" si="39"/>
        <v>0</v>
      </c>
      <c r="AD340" s="63"/>
      <c r="AE340" s="63"/>
      <c r="AM340" s="65"/>
      <c r="AN340" s="65"/>
      <c r="AO340" s="65"/>
      <c r="AP340"/>
    </row>
    <row r="341" spans="1:42" outlineLevel="1" x14ac:dyDescent="0.25">
      <c r="A341" s="2" t="str">
        <f>B341&amp;"-"&amp;COUNTIF($B$24:B341,B341)</f>
        <v>Ampliação Unidade-108</v>
      </c>
      <c r="B341" s="136" t="s">
        <v>11</v>
      </c>
      <c r="C341" s="81" t="s">
        <v>451</v>
      </c>
      <c r="D341" s="84" t="s">
        <v>452</v>
      </c>
      <c r="E341" s="85" t="s">
        <v>55</v>
      </c>
      <c r="F341" s="34">
        <v>1</v>
      </c>
      <c r="G341" s="132"/>
      <c r="H341" s="132"/>
      <c r="I341" s="31">
        <f t="shared" si="49"/>
        <v>0</v>
      </c>
      <c r="J341" s="133"/>
      <c r="K341" s="32">
        <f t="shared" si="50"/>
        <v>0</v>
      </c>
      <c r="L341" s="33">
        <f t="shared" si="51"/>
        <v>0</v>
      </c>
      <c r="Z341" s="4">
        <f t="shared" si="38"/>
        <v>0</v>
      </c>
      <c r="AA341" s="4">
        <f t="shared" si="39"/>
        <v>0</v>
      </c>
      <c r="AD341" s="63"/>
      <c r="AE341" s="63"/>
      <c r="AM341" s="65"/>
      <c r="AN341" s="65"/>
      <c r="AO341" s="65"/>
      <c r="AP341"/>
    </row>
    <row r="342" spans="1:42" ht="27.6" outlineLevel="1" x14ac:dyDescent="0.25">
      <c r="A342" s="2" t="str">
        <f>B342&amp;"-"&amp;COUNTIF($B$24:B342,B342)</f>
        <v>Ampliação Unidade-109</v>
      </c>
      <c r="B342" s="136" t="s">
        <v>11</v>
      </c>
      <c r="C342" s="81" t="s">
        <v>453</v>
      </c>
      <c r="D342" s="84" t="s">
        <v>454</v>
      </c>
      <c r="E342" s="85" t="s">
        <v>55</v>
      </c>
      <c r="F342" s="34">
        <v>1</v>
      </c>
      <c r="G342" s="132"/>
      <c r="H342" s="132"/>
      <c r="I342" s="31">
        <f t="shared" si="49"/>
        <v>0</v>
      </c>
      <c r="J342" s="133"/>
      <c r="K342" s="32">
        <f t="shared" si="50"/>
        <v>0</v>
      </c>
      <c r="L342" s="33">
        <f t="shared" si="51"/>
        <v>0</v>
      </c>
      <c r="Z342" s="4">
        <f t="shared" si="38"/>
        <v>0</v>
      </c>
      <c r="AA342" s="4">
        <f t="shared" si="39"/>
        <v>0</v>
      </c>
      <c r="AD342" s="63"/>
      <c r="AE342" s="63"/>
      <c r="AM342" s="65"/>
      <c r="AN342" s="65"/>
      <c r="AO342" s="65"/>
      <c r="AP342"/>
    </row>
    <row r="343" spans="1:42" outlineLevel="1" x14ac:dyDescent="0.25">
      <c r="A343" s="2" t="str">
        <f>B343&amp;"-"&amp;COUNTIF($B$24:B343,B343)</f>
        <v>Ampliação Unidade-110</v>
      </c>
      <c r="B343" s="136" t="s">
        <v>11</v>
      </c>
      <c r="C343" s="81" t="s">
        <v>455</v>
      </c>
      <c r="D343" s="84" t="s">
        <v>456</v>
      </c>
      <c r="E343" s="85" t="s">
        <v>55</v>
      </c>
      <c r="F343" s="34">
        <v>1</v>
      </c>
      <c r="G343" s="132"/>
      <c r="H343" s="132"/>
      <c r="I343" s="31">
        <f t="shared" si="49"/>
        <v>0</v>
      </c>
      <c r="J343" s="133"/>
      <c r="K343" s="32">
        <f t="shared" si="50"/>
        <v>0</v>
      </c>
      <c r="L343" s="33">
        <f t="shared" si="51"/>
        <v>0</v>
      </c>
      <c r="Z343" s="4">
        <f t="shared" si="38"/>
        <v>0</v>
      </c>
      <c r="AA343" s="4">
        <f t="shared" si="39"/>
        <v>0</v>
      </c>
      <c r="AD343" s="63"/>
      <c r="AE343" s="63"/>
      <c r="AM343" s="65"/>
      <c r="AN343" s="65"/>
      <c r="AO343" s="65"/>
      <c r="AP343"/>
    </row>
    <row r="344" spans="1:42" outlineLevel="1" x14ac:dyDescent="0.25">
      <c r="A344" s="2" t="str">
        <f>B344&amp;"-"&amp;COUNTIF($B$24:B344,B344)</f>
        <v>Ampliação Unidade-111</v>
      </c>
      <c r="B344" s="136" t="s">
        <v>11</v>
      </c>
      <c r="C344" s="81" t="s">
        <v>457</v>
      </c>
      <c r="D344" s="84" t="s">
        <v>458</v>
      </c>
      <c r="E344" s="85" t="s">
        <v>55</v>
      </c>
      <c r="F344" s="34">
        <v>3</v>
      </c>
      <c r="G344" s="132"/>
      <c r="H344" s="132"/>
      <c r="I344" s="31">
        <f t="shared" si="49"/>
        <v>0</v>
      </c>
      <c r="J344" s="133"/>
      <c r="K344" s="32">
        <f t="shared" si="50"/>
        <v>0</v>
      </c>
      <c r="L344" s="33">
        <f t="shared" si="51"/>
        <v>0</v>
      </c>
      <c r="Z344" s="4">
        <f t="shared" ref="Z344:Z407" si="52">IF(B344="Ampliação",L344,0)</f>
        <v>0</v>
      </c>
      <c r="AA344" s="4">
        <f t="shared" ref="AA344:AA407" si="53">IF(B344="Reforma",L344,0)</f>
        <v>0</v>
      </c>
      <c r="AD344" s="63"/>
      <c r="AE344" s="63"/>
      <c r="AM344" s="65"/>
      <c r="AN344" s="65"/>
      <c r="AO344" s="65"/>
      <c r="AP344"/>
    </row>
    <row r="345" spans="1:42" outlineLevel="1" x14ac:dyDescent="0.25">
      <c r="A345" s="2" t="str">
        <f>B345&amp;"-"&amp;COUNTIF($B$24:B345,B345)</f>
        <v>Ampliação Unidade-112</v>
      </c>
      <c r="B345" s="136" t="s">
        <v>11</v>
      </c>
      <c r="C345" s="81" t="s">
        <v>459</v>
      </c>
      <c r="D345" s="84" t="s">
        <v>458</v>
      </c>
      <c r="E345" s="85" t="s">
        <v>55</v>
      </c>
      <c r="F345" s="34">
        <v>12</v>
      </c>
      <c r="G345" s="132"/>
      <c r="H345" s="132"/>
      <c r="I345" s="31">
        <f t="shared" si="49"/>
        <v>0</v>
      </c>
      <c r="J345" s="133"/>
      <c r="K345" s="32">
        <f t="shared" si="50"/>
        <v>0</v>
      </c>
      <c r="L345" s="33">
        <f t="shared" si="51"/>
        <v>0</v>
      </c>
      <c r="Z345" s="4">
        <f t="shared" si="52"/>
        <v>0</v>
      </c>
      <c r="AA345" s="4">
        <f t="shared" si="53"/>
        <v>0</v>
      </c>
      <c r="AD345" s="63"/>
      <c r="AE345" s="63"/>
      <c r="AM345" s="65"/>
      <c r="AN345" s="65"/>
      <c r="AO345" s="65"/>
      <c r="AP345"/>
    </row>
    <row r="346" spans="1:42" outlineLevel="1" x14ac:dyDescent="0.25">
      <c r="A346" s="2" t="str">
        <f>B346&amp;"-"&amp;COUNTIF($B$24:B346,B346)</f>
        <v>Ampliação Unidade-113</v>
      </c>
      <c r="B346" s="136" t="s">
        <v>11</v>
      </c>
      <c r="C346" s="81" t="s">
        <v>460</v>
      </c>
      <c r="D346" s="84" t="s">
        <v>461</v>
      </c>
      <c r="E346" s="85" t="s">
        <v>39</v>
      </c>
      <c r="F346" s="34">
        <v>73</v>
      </c>
      <c r="G346" s="132"/>
      <c r="H346" s="132"/>
      <c r="I346" s="31">
        <f t="shared" si="49"/>
        <v>0</v>
      </c>
      <c r="J346" s="133"/>
      <c r="K346" s="32">
        <f t="shared" si="50"/>
        <v>0</v>
      </c>
      <c r="L346" s="33">
        <f t="shared" si="51"/>
        <v>0</v>
      </c>
      <c r="Z346" s="4">
        <f t="shared" si="52"/>
        <v>0</v>
      </c>
      <c r="AA346" s="4">
        <f t="shared" si="53"/>
        <v>0</v>
      </c>
      <c r="AD346" s="63"/>
      <c r="AE346" s="63"/>
      <c r="AM346" s="65"/>
      <c r="AN346" s="65"/>
      <c r="AO346" s="65"/>
      <c r="AP346"/>
    </row>
    <row r="347" spans="1:42" outlineLevel="1" x14ac:dyDescent="0.25">
      <c r="A347" s="2" t="str">
        <f>B347&amp;"-"&amp;COUNTIF($B$24:B347,B347)</f>
        <v>Ampliação Unidade-114</v>
      </c>
      <c r="B347" s="136" t="s">
        <v>11</v>
      </c>
      <c r="C347" s="81" t="s">
        <v>462</v>
      </c>
      <c r="D347" s="84" t="s">
        <v>463</v>
      </c>
      <c r="E347" s="85" t="s">
        <v>39</v>
      </c>
      <c r="F347" s="34">
        <v>27.3333333333333</v>
      </c>
      <c r="G347" s="132"/>
      <c r="H347" s="132"/>
      <c r="I347" s="31">
        <f t="shared" si="49"/>
        <v>0</v>
      </c>
      <c r="J347" s="133"/>
      <c r="K347" s="32">
        <f t="shared" si="50"/>
        <v>0</v>
      </c>
      <c r="L347" s="33">
        <f t="shared" si="51"/>
        <v>0</v>
      </c>
      <c r="Z347" s="4">
        <f t="shared" si="52"/>
        <v>0</v>
      </c>
      <c r="AA347" s="4">
        <f t="shared" si="53"/>
        <v>0</v>
      </c>
      <c r="AD347" s="63"/>
      <c r="AE347" s="63"/>
      <c r="AM347" s="65"/>
      <c r="AN347" s="65"/>
      <c r="AO347" s="65"/>
      <c r="AP347"/>
    </row>
    <row r="348" spans="1:42" outlineLevel="1" x14ac:dyDescent="0.25">
      <c r="A348" s="2" t="str">
        <f>B348&amp;"-"&amp;COUNTIF($B$24:B348,B348)</f>
        <v>Reforma-145</v>
      </c>
      <c r="B348" s="136" t="s">
        <v>7</v>
      </c>
      <c r="C348" s="81" t="s">
        <v>464</v>
      </c>
      <c r="D348" s="84" t="s">
        <v>465</v>
      </c>
      <c r="E348" s="85" t="s">
        <v>39</v>
      </c>
      <c r="F348" s="34">
        <v>69.3333333333333</v>
      </c>
      <c r="G348" s="132"/>
      <c r="H348" s="132"/>
      <c r="I348" s="31">
        <f t="shared" si="49"/>
        <v>0</v>
      </c>
      <c r="J348" s="133"/>
      <c r="K348" s="32">
        <f t="shared" si="50"/>
        <v>0</v>
      </c>
      <c r="L348" s="33">
        <f t="shared" si="51"/>
        <v>0</v>
      </c>
      <c r="Z348" s="4">
        <f t="shared" si="52"/>
        <v>0</v>
      </c>
      <c r="AA348" s="4">
        <f t="shared" si="53"/>
        <v>0</v>
      </c>
      <c r="AD348" s="63"/>
      <c r="AE348" s="63"/>
      <c r="AM348" s="65"/>
      <c r="AN348" s="65"/>
      <c r="AO348" s="65"/>
      <c r="AP348"/>
    </row>
    <row r="349" spans="1:42" outlineLevel="1" x14ac:dyDescent="0.25">
      <c r="A349" s="2" t="str">
        <f>B349&amp;"-"&amp;COUNTIF($B$24:B349,B349)</f>
        <v>Ampliação Unidade-115</v>
      </c>
      <c r="B349" s="136" t="s">
        <v>11</v>
      </c>
      <c r="C349" s="81" t="s">
        <v>466</v>
      </c>
      <c r="D349" s="84" t="s">
        <v>465</v>
      </c>
      <c r="E349" s="85" t="s">
        <v>39</v>
      </c>
      <c r="F349" s="34">
        <v>246.91851851851899</v>
      </c>
      <c r="G349" s="132"/>
      <c r="H349" s="132"/>
      <c r="I349" s="31">
        <f t="shared" si="49"/>
        <v>0</v>
      </c>
      <c r="J349" s="133"/>
      <c r="K349" s="32">
        <f t="shared" si="50"/>
        <v>0</v>
      </c>
      <c r="L349" s="33">
        <f t="shared" si="51"/>
        <v>0</v>
      </c>
      <c r="Z349" s="4">
        <f t="shared" si="52"/>
        <v>0</v>
      </c>
      <c r="AA349" s="4">
        <f t="shared" si="53"/>
        <v>0</v>
      </c>
      <c r="AD349" s="63"/>
      <c r="AE349" s="63"/>
      <c r="AM349" s="65"/>
      <c r="AN349" s="65"/>
      <c r="AO349" s="65"/>
      <c r="AP349"/>
    </row>
    <row r="350" spans="1:42" outlineLevel="1" x14ac:dyDescent="0.25">
      <c r="A350" s="2" t="str">
        <f>B350&amp;"-"&amp;COUNTIF($B$24:B350,B350)</f>
        <v>Reforma-146</v>
      </c>
      <c r="B350" s="136" t="s">
        <v>7</v>
      </c>
      <c r="C350" s="81" t="s">
        <v>467</v>
      </c>
      <c r="D350" s="84" t="s">
        <v>468</v>
      </c>
      <c r="E350" s="85" t="s">
        <v>39</v>
      </c>
      <c r="F350" s="34">
        <v>12.1444444444444</v>
      </c>
      <c r="G350" s="132"/>
      <c r="H350" s="132"/>
      <c r="I350" s="31">
        <f t="shared" si="49"/>
        <v>0</v>
      </c>
      <c r="J350" s="133"/>
      <c r="K350" s="32">
        <f t="shared" si="50"/>
        <v>0</v>
      </c>
      <c r="L350" s="33">
        <f t="shared" si="51"/>
        <v>0</v>
      </c>
      <c r="Z350" s="4">
        <f t="shared" si="52"/>
        <v>0</v>
      </c>
      <c r="AA350" s="4">
        <f t="shared" si="53"/>
        <v>0</v>
      </c>
      <c r="AD350" s="63"/>
      <c r="AE350" s="63"/>
      <c r="AM350" s="65"/>
      <c r="AN350" s="65"/>
      <c r="AO350" s="65"/>
      <c r="AP350"/>
    </row>
    <row r="351" spans="1:42" outlineLevel="1" x14ac:dyDescent="0.25">
      <c r="A351" s="2" t="str">
        <f>B351&amp;"-"&amp;COUNTIF($B$24:B351,B351)</f>
        <v>Ampliação Unidade-116</v>
      </c>
      <c r="B351" s="136" t="s">
        <v>11</v>
      </c>
      <c r="C351" s="81" t="s">
        <v>469</v>
      </c>
      <c r="D351" s="84" t="s">
        <v>468</v>
      </c>
      <c r="E351" s="85" t="s">
        <v>39</v>
      </c>
      <c r="F351" s="34">
        <v>57.539506172839502</v>
      </c>
      <c r="G351" s="132"/>
      <c r="H351" s="132"/>
      <c r="I351" s="31">
        <f t="shared" si="49"/>
        <v>0</v>
      </c>
      <c r="J351" s="133"/>
      <c r="K351" s="32">
        <f t="shared" si="50"/>
        <v>0</v>
      </c>
      <c r="L351" s="33">
        <f t="shared" si="51"/>
        <v>0</v>
      </c>
      <c r="Z351" s="4">
        <f t="shared" si="52"/>
        <v>0</v>
      </c>
      <c r="AA351" s="4">
        <f t="shared" si="53"/>
        <v>0</v>
      </c>
      <c r="AD351" s="63"/>
      <c r="AE351" s="63"/>
      <c r="AM351" s="65"/>
      <c r="AN351" s="65"/>
      <c r="AO351" s="65"/>
      <c r="AP351"/>
    </row>
    <row r="352" spans="1:42" outlineLevel="1" x14ac:dyDescent="0.25">
      <c r="A352" s="2" t="str">
        <f>B352&amp;"-"&amp;COUNTIF($B$24:B352,B352)</f>
        <v>Reforma-147</v>
      </c>
      <c r="B352" s="136" t="s">
        <v>7</v>
      </c>
      <c r="C352" s="81" t="s">
        <v>470</v>
      </c>
      <c r="D352" s="84" t="s">
        <v>471</v>
      </c>
      <c r="E352" s="85" t="s">
        <v>39</v>
      </c>
      <c r="F352" s="34">
        <v>82.711111111111094</v>
      </c>
      <c r="G352" s="132"/>
      <c r="H352" s="132"/>
      <c r="I352" s="31">
        <f t="shared" si="49"/>
        <v>0</v>
      </c>
      <c r="J352" s="133"/>
      <c r="K352" s="32">
        <f t="shared" si="50"/>
        <v>0</v>
      </c>
      <c r="L352" s="33">
        <f t="shared" si="51"/>
        <v>0</v>
      </c>
      <c r="Z352" s="4">
        <f t="shared" si="52"/>
        <v>0</v>
      </c>
      <c r="AA352" s="4">
        <f t="shared" si="53"/>
        <v>0</v>
      </c>
      <c r="AD352" s="63"/>
      <c r="AE352" s="63"/>
      <c r="AM352" s="65"/>
      <c r="AN352" s="65"/>
      <c r="AO352" s="65"/>
      <c r="AP352"/>
    </row>
    <row r="353" spans="1:42" outlineLevel="1" x14ac:dyDescent="0.25">
      <c r="A353" s="2" t="str">
        <f>B353&amp;"-"&amp;COUNTIF($B$24:B353,B353)</f>
        <v>Ampliação Unidade-117</v>
      </c>
      <c r="B353" s="136" t="s">
        <v>11</v>
      </c>
      <c r="C353" s="81" t="s">
        <v>472</v>
      </c>
      <c r="D353" s="84" t="s">
        <v>471</v>
      </c>
      <c r="E353" s="85" t="s">
        <v>39</v>
      </c>
      <c r="F353" s="34">
        <v>31.620987654320999</v>
      </c>
      <c r="G353" s="132"/>
      <c r="H353" s="132"/>
      <c r="I353" s="31">
        <f t="shared" si="49"/>
        <v>0</v>
      </c>
      <c r="J353" s="133"/>
      <c r="K353" s="32">
        <f t="shared" si="50"/>
        <v>0</v>
      </c>
      <c r="L353" s="33">
        <f t="shared" si="51"/>
        <v>0</v>
      </c>
      <c r="Z353" s="4">
        <f t="shared" si="52"/>
        <v>0</v>
      </c>
      <c r="AA353" s="4">
        <f t="shared" si="53"/>
        <v>0</v>
      </c>
      <c r="AD353" s="63"/>
      <c r="AE353" s="63"/>
      <c r="AM353" s="65"/>
      <c r="AN353" s="65"/>
      <c r="AO353" s="65"/>
      <c r="AP353"/>
    </row>
    <row r="354" spans="1:42" outlineLevel="1" x14ac:dyDescent="0.25">
      <c r="A354" s="2" t="str">
        <f>B354&amp;"-"&amp;COUNTIF($B$24:B354,B354)</f>
        <v>Reforma-148</v>
      </c>
      <c r="B354" s="136" t="s">
        <v>7</v>
      </c>
      <c r="C354" s="81" t="s">
        <v>473</v>
      </c>
      <c r="D354" s="84" t="s">
        <v>474</v>
      </c>
      <c r="E354" s="85" t="s">
        <v>55</v>
      </c>
      <c r="F354" s="34">
        <v>17</v>
      </c>
      <c r="G354" s="132"/>
      <c r="H354" s="132"/>
      <c r="I354" s="31">
        <f t="shared" si="49"/>
        <v>0</v>
      </c>
      <c r="J354" s="133"/>
      <c r="K354" s="32">
        <f t="shared" si="50"/>
        <v>0</v>
      </c>
      <c r="L354" s="33">
        <f t="shared" si="51"/>
        <v>0</v>
      </c>
      <c r="Z354" s="4">
        <f t="shared" si="52"/>
        <v>0</v>
      </c>
      <c r="AA354" s="4">
        <f t="shared" si="53"/>
        <v>0</v>
      </c>
      <c r="AD354" s="63"/>
      <c r="AE354" s="63"/>
      <c r="AM354" s="65"/>
      <c r="AN354" s="65"/>
      <c r="AO354" s="65"/>
      <c r="AP354"/>
    </row>
    <row r="355" spans="1:42" outlineLevel="1" x14ac:dyDescent="0.25">
      <c r="A355" s="2" t="str">
        <f>B355&amp;"-"&amp;COUNTIF($B$24:B355,B355)</f>
        <v>Ampliação Unidade-118</v>
      </c>
      <c r="B355" s="136" t="s">
        <v>11</v>
      </c>
      <c r="C355" s="81" t="s">
        <v>475</v>
      </c>
      <c r="D355" s="84" t="s">
        <v>474</v>
      </c>
      <c r="E355" s="85" t="s">
        <v>55</v>
      </c>
      <c r="F355" s="34">
        <v>18</v>
      </c>
      <c r="G355" s="132"/>
      <c r="H355" s="132"/>
      <c r="I355" s="31">
        <f t="shared" si="49"/>
        <v>0</v>
      </c>
      <c r="J355" s="133"/>
      <c r="K355" s="32">
        <f t="shared" si="50"/>
        <v>0</v>
      </c>
      <c r="L355" s="33">
        <f t="shared" si="51"/>
        <v>0</v>
      </c>
      <c r="Z355" s="4">
        <f t="shared" si="52"/>
        <v>0</v>
      </c>
      <c r="AA355" s="4">
        <f t="shared" si="53"/>
        <v>0</v>
      </c>
      <c r="AD355" s="63"/>
      <c r="AE355" s="63"/>
      <c r="AM355" s="65"/>
      <c r="AN355" s="65"/>
      <c r="AO355" s="65"/>
      <c r="AP355"/>
    </row>
    <row r="356" spans="1:42" outlineLevel="1" x14ac:dyDescent="0.25">
      <c r="A356" s="2" t="str">
        <f>B356&amp;"-"&amp;COUNTIF($B$24:B356,B356)</f>
        <v>Reforma-149</v>
      </c>
      <c r="B356" s="136" t="s">
        <v>7</v>
      </c>
      <c r="C356" s="81" t="s">
        <v>476</v>
      </c>
      <c r="D356" s="84" t="s">
        <v>477</v>
      </c>
      <c r="E356" s="85" t="s">
        <v>55</v>
      </c>
      <c r="F356" s="34">
        <v>23</v>
      </c>
      <c r="G356" s="132"/>
      <c r="H356" s="132"/>
      <c r="I356" s="31">
        <f t="shared" si="49"/>
        <v>0</v>
      </c>
      <c r="J356" s="133"/>
      <c r="K356" s="32">
        <f t="shared" si="50"/>
        <v>0</v>
      </c>
      <c r="L356" s="33">
        <f t="shared" si="51"/>
        <v>0</v>
      </c>
      <c r="Z356" s="4">
        <f t="shared" si="52"/>
        <v>0</v>
      </c>
      <c r="AA356" s="4">
        <f t="shared" si="53"/>
        <v>0</v>
      </c>
      <c r="AD356" s="63"/>
      <c r="AE356" s="63"/>
      <c r="AM356" s="65"/>
      <c r="AN356" s="65"/>
      <c r="AO356" s="65"/>
      <c r="AP356"/>
    </row>
    <row r="357" spans="1:42" outlineLevel="1" x14ac:dyDescent="0.25">
      <c r="A357" s="2" t="str">
        <f>B357&amp;"-"&amp;COUNTIF($B$24:B357,B357)</f>
        <v>Ampliação Unidade-119</v>
      </c>
      <c r="B357" s="136" t="s">
        <v>11</v>
      </c>
      <c r="C357" s="81" t="s">
        <v>478</v>
      </c>
      <c r="D357" s="84" t="s">
        <v>477</v>
      </c>
      <c r="E357" s="85" t="s">
        <v>55</v>
      </c>
      <c r="F357" s="34">
        <v>12</v>
      </c>
      <c r="G357" s="132"/>
      <c r="H357" s="132"/>
      <c r="I357" s="31">
        <f t="shared" si="49"/>
        <v>0</v>
      </c>
      <c r="J357" s="133"/>
      <c r="K357" s="32">
        <f t="shared" si="50"/>
        <v>0</v>
      </c>
      <c r="L357" s="33">
        <f t="shared" si="51"/>
        <v>0</v>
      </c>
      <c r="Z357" s="4">
        <f t="shared" si="52"/>
        <v>0</v>
      </c>
      <c r="AA357" s="4">
        <f t="shared" si="53"/>
        <v>0</v>
      </c>
      <c r="AD357" s="63"/>
      <c r="AE357" s="63"/>
      <c r="AM357" s="65"/>
      <c r="AN357" s="65"/>
      <c r="AO357" s="65"/>
      <c r="AP357"/>
    </row>
    <row r="358" spans="1:42" outlineLevel="1" x14ac:dyDescent="0.25">
      <c r="A358" s="2" t="str">
        <f>B358&amp;"-"&amp;COUNTIF($B$24:B358,B358)</f>
        <v>Reforma-150</v>
      </c>
      <c r="B358" s="136" t="s">
        <v>7</v>
      </c>
      <c r="C358" s="81" t="s">
        <v>479</v>
      </c>
      <c r="D358" s="84" t="s">
        <v>480</v>
      </c>
      <c r="E358" s="85" t="s">
        <v>55</v>
      </c>
      <c r="F358" s="34">
        <v>30</v>
      </c>
      <c r="G358" s="132"/>
      <c r="H358" s="132"/>
      <c r="I358" s="31">
        <f t="shared" si="49"/>
        <v>0</v>
      </c>
      <c r="J358" s="133"/>
      <c r="K358" s="32">
        <f t="shared" si="50"/>
        <v>0</v>
      </c>
      <c r="L358" s="33">
        <f t="shared" si="51"/>
        <v>0</v>
      </c>
      <c r="Z358" s="4">
        <f t="shared" si="52"/>
        <v>0</v>
      </c>
      <c r="AA358" s="4">
        <f t="shared" si="53"/>
        <v>0</v>
      </c>
      <c r="AD358" s="63"/>
      <c r="AE358" s="63"/>
      <c r="AM358" s="65"/>
      <c r="AN358" s="65"/>
      <c r="AO358" s="65"/>
      <c r="AP358"/>
    </row>
    <row r="359" spans="1:42" outlineLevel="1" x14ac:dyDescent="0.25">
      <c r="A359" s="2" t="str">
        <f>B359&amp;"-"&amp;COUNTIF($B$24:B359,B359)</f>
        <v>Ampliação Unidade-120</v>
      </c>
      <c r="B359" s="136" t="s">
        <v>11</v>
      </c>
      <c r="C359" s="81" t="s">
        <v>481</v>
      </c>
      <c r="D359" s="84" t="s">
        <v>480</v>
      </c>
      <c r="E359" s="85" t="s">
        <v>55</v>
      </c>
      <c r="F359" s="34">
        <v>18</v>
      </c>
      <c r="G359" s="132"/>
      <c r="H359" s="132"/>
      <c r="I359" s="31">
        <f t="shared" si="49"/>
        <v>0</v>
      </c>
      <c r="J359" s="133"/>
      <c r="K359" s="32">
        <f t="shared" si="50"/>
        <v>0</v>
      </c>
      <c r="L359" s="33">
        <f t="shared" si="51"/>
        <v>0</v>
      </c>
      <c r="Z359" s="4">
        <f t="shared" si="52"/>
        <v>0</v>
      </c>
      <c r="AA359" s="4">
        <f t="shared" si="53"/>
        <v>0</v>
      </c>
      <c r="AD359" s="63"/>
      <c r="AE359" s="63"/>
      <c r="AM359" s="65"/>
      <c r="AN359" s="65"/>
      <c r="AO359" s="65"/>
      <c r="AP359"/>
    </row>
    <row r="360" spans="1:42" outlineLevel="1" x14ac:dyDescent="0.25">
      <c r="A360" s="2" t="str">
        <f>B360&amp;"-"&amp;COUNTIF($B$24:B360,B360)</f>
        <v>Reforma-151</v>
      </c>
      <c r="B360" s="136" t="s">
        <v>7</v>
      </c>
      <c r="C360" s="81" t="s">
        <v>482</v>
      </c>
      <c r="D360" s="84" t="s">
        <v>483</v>
      </c>
      <c r="E360" s="85" t="s">
        <v>55</v>
      </c>
      <c r="F360" s="34">
        <v>5</v>
      </c>
      <c r="G360" s="132"/>
      <c r="H360" s="132"/>
      <c r="I360" s="31">
        <f t="shared" si="49"/>
        <v>0</v>
      </c>
      <c r="J360" s="133"/>
      <c r="K360" s="32">
        <f t="shared" si="50"/>
        <v>0</v>
      </c>
      <c r="L360" s="33">
        <f t="shared" si="51"/>
        <v>0</v>
      </c>
      <c r="Z360" s="4">
        <f t="shared" si="52"/>
        <v>0</v>
      </c>
      <c r="AA360" s="4">
        <f t="shared" si="53"/>
        <v>0</v>
      </c>
      <c r="AD360" s="63"/>
      <c r="AE360" s="63"/>
      <c r="AM360" s="65"/>
      <c r="AN360" s="65"/>
      <c r="AO360" s="65"/>
      <c r="AP360"/>
    </row>
    <row r="361" spans="1:42" outlineLevel="1" x14ac:dyDescent="0.25">
      <c r="A361" s="2" t="str">
        <f>B361&amp;"-"&amp;COUNTIF($B$24:B361,B361)</f>
        <v>Ampliação Unidade-121</v>
      </c>
      <c r="B361" s="136" t="s">
        <v>11</v>
      </c>
      <c r="C361" s="81" t="s">
        <v>484</v>
      </c>
      <c r="D361" s="84" t="s">
        <v>483</v>
      </c>
      <c r="E361" s="85" t="s">
        <v>55</v>
      </c>
      <c r="F361" s="34">
        <v>18</v>
      </c>
      <c r="G361" s="132"/>
      <c r="H361" s="132"/>
      <c r="I361" s="31">
        <f t="shared" si="49"/>
        <v>0</v>
      </c>
      <c r="J361" s="133"/>
      <c r="K361" s="32">
        <f t="shared" si="50"/>
        <v>0</v>
      </c>
      <c r="L361" s="33">
        <f t="shared" si="51"/>
        <v>0</v>
      </c>
      <c r="Z361" s="4">
        <f t="shared" si="52"/>
        <v>0</v>
      </c>
      <c r="AA361" s="4">
        <f t="shared" si="53"/>
        <v>0</v>
      </c>
      <c r="AD361" s="63"/>
      <c r="AE361" s="63"/>
      <c r="AM361" s="65"/>
      <c r="AN361" s="65"/>
      <c r="AO361" s="65"/>
      <c r="AP361"/>
    </row>
    <row r="362" spans="1:42" outlineLevel="1" x14ac:dyDescent="0.25">
      <c r="A362" s="2" t="str">
        <f>B362&amp;"-"&amp;COUNTIF($B$24:B362,B362)</f>
        <v>Reforma-152</v>
      </c>
      <c r="B362" s="136" t="s">
        <v>7</v>
      </c>
      <c r="C362" s="81" t="s">
        <v>485</v>
      </c>
      <c r="D362" s="84" t="s">
        <v>486</v>
      </c>
      <c r="E362" s="85" t="s">
        <v>55</v>
      </c>
      <c r="F362" s="34">
        <v>1</v>
      </c>
      <c r="G362" s="132"/>
      <c r="H362" s="132"/>
      <c r="I362" s="31">
        <f t="shared" si="49"/>
        <v>0</v>
      </c>
      <c r="J362" s="133"/>
      <c r="K362" s="32">
        <f t="shared" si="50"/>
        <v>0</v>
      </c>
      <c r="L362" s="33">
        <f t="shared" si="51"/>
        <v>0</v>
      </c>
      <c r="Z362" s="4">
        <f t="shared" si="52"/>
        <v>0</v>
      </c>
      <c r="AA362" s="4">
        <f t="shared" si="53"/>
        <v>0</v>
      </c>
      <c r="AD362" s="63"/>
      <c r="AE362" s="63"/>
      <c r="AM362" s="65"/>
      <c r="AN362" s="65"/>
      <c r="AO362" s="65"/>
      <c r="AP362"/>
    </row>
    <row r="363" spans="1:42" outlineLevel="1" x14ac:dyDescent="0.25">
      <c r="A363" s="2" t="str">
        <f>B363&amp;"-"&amp;COUNTIF($B$24:B363,B363)</f>
        <v>Ampliação Unidade-122</v>
      </c>
      <c r="B363" s="136" t="s">
        <v>11</v>
      </c>
      <c r="C363" s="81" t="s">
        <v>487</v>
      </c>
      <c r="D363" s="84" t="s">
        <v>486</v>
      </c>
      <c r="E363" s="85" t="s">
        <v>55</v>
      </c>
      <c r="F363" s="34">
        <v>13</v>
      </c>
      <c r="G363" s="132"/>
      <c r="H363" s="132"/>
      <c r="I363" s="31">
        <f t="shared" si="49"/>
        <v>0</v>
      </c>
      <c r="J363" s="133"/>
      <c r="K363" s="32">
        <f t="shared" si="50"/>
        <v>0</v>
      </c>
      <c r="L363" s="33">
        <f t="shared" si="51"/>
        <v>0</v>
      </c>
      <c r="Z363" s="4">
        <f t="shared" si="52"/>
        <v>0</v>
      </c>
      <c r="AA363" s="4">
        <f t="shared" si="53"/>
        <v>0</v>
      </c>
      <c r="AD363" s="63"/>
      <c r="AE363" s="63"/>
      <c r="AM363" s="65"/>
      <c r="AN363" s="65"/>
      <c r="AO363" s="65"/>
      <c r="AP363"/>
    </row>
    <row r="364" spans="1:42" outlineLevel="1" x14ac:dyDescent="0.25">
      <c r="A364" s="2" t="str">
        <f>B364&amp;"-"&amp;COUNTIF($B$24:B364,B364)</f>
        <v>Reforma-153</v>
      </c>
      <c r="B364" s="136" t="s">
        <v>7</v>
      </c>
      <c r="C364" s="81" t="s">
        <v>488</v>
      </c>
      <c r="D364" s="84" t="s">
        <v>489</v>
      </c>
      <c r="E364" s="85" t="s">
        <v>55</v>
      </c>
      <c r="F364" s="34">
        <v>19</v>
      </c>
      <c r="G364" s="132"/>
      <c r="H364" s="132"/>
      <c r="I364" s="31">
        <f t="shared" si="49"/>
        <v>0</v>
      </c>
      <c r="J364" s="133"/>
      <c r="K364" s="32">
        <f t="shared" si="50"/>
        <v>0</v>
      </c>
      <c r="L364" s="33">
        <f t="shared" si="51"/>
        <v>0</v>
      </c>
      <c r="Z364" s="4">
        <f t="shared" si="52"/>
        <v>0</v>
      </c>
      <c r="AA364" s="4">
        <f t="shared" si="53"/>
        <v>0</v>
      </c>
      <c r="AD364" s="63"/>
      <c r="AE364" s="63"/>
      <c r="AM364" s="65"/>
      <c r="AN364" s="65"/>
      <c r="AO364" s="65"/>
      <c r="AP364"/>
    </row>
    <row r="365" spans="1:42" outlineLevel="1" x14ac:dyDescent="0.25">
      <c r="A365" s="2" t="str">
        <f>B365&amp;"-"&amp;COUNTIF($B$24:B365,B365)</f>
        <v>Ampliação Unidade-123</v>
      </c>
      <c r="B365" s="136" t="s">
        <v>11</v>
      </c>
      <c r="C365" s="81" t="s">
        <v>490</v>
      </c>
      <c r="D365" s="84" t="s">
        <v>489</v>
      </c>
      <c r="E365" s="85" t="s">
        <v>55</v>
      </c>
      <c r="F365" s="34">
        <v>42</v>
      </c>
      <c r="G365" s="132"/>
      <c r="H365" s="132"/>
      <c r="I365" s="31">
        <f t="shared" si="49"/>
        <v>0</v>
      </c>
      <c r="J365" s="133"/>
      <c r="K365" s="32">
        <f t="shared" si="50"/>
        <v>0</v>
      </c>
      <c r="L365" s="33">
        <f t="shared" si="51"/>
        <v>0</v>
      </c>
      <c r="Z365" s="4">
        <f t="shared" si="52"/>
        <v>0</v>
      </c>
      <c r="AA365" s="4">
        <f t="shared" si="53"/>
        <v>0</v>
      </c>
      <c r="AD365" s="63"/>
      <c r="AE365" s="63"/>
      <c r="AM365" s="65"/>
      <c r="AN365" s="65"/>
      <c r="AO365" s="65"/>
      <c r="AP365"/>
    </row>
    <row r="366" spans="1:42" outlineLevel="1" x14ac:dyDescent="0.25">
      <c r="A366" s="2" t="str">
        <f>B366&amp;"-"&amp;COUNTIF($B$24:B366,B366)</f>
        <v>Ampliação Unidade-124</v>
      </c>
      <c r="B366" s="136" t="s">
        <v>11</v>
      </c>
      <c r="C366" s="81" t="s">
        <v>491</v>
      </c>
      <c r="D366" s="84" t="s">
        <v>492</v>
      </c>
      <c r="E366" s="85" t="s">
        <v>55</v>
      </c>
      <c r="F366" s="34">
        <v>1</v>
      </c>
      <c r="G366" s="132"/>
      <c r="H366" s="132"/>
      <c r="I366" s="31">
        <f t="shared" si="49"/>
        <v>0</v>
      </c>
      <c r="J366" s="133"/>
      <c r="K366" s="32">
        <f t="shared" si="50"/>
        <v>0</v>
      </c>
      <c r="L366" s="33">
        <f t="shared" si="51"/>
        <v>0</v>
      </c>
      <c r="Z366" s="4">
        <f t="shared" si="52"/>
        <v>0</v>
      </c>
      <c r="AA366" s="4">
        <f t="shared" si="53"/>
        <v>0</v>
      </c>
      <c r="AD366" s="63"/>
      <c r="AE366" s="63"/>
      <c r="AM366" s="65"/>
      <c r="AN366" s="65"/>
      <c r="AO366" s="65"/>
      <c r="AP366"/>
    </row>
    <row r="367" spans="1:42" outlineLevel="1" x14ac:dyDescent="0.25">
      <c r="A367" s="2" t="str">
        <f>B367&amp;"-"&amp;COUNTIF($B$24:B367,B367)</f>
        <v>Reforma-154</v>
      </c>
      <c r="B367" s="136" t="s">
        <v>7</v>
      </c>
      <c r="C367" s="81" t="s">
        <v>493</v>
      </c>
      <c r="D367" s="84" t="s">
        <v>494</v>
      </c>
      <c r="E367" s="85" t="s">
        <v>55</v>
      </c>
      <c r="F367" s="34">
        <v>15</v>
      </c>
      <c r="G367" s="132"/>
      <c r="H367" s="132"/>
      <c r="I367" s="31">
        <f t="shared" si="49"/>
        <v>0</v>
      </c>
      <c r="J367" s="133"/>
      <c r="K367" s="32">
        <f t="shared" si="50"/>
        <v>0</v>
      </c>
      <c r="L367" s="33">
        <f t="shared" si="51"/>
        <v>0</v>
      </c>
      <c r="Z367" s="4">
        <f t="shared" si="52"/>
        <v>0</v>
      </c>
      <c r="AA367" s="4">
        <f t="shared" si="53"/>
        <v>0</v>
      </c>
      <c r="AD367" s="63"/>
      <c r="AE367" s="63"/>
      <c r="AM367" s="65"/>
      <c r="AN367" s="65"/>
      <c r="AO367" s="65"/>
      <c r="AP367"/>
    </row>
    <row r="368" spans="1:42" outlineLevel="1" x14ac:dyDescent="0.25">
      <c r="A368" s="2" t="str">
        <f>B368&amp;"-"&amp;COUNTIF($B$24:B368,B368)</f>
        <v>Ampliação Unidade-125</v>
      </c>
      <c r="B368" s="136" t="s">
        <v>11</v>
      </c>
      <c r="C368" s="81" t="s">
        <v>495</v>
      </c>
      <c r="D368" s="84" t="s">
        <v>494</v>
      </c>
      <c r="E368" s="85" t="s">
        <v>55</v>
      </c>
      <c r="F368" s="34">
        <v>11</v>
      </c>
      <c r="G368" s="132"/>
      <c r="H368" s="132"/>
      <c r="I368" s="31">
        <f t="shared" si="49"/>
        <v>0</v>
      </c>
      <c r="J368" s="133"/>
      <c r="K368" s="32">
        <f t="shared" si="50"/>
        <v>0</v>
      </c>
      <c r="L368" s="33">
        <f t="shared" si="51"/>
        <v>0</v>
      </c>
      <c r="Z368" s="4">
        <f t="shared" si="52"/>
        <v>0</v>
      </c>
      <c r="AA368" s="4">
        <f t="shared" si="53"/>
        <v>0</v>
      </c>
      <c r="AD368" s="63"/>
      <c r="AE368" s="63"/>
      <c r="AM368" s="65"/>
      <c r="AN368" s="65"/>
      <c r="AO368" s="65"/>
      <c r="AP368"/>
    </row>
    <row r="369" spans="1:42" outlineLevel="1" x14ac:dyDescent="0.25">
      <c r="A369" s="2" t="str">
        <f>B369&amp;"-"&amp;COUNTIF($B$24:B369,B369)</f>
        <v>Reforma-155</v>
      </c>
      <c r="B369" s="136" t="s">
        <v>7</v>
      </c>
      <c r="C369" s="81" t="s">
        <v>496</v>
      </c>
      <c r="D369" s="84" t="s">
        <v>497</v>
      </c>
      <c r="E369" s="85" t="s">
        <v>55</v>
      </c>
      <c r="F369" s="34">
        <v>6</v>
      </c>
      <c r="G369" s="132"/>
      <c r="H369" s="132"/>
      <c r="I369" s="31">
        <f t="shared" ref="I369:I388" si="54">IF(F369&lt;&gt;"",TRUNC(G369,2)+TRUNC(H369,2),"")</f>
        <v>0</v>
      </c>
      <c r="J369" s="133"/>
      <c r="K369" s="32">
        <f t="shared" ref="K369:K388" si="55">ROUND(I369*(1+J369),2)</f>
        <v>0</v>
      </c>
      <c r="L369" s="33">
        <f t="shared" ref="L369:L388" si="56">ROUND(K369*F369,2)</f>
        <v>0</v>
      </c>
      <c r="Z369" s="4">
        <f t="shared" si="52"/>
        <v>0</v>
      </c>
      <c r="AA369" s="4">
        <f t="shared" si="53"/>
        <v>0</v>
      </c>
      <c r="AD369" s="63"/>
      <c r="AE369" s="63"/>
      <c r="AM369" s="65"/>
      <c r="AN369" s="65"/>
      <c r="AO369" s="65"/>
      <c r="AP369"/>
    </row>
    <row r="370" spans="1:42" outlineLevel="1" x14ac:dyDescent="0.25">
      <c r="A370" s="2" t="str">
        <f>B370&amp;"-"&amp;COUNTIF($B$24:B370,B370)</f>
        <v>Ampliação Unidade-126</v>
      </c>
      <c r="B370" s="136" t="s">
        <v>11</v>
      </c>
      <c r="C370" s="81" t="s">
        <v>498</v>
      </c>
      <c r="D370" s="84" t="s">
        <v>497</v>
      </c>
      <c r="E370" s="85" t="s">
        <v>55</v>
      </c>
      <c r="F370" s="34">
        <v>5</v>
      </c>
      <c r="G370" s="132"/>
      <c r="H370" s="132"/>
      <c r="I370" s="31">
        <f t="shared" si="54"/>
        <v>0</v>
      </c>
      <c r="J370" s="133"/>
      <c r="K370" s="32">
        <f t="shared" si="55"/>
        <v>0</v>
      </c>
      <c r="L370" s="33">
        <f t="shared" si="56"/>
        <v>0</v>
      </c>
      <c r="Z370" s="4">
        <f t="shared" si="52"/>
        <v>0</v>
      </c>
      <c r="AA370" s="4">
        <f t="shared" si="53"/>
        <v>0</v>
      </c>
      <c r="AD370" s="63"/>
      <c r="AE370" s="63"/>
      <c r="AM370" s="65"/>
      <c r="AN370" s="65"/>
      <c r="AO370" s="65"/>
      <c r="AP370"/>
    </row>
    <row r="371" spans="1:42" outlineLevel="1" x14ac:dyDescent="0.25">
      <c r="A371" s="2" t="str">
        <f>B371&amp;"-"&amp;COUNTIF($B$24:B371,B371)</f>
        <v>Ampliação Unidade-127</v>
      </c>
      <c r="B371" s="136" t="s">
        <v>11</v>
      </c>
      <c r="C371" s="81" t="s">
        <v>499</v>
      </c>
      <c r="D371" s="84" t="s">
        <v>500</v>
      </c>
      <c r="E371" s="85" t="s">
        <v>55</v>
      </c>
      <c r="F371" s="34">
        <v>3</v>
      </c>
      <c r="G371" s="132"/>
      <c r="H371" s="132"/>
      <c r="I371" s="31">
        <f t="shared" si="54"/>
        <v>0</v>
      </c>
      <c r="J371" s="133"/>
      <c r="K371" s="32">
        <f t="shared" si="55"/>
        <v>0</v>
      </c>
      <c r="L371" s="33">
        <f t="shared" si="56"/>
        <v>0</v>
      </c>
      <c r="Z371" s="4">
        <f t="shared" si="52"/>
        <v>0</v>
      </c>
      <c r="AA371" s="4">
        <f t="shared" si="53"/>
        <v>0</v>
      </c>
      <c r="AD371" s="63"/>
      <c r="AE371" s="63"/>
      <c r="AM371" s="65"/>
      <c r="AN371" s="65"/>
      <c r="AO371" s="65"/>
      <c r="AP371"/>
    </row>
    <row r="372" spans="1:42" outlineLevel="1" x14ac:dyDescent="0.25">
      <c r="A372" s="2" t="str">
        <f>B372&amp;"-"&amp;COUNTIF($B$24:B372,B372)</f>
        <v>Reforma-156</v>
      </c>
      <c r="B372" s="136" t="s">
        <v>7</v>
      </c>
      <c r="C372" s="81" t="s">
        <v>501</v>
      </c>
      <c r="D372" s="84" t="s">
        <v>502</v>
      </c>
      <c r="E372" s="85" t="s">
        <v>55</v>
      </c>
      <c r="F372" s="34">
        <v>7</v>
      </c>
      <c r="G372" s="132"/>
      <c r="H372" s="132"/>
      <c r="I372" s="31">
        <f t="shared" si="54"/>
        <v>0</v>
      </c>
      <c r="J372" s="133"/>
      <c r="K372" s="32">
        <f t="shared" si="55"/>
        <v>0</v>
      </c>
      <c r="L372" s="33">
        <f t="shared" si="56"/>
        <v>0</v>
      </c>
      <c r="Z372" s="4">
        <f t="shared" si="52"/>
        <v>0</v>
      </c>
      <c r="AA372" s="4">
        <f t="shared" si="53"/>
        <v>0</v>
      </c>
      <c r="AD372" s="63"/>
      <c r="AE372" s="63"/>
      <c r="AM372" s="65"/>
      <c r="AN372" s="65"/>
      <c r="AO372" s="65"/>
      <c r="AP372"/>
    </row>
    <row r="373" spans="1:42" outlineLevel="1" x14ac:dyDescent="0.25">
      <c r="A373" s="2" t="str">
        <f>B373&amp;"-"&amp;COUNTIF($B$24:B373,B373)</f>
        <v>Ampliação Unidade-128</v>
      </c>
      <c r="B373" s="136" t="s">
        <v>11</v>
      </c>
      <c r="C373" s="81" t="s">
        <v>503</v>
      </c>
      <c r="D373" s="84" t="s">
        <v>502</v>
      </c>
      <c r="E373" s="85" t="s">
        <v>55</v>
      </c>
      <c r="F373" s="34">
        <v>2</v>
      </c>
      <c r="G373" s="132"/>
      <c r="H373" s="132"/>
      <c r="I373" s="31">
        <f t="shared" si="54"/>
        <v>0</v>
      </c>
      <c r="J373" s="133"/>
      <c r="K373" s="32">
        <f t="shared" si="55"/>
        <v>0</v>
      </c>
      <c r="L373" s="33">
        <f t="shared" si="56"/>
        <v>0</v>
      </c>
      <c r="Z373" s="4">
        <f t="shared" si="52"/>
        <v>0</v>
      </c>
      <c r="AA373" s="4">
        <f t="shared" si="53"/>
        <v>0</v>
      </c>
      <c r="AD373" s="63"/>
      <c r="AE373" s="63"/>
      <c r="AM373" s="65"/>
      <c r="AN373" s="65"/>
      <c r="AO373" s="65"/>
      <c r="AP373"/>
    </row>
    <row r="374" spans="1:42" outlineLevel="1" x14ac:dyDescent="0.25">
      <c r="A374" s="2" t="str">
        <f>B374&amp;"-"&amp;COUNTIF($B$24:B374,B374)</f>
        <v>Reforma-157</v>
      </c>
      <c r="B374" s="136" t="s">
        <v>7</v>
      </c>
      <c r="C374" s="81" t="s">
        <v>504</v>
      </c>
      <c r="D374" s="84" t="s">
        <v>505</v>
      </c>
      <c r="E374" s="85" t="s">
        <v>55</v>
      </c>
      <c r="F374" s="34">
        <v>3</v>
      </c>
      <c r="G374" s="132"/>
      <c r="H374" s="132"/>
      <c r="I374" s="31">
        <f t="shared" si="54"/>
        <v>0</v>
      </c>
      <c r="J374" s="133"/>
      <c r="K374" s="32">
        <f t="shared" si="55"/>
        <v>0</v>
      </c>
      <c r="L374" s="33">
        <f t="shared" si="56"/>
        <v>0</v>
      </c>
      <c r="Z374" s="4">
        <f t="shared" si="52"/>
        <v>0</v>
      </c>
      <c r="AA374" s="4">
        <f t="shared" si="53"/>
        <v>0</v>
      </c>
      <c r="AD374" s="63"/>
      <c r="AE374" s="63"/>
      <c r="AM374" s="65"/>
      <c r="AN374" s="65"/>
      <c r="AO374" s="65"/>
      <c r="AP374"/>
    </row>
    <row r="375" spans="1:42" outlineLevel="1" x14ac:dyDescent="0.25">
      <c r="A375" s="2" t="str">
        <f>B375&amp;"-"&amp;COUNTIF($B$24:B375,B375)</f>
        <v>Ampliação Unidade-129</v>
      </c>
      <c r="B375" s="136" t="s">
        <v>11</v>
      </c>
      <c r="C375" s="81" t="s">
        <v>506</v>
      </c>
      <c r="D375" s="84" t="s">
        <v>505</v>
      </c>
      <c r="E375" s="85" t="s">
        <v>55</v>
      </c>
      <c r="F375" s="34">
        <v>8</v>
      </c>
      <c r="G375" s="132"/>
      <c r="H375" s="132"/>
      <c r="I375" s="31">
        <f t="shared" si="54"/>
        <v>0</v>
      </c>
      <c r="J375" s="133"/>
      <c r="K375" s="32">
        <f t="shared" si="55"/>
        <v>0</v>
      </c>
      <c r="L375" s="33">
        <f t="shared" si="56"/>
        <v>0</v>
      </c>
      <c r="Z375" s="4">
        <f t="shared" si="52"/>
        <v>0</v>
      </c>
      <c r="AA375" s="4">
        <f t="shared" si="53"/>
        <v>0</v>
      </c>
      <c r="AD375" s="63"/>
      <c r="AE375" s="63"/>
      <c r="AM375" s="65"/>
      <c r="AN375" s="65"/>
      <c r="AO375" s="65"/>
      <c r="AP375"/>
    </row>
    <row r="376" spans="1:42" outlineLevel="1" x14ac:dyDescent="0.25">
      <c r="A376" s="2" t="str">
        <f>B376&amp;"-"&amp;COUNTIF($B$24:B376,B376)</f>
        <v>Reforma-158</v>
      </c>
      <c r="B376" s="136" t="s">
        <v>7</v>
      </c>
      <c r="C376" s="81" t="s">
        <v>507</v>
      </c>
      <c r="D376" s="84" t="s">
        <v>508</v>
      </c>
      <c r="E376" s="85" t="s">
        <v>55</v>
      </c>
      <c r="F376" s="34">
        <v>3</v>
      </c>
      <c r="G376" s="132"/>
      <c r="H376" s="132"/>
      <c r="I376" s="31">
        <f t="shared" si="54"/>
        <v>0</v>
      </c>
      <c r="J376" s="133"/>
      <c r="K376" s="32">
        <f t="shared" si="55"/>
        <v>0</v>
      </c>
      <c r="L376" s="33">
        <f t="shared" si="56"/>
        <v>0</v>
      </c>
      <c r="Z376" s="4">
        <f t="shared" si="52"/>
        <v>0</v>
      </c>
      <c r="AA376" s="4">
        <f t="shared" si="53"/>
        <v>0</v>
      </c>
      <c r="AD376" s="63"/>
      <c r="AE376" s="63"/>
      <c r="AM376" s="65"/>
      <c r="AN376" s="65"/>
      <c r="AO376" s="65"/>
      <c r="AP376"/>
    </row>
    <row r="377" spans="1:42" outlineLevel="1" x14ac:dyDescent="0.25">
      <c r="A377" s="2" t="str">
        <f>B377&amp;"-"&amp;COUNTIF($B$24:B377,B377)</f>
        <v>Ampliação Unidade-130</v>
      </c>
      <c r="B377" s="136" t="s">
        <v>11</v>
      </c>
      <c r="C377" s="81" t="s">
        <v>509</v>
      </c>
      <c r="D377" s="84" t="s">
        <v>508</v>
      </c>
      <c r="E377" s="85" t="s">
        <v>55</v>
      </c>
      <c r="F377" s="34">
        <v>2</v>
      </c>
      <c r="G377" s="132"/>
      <c r="H377" s="132"/>
      <c r="I377" s="31">
        <f t="shared" si="54"/>
        <v>0</v>
      </c>
      <c r="J377" s="133"/>
      <c r="K377" s="32">
        <f t="shared" si="55"/>
        <v>0</v>
      </c>
      <c r="L377" s="33">
        <f t="shared" si="56"/>
        <v>0</v>
      </c>
      <c r="Z377" s="4">
        <f t="shared" si="52"/>
        <v>0</v>
      </c>
      <c r="AA377" s="4">
        <f t="shared" si="53"/>
        <v>0</v>
      </c>
      <c r="AD377" s="63"/>
      <c r="AE377" s="63"/>
      <c r="AM377" s="65"/>
      <c r="AN377" s="65"/>
      <c r="AO377" s="65"/>
      <c r="AP377"/>
    </row>
    <row r="378" spans="1:42" outlineLevel="1" x14ac:dyDescent="0.25">
      <c r="A378" s="2" t="str">
        <f>B378&amp;"-"&amp;COUNTIF($B$24:B378,B378)</f>
        <v>Ampliação Unidade-131</v>
      </c>
      <c r="B378" s="136" t="s">
        <v>11</v>
      </c>
      <c r="C378" s="81" t="s">
        <v>510</v>
      </c>
      <c r="D378" s="84" t="s">
        <v>511</v>
      </c>
      <c r="E378" s="85" t="s">
        <v>55</v>
      </c>
      <c r="F378" s="34">
        <v>15</v>
      </c>
      <c r="G378" s="132"/>
      <c r="H378" s="132"/>
      <c r="I378" s="31">
        <f t="shared" si="54"/>
        <v>0</v>
      </c>
      <c r="J378" s="133"/>
      <c r="K378" s="32">
        <f t="shared" si="55"/>
        <v>0</v>
      </c>
      <c r="L378" s="33">
        <f t="shared" si="56"/>
        <v>0</v>
      </c>
      <c r="Z378" s="4">
        <f t="shared" si="52"/>
        <v>0</v>
      </c>
      <c r="AA378" s="4">
        <f t="shared" si="53"/>
        <v>0</v>
      </c>
      <c r="AD378" s="63"/>
      <c r="AE378" s="63"/>
      <c r="AM378" s="65"/>
      <c r="AN378" s="65"/>
      <c r="AO378" s="65"/>
      <c r="AP378"/>
    </row>
    <row r="379" spans="1:42" outlineLevel="1" x14ac:dyDescent="0.25">
      <c r="A379" s="2" t="str">
        <f>B379&amp;"-"&amp;COUNTIF($B$24:B379,B379)</f>
        <v>Ampliação Unidade-132</v>
      </c>
      <c r="B379" s="136" t="s">
        <v>11</v>
      </c>
      <c r="C379" s="81" t="s">
        <v>512</v>
      </c>
      <c r="D379" s="84" t="s">
        <v>513</v>
      </c>
      <c r="E379" s="85" t="s">
        <v>55</v>
      </c>
      <c r="F379" s="34">
        <v>5</v>
      </c>
      <c r="G379" s="132"/>
      <c r="H379" s="132"/>
      <c r="I379" s="31">
        <f t="shared" si="54"/>
        <v>0</v>
      </c>
      <c r="J379" s="133"/>
      <c r="K379" s="32">
        <f t="shared" si="55"/>
        <v>0</v>
      </c>
      <c r="L379" s="33">
        <f t="shared" si="56"/>
        <v>0</v>
      </c>
      <c r="Z379" s="4">
        <f t="shared" si="52"/>
        <v>0</v>
      </c>
      <c r="AA379" s="4">
        <f t="shared" si="53"/>
        <v>0</v>
      </c>
      <c r="AD379" s="63"/>
      <c r="AE379" s="63"/>
      <c r="AM379" s="65"/>
      <c r="AN379" s="65"/>
      <c r="AO379" s="65"/>
      <c r="AP379"/>
    </row>
    <row r="380" spans="1:42" outlineLevel="1" x14ac:dyDescent="0.25">
      <c r="A380" s="2" t="str">
        <f>B380&amp;"-"&amp;COUNTIF($B$24:B380,B380)</f>
        <v>Ampliação Unidade-133</v>
      </c>
      <c r="B380" s="136" t="s">
        <v>11</v>
      </c>
      <c r="C380" s="81" t="s">
        <v>514</v>
      </c>
      <c r="D380" s="84" t="s">
        <v>515</v>
      </c>
      <c r="E380" s="85" t="s">
        <v>55</v>
      </c>
      <c r="F380" s="34">
        <v>10</v>
      </c>
      <c r="G380" s="132"/>
      <c r="H380" s="132"/>
      <c r="I380" s="31">
        <f t="shared" si="54"/>
        <v>0</v>
      </c>
      <c r="J380" s="133"/>
      <c r="K380" s="32">
        <f t="shared" si="55"/>
        <v>0</v>
      </c>
      <c r="L380" s="33">
        <f t="shared" si="56"/>
        <v>0</v>
      </c>
      <c r="Z380" s="4">
        <f t="shared" si="52"/>
        <v>0</v>
      </c>
      <c r="AA380" s="4">
        <f t="shared" si="53"/>
        <v>0</v>
      </c>
      <c r="AD380" s="63"/>
      <c r="AE380" s="63"/>
      <c r="AM380" s="65"/>
      <c r="AN380" s="65"/>
      <c r="AO380" s="65"/>
      <c r="AP380"/>
    </row>
    <row r="381" spans="1:42" outlineLevel="1" x14ac:dyDescent="0.25">
      <c r="A381" s="2" t="str">
        <f>B381&amp;"-"&amp;COUNTIF($B$24:B381,B381)</f>
        <v>Ampliação Unidade-134</v>
      </c>
      <c r="B381" s="136" t="s">
        <v>11</v>
      </c>
      <c r="C381" s="81" t="s">
        <v>516</v>
      </c>
      <c r="D381" s="84" t="s">
        <v>517</v>
      </c>
      <c r="E381" s="85" t="s">
        <v>55</v>
      </c>
      <c r="F381" s="34">
        <v>1</v>
      </c>
      <c r="G381" s="132"/>
      <c r="H381" s="132"/>
      <c r="I381" s="31">
        <f t="shared" si="54"/>
        <v>0</v>
      </c>
      <c r="J381" s="133"/>
      <c r="K381" s="32">
        <f t="shared" si="55"/>
        <v>0</v>
      </c>
      <c r="L381" s="33">
        <f t="shared" si="56"/>
        <v>0</v>
      </c>
      <c r="Z381" s="4">
        <f t="shared" si="52"/>
        <v>0</v>
      </c>
      <c r="AA381" s="4">
        <f t="shared" si="53"/>
        <v>0</v>
      </c>
      <c r="AD381" s="63"/>
      <c r="AE381" s="63"/>
      <c r="AM381" s="65"/>
      <c r="AN381" s="65"/>
      <c r="AO381" s="65"/>
      <c r="AP381"/>
    </row>
    <row r="382" spans="1:42" outlineLevel="1" x14ac:dyDescent="0.25">
      <c r="A382" s="2" t="str">
        <f>B382&amp;"-"&amp;COUNTIF($B$24:B382,B382)</f>
        <v>Reforma-159</v>
      </c>
      <c r="B382" s="136" t="s">
        <v>7</v>
      </c>
      <c r="C382" s="81" t="s">
        <v>518</v>
      </c>
      <c r="D382" s="84" t="s">
        <v>519</v>
      </c>
      <c r="E382" s="85" t="s">
        <v>55</v>
      </c>
      <c r="F382" s="34">
        <v>4</v>
      </c>
      <c r="G382" s="132"/>
      <c r="H382" s="132"/>
      <c r="I382" s="31">
        <f t="shared" si="54"/>
        <v>0</v>
      </c>
      <c r="J382" s="133"/>
      <c r="K382" s="32">
        <f t="shared" si="55"/>
        <v>0</v>
      </c>
      <c r="L382" s="33">
        <f t="shared" si="56"/>
        <v>0</v>
      </c>
      <c r="Z382" s="4">
        <f t="shared" si="52"/>
        <v>0</v>
      </c>
      <c r="AA382" s="4">
        <f t="shared" si="53"/>
        <v>0</v>
      </c>
      <c r="AD382" s="63"/>
      <c r="AE382" s="63"/>
      <c r="AM382" s="65"/>
      <c r="AN382" s="65"/>
      <c r="AO382" s="65"/>
      <c r="AP382"/>
    </row>
    <row r="383" spans="1:42" outlineLevel="1" x14ac:dyDescent="0.25">
      <c r="A383" s="2" t="str">
        <f>B383&amp;"-"&amp;COUNTIF($B$24:B383,B383)</f>
        <v>Ampliação Unidade-135</v>
      </c>
      <c r="B383" s="136" t="s">
        <v>11</v>
      </c>
      <c r="C383" s="81" t="s">
        <v>520</v>
      </c>
      <c r="D383" s="84" t="s">
        <v>519</v>
      </c>
      <c r="E383" s="85" t="s">
        <v>55</v>
      </c>
      <c r="F383" s="34">
        <v>6</v>
      </c>
      <c r="G383" s="132"/>
      <c r="H383" s="132"/>
      <c r="I383" s="31">
        <f t="shared" si="54"/>
        <v>0</v>
      </c>
      <c r="J383" s="133"/>
      <c r="K383" s="32">
        <f t="shared" si="55"/>
        <v>0</v>
      </c>
      <c r="L383" s="33">
        <f t="shared" si="56"/>
        <v>0</v>
      </c>
      <c r="Z383" s="4">
        <f t="shared" si="52"/>
        <v>0</v>
      </c>
      <c r="AA383" s="4">
        <f t="shared" si="53"/>
        <v>0</v>
      </c>
      <c r="AD383" s="63"/>
      <c r="AE383" s="63"/>
      <c r="AM383" s="65"/>
      <c r="AN383" s="65"/>
      <c r="AO383" s="65"/>
      <c r="AP383"/>
    </row>
    <row r="384" spans="1:42" outlineLevel="1" x14ac:dyDescent="0.25">
      <c r="A384" s="2" t="str">
        <f>B384&amp;"-"&amp;COUNTIF($B$24:B384,B384)</f>
        <v>Ampliação Unidade-136</v>
      </c>
      <c r="B384" s="136" t="s">
        <v>11</v>
      </c>
      <c r="C384" s="81" t="s">
        <v>521</v>
      </c>
      <c r="D384" s="84" t="s">
        <v>522</v>
      </c>
      <c r="E384" s="85" t="s">
        <v>55</v>
      </c>
      <c r="F384" s="34">
        <v>2</v>
      </c>
      <c r="G384" s="132"/>
      <c r="H384" s="132"/>
      <c r="I384" s="31">
        <f t="shared" si="54"/>
        <v>0</v>
      </c>
      <c r="J384" s="133"/>
      <c r="K384" s="32">
        <f t="shared" si="55"/>
        <v>0</v>
      </c>
      <c r="L384" s="33">
        <f t="shared" si="56"/>
        <v>0</v>
      </c>
      <c r="Z384" s="4">
        <f t="shared" si="52"/>
        <v>0</v>
      </c>
      <c r="AA384" s="4">
        <f t="shared" si="53"/>
        <v>0</v>
      </c>
      <c r="AD384" s="63"/>
      <c r="AE384" s="63"/>
      <c r="AM384" s="65"/>
      <c r="AN384" s="65"/>
      <c r="AO384" s="65"/>
      <c r="AP384"/>
    </row>
    <row r="385" spans="1:1024" outlineLevel="1" x14ac:dyDescent="0.25">
      <c r="A385" s="2" t="str">
        <f>B385&amp;"-"&amp;COUNTIF($B$24:B385,B385)</f>
        <v>Reforma-160</v>
      </c>
      <c r="B385" s="136" t="s">
        <v>7</v>
      </c>
      <c r="C385" s="81" t="s">
        <v>523</v>
      </c>
      <c r="D385" s="84" t="s">
        <v>524</v>
      </c>
      <c r="E385" s="85" t="s">
        <v>55</v>
      </c>
      <c r="F385" s="34">
        <v>2</v>
      </c>
      <c r="G385" s="132"/>
      <c r="H385" s="132"/>
      <c r="I385" s="31">
        <f t="shared" si="54"/>
        <v>0</v>
      </c>
      <c r="J385" s="133"/>
      <c r="K385" s="32">
        <f t="shared" si="55"/>
        <v>0</v>
      </c>
      <c r="L385" s="33">
        <f t="shared" si="56"/>
        <v>0</v>
      </c>
      <c r="Z385" s="4">
        <f t="shared" si="52"/>
        <v>0</v>
      </c>
      <c r="AA385" s="4">
        <f t="shared" si="53"/>
        <v>0</v>
      </c>
      <c r="AD385" s="63"/>
      <c r="AE385" s="63"/>
      <c r="AM385" s="65"/>
      <c r="AN385" s="65"/>
      <c r="AO385" s="65"/>
      <c r="AP385"/>
    </row>
    <row r="386" spans="1:1024" outlineLevel="1" x14ac:dyDescent="0.25">
      <c r="A386" s="2" t="str">
        <f>B386&amp;"-"&amp;COUNTIF($B$24:B386,B386)</f>
        <v>Ampliação Unidade-137</v>
      </c>
      <c r="B386" s="136" t="s">
        <v>11</v>
      </c>
      <c r="C386" s="81" t="s">
        <v>525</v>
      </c>
      <c r="D386" s="84" t="s">
        <v>524</v>
      </c>
      <c r="E386" s="85" t="s">
        <v>55</v>
      </c>
      <c r="F386" s="34">
        <v>8</v>
      </c>
      <c r="G386" s="132"/>
      <c r="H386" s="132"/>
      <c r="I386" s="31">
        <f t="shared" si="54"/>
        <v>0</v>
      </c>
      <c r="J386" s="133"/>
      <c r="K386" s="32">
        <f t="shared" si="55"/>
        <v>0</v>
      </c>
      <c r="L386" s="33">
        <f t="shared" si="56"/>
        <v>0</v>
      </c>
      <c r="Z386" s="4">
        <f t="shared" si="52"/>
        <v>0</v>
      </c>
      <c r="AA386" s="4">
        <f t="shared" si="53"/>
        <v>0</v>
      </c>
      <c r="AD386" s="63"/>
      <c r="AE386" s="63"/>
      <c r="AM386" s="65"/>
      <c r="AN386" s="65"/>
      <c r="AO386" s="65"/>
      <c r="AP386"/>
    </row>
    <row r="387" spans="1:1024" outlineLevel="1" x14ac:dyDescent="0.25">
      <c r="A387" s="2" t="str">
        <f>B387&amp;"-"&amp;COUNTIF($B$24:B387,B387)</f>
        <v>Ampliação Unidade-138</v>
      </c>
      <c r="B387" s="136" t="s">
        <v>11</v>
      </c>
      <c r="C387" s="81" t="s">
        <v>526</v>
      </c>
      <c r="D387" s="84" t="s">
        <v>527</v>
      </c>
      <c r="E387" s="85" t="s">
        <v>39</v>
      </c>
      <c r="F387" s="34">
        <v>159.71111111111099</v>
      </c>
      <c r="G387" s="132"/>
      <c r="H387" s="132"/>
      <c r="I387" s="31">
        <f t="shared" si="54"/>
        <v>0</v>
      </c>
      <c r="J387" s="133"/>
      <c r="K387" s="32">
        <f t="shared" si="55"/>
        <v>0</v>
      </c>
      <c r="L387" s="33">
        <f t="shared" si="56"/>
        <v>0</v>
      </c>
      <c r="Z387" s="4">
        <f t="shared" si="52"/>
        <v>0</v>
      </c>
      <c r="AA387" s="4">
        <f t="shared" si="53"/>
        <v>0</v>
      </c>
      <c r="AD387" s="63"/>
      <c r="AE387" s="63"/>
      <c r="AM387" s="65"/>
      <c r="AN387" s="65"/>
      <c r="AO387" s="65"/>
      <c r="AP387"/>
    </row>
    <row r="388" spans="1:1024" outlineLevel="1" x14ac:dyDescent="0.25">
      <c r="A388" s="2" t="str">
        <f>B388&amp;"-"&amp;COUNTIF($B$24:B388,B388)</f>
        <v>Ampliação Unidade-139</v>
      </c>
      <c r="B388" s="136" t="s">
        <v>11</v>
      </c>
      <c r="C388" s="81" t="s">
        <v>528</v>
      </c>
      <c r="D388" s="84" t="s">
        <v>529</v>
      </c>
      <c r="E388" s="85" t="s">
        <v>39</v>
      </c>
      <c r="F388" s="34">
        <v>159.71111111111099</v>
      </c>
      <c r="G388" s="132"/>
      <c r="H388" s="132"/>
      <c r="I388" s="31">
        <f t="shared" si="54"/>
        <v>0</v>
      </c>
      <c r="J388" s="133"/>
      <c r="K388" s="32">
        <f t="shared" si="55"/>
        <v>0</v>
      </c>
      <c r="L388" s="33">
        <f t="shared" si="56"/>
        <v>0</v>
      </c>
      <c r="Z388" s="4">
        <f t="shared" si="52"/>
        <v>0</v>
      </c>
      <c r="AA388" s="4">
        <f t="shared" si="53"/>
        <v>0</v>
      </c>
      <c r="AD388" s="63"/>
      <c r="AE388" s="63"/>
      <c r="AM388" s="65"/>
      <c r="AN388" s="65"/>
      <c r="AO388" s="65"/>
      <c r="AP388"/>
    </row>
    <row r="389" spans="1:1024" s="1" customFormat="1" x14ac:dyDescent="0.25">
      <c r="B389" s="136"/>
      <c r="C389" s="96" t="s">
        <v>530</v>
      </c>
      <c r="D389" s="89" t="s">
        <v>531</v>
      </c>
      <c r="E389" s="97"/>
      <c r="F389" s="98"/>
      <c r="G389" s="135"/>
      <c r="H389" s="135"/>
      <c r="I389" s="93"/>
      <c r="J389" s="93"/>
      <c r="K389" s="94"/>
      <c r="L389" s="100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4">
        <f t="shared" si="52"/>
        <v>0</v>
      </c>
      <c r="AA389" s="4">
        <f t="shared" si="53"/>
        <v>0</v>
      </c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80"/>
      <c r="AN389" s="80"/>
      <c r="AO389" s="80"/>
      <c r="AMF389"/>
      <c r="AMG389"/>
      <c r="AMH389"/>
      <c r="AMI389"/>
      <c r="AMJ389"/>
    </row>
    <row r="390" spans="1:1024" ht="27" outlineLevel="1" x14ac:dyDescent="0.25">
      <c r="A390" s="2" t="str">
        <f>B390&amp;"-"&amp;COUNTIF($B$24:B390,B390)</f>
        <v>Ampliação Unidade-140</v>
      </c>
      <c r="B390" s="136" t="s">
        <v>11</v>
      </c>
      <c r="C390" s="81" t="s">
        <v>532</v>
      </c>
      <c r="D390" s="84" t="s">
        <v>953</v>
      </c>
      <c r="E390" s="85" t="s">
        <v>55</v>
      </c>
      <c r="F390" s="34">
        <v>1</v>
      </c>
      <c r="G390" s="132"/>
      <c r="H390" s="132"/>
      <c r="I390" s="31">
        <f t="shared" ref="I390:I429" si="57">IF(F390&lt;&gt;"",TRUNC(G390,2)+TRUNC(H390,2),"")</f>
        <v>0</v>
      </c>
      <c r="J390" s="133"/>
      <c r="K390" s="32">
        <f t="shared" ref="K390:K429" si="58">ROUND(I390*(1+J390),2)</f>
        <v>0</v>
      </c>
      <c r="L390" s="33">
        <f t="shared" ref="L390:L429" si="59">ROUND(K390*F390,2)</f>
        <v>0</v>
      </c>
      <c r="Z390" s="4">
        <f t="shared" si="52"/>
        <v>0</v>
      </c>
      <c r="AA390" s="4">
        <f t="shared" si="53"/>
        <v>0</v>
      </c>
      <c r="AD390" s="63"/>
      <c r="AE390" s="63"/>
      <c r="AM390" s="65"/>
      <c r="AN390" s="65"/>
      <c r="AO390" s="65"/>
      <c r="AP390"/>
    </row>
    <row r="391" spans="1:1024" outlineLevel="1" x14ac:dyDescent="0.25">
      <c r="A391" s="2" t="str">
        <f>B391&amp;"-"&amp;COUNTIF($B$24:B391,B391)</f>
        <v>Ampliação Unidade-141</v>
      </c>
      <c r="B391" s="136" t="s">
        <v>11</v>
      </c>
      <c r="C391" s="81" t="s">
        <v>533</v>
      </c>
      <c r="D391" s="84" t="s">
        <v>534</v>
      </c>
      <c r="E391" s="85" t="s">
        <v>55</v>
      </c>
      <c r="F391" s="34">
        <v>2</v>
      </c>
      <c r="G391" s="132"/>
      <c r="H391" s="132"/>
      <c r="I391" s="31">
        <f t="shared" si="57"/>
        <v>0</v>
      </c>
      <c r="J391" s="133"/>
      <c r="K391" s="32">
        <f t="shared" si="58"/>
        <v>0</v>
      </c>
      <c r="L391" s="33">
        <f t="shared" si="59"/>
        <v>0</v>
      </c>
      <c r="Z391" s="4">
        <f t="shared" si="52"/>
        <v>0</v>
      </c>
      <c r="AA391" s="4">
        <f t="shared" si="53"/>
        <v>0</v>
      </c>
      <c r="AD391" s="63"/>
      <c r="AE391" s="63"/>
      <c r="AM391" s="65"/>
      <c r="AN391" s="65"/>
      <c r="AO391" s="65"/>
      <c r="AP391"/>
    </row>
    <row r="392" spans="1:1024" outlineLevel="1" x14ac:dyDescent="0.25">
      <c r="A392" s="2" t="str">
        <f>B392&amp;"-"&amp;COUNTIF($B$24:B392,B392)</f>
        <v>Reforma-161</v>
      </c>
      <c r="B392" s="136" t="s">
        <v>7</v>
      </c>
      <c r="C392" s="81" t="s">
        <v>535</v>
      </c>
      <c r="D392" s="84" t="s">
        <v>536</v>
      </c>
      <c r="E392" s="85" t="s">
        <v>55</v>
      </c>
      <c r="F392" s="34">
        <v>15</v>
      </c>
      <c r="G392" s="132"/>
      <c r="H392" s="132"/>
      <c r="I392" s="31">
        <f t="shared" si="57"/>
        <v>0</v>
      </c>
      <c r="J392" s="133"/>
      <c r="K392" s="32">
        <f t="shared" si="58"/>
        <v>0</v>
      </c>
      <c r="L392" s="33">
        <f t="shared" si="59"/>
        <v>0</v>
      </c>
      <c r="Z392" s="4">
        <f t="shared" si="52"/>
        <v>0</v>
      </c>
      <c r="AA392" s="4">
        <f t="shared" si="53"/>
        <v>0</v>
      </c>
      <c r="AD392" s="63"/>
      <c r="AE392" s="63"/>
      <c r="AM392" s="65"/>
      <c r="AN392" s="65"/>
      <c r="AO392" s="65"/>
      <c r="AP392"/>
    </row>
    <row r="393" spans="1:1024" outlineLevel="1" x14ac:dyDescent="0.25">
      <c r="A393" s="2" t="str">
        <f>B393&amp;"-"&amp;COUNTIF($B$24:B393,B393)</f>
        <v>Ampliação Unidade-142</v>
      </c>
      <c r="B393" s="136" t="s">
        <v>11</v>
      </c>
      <c r="C393" s="81" t="s">
        <v>537</v>
      </c>
      <c r="D393" s="84" t="s">
        <v>536</v>
      </c>
      <c r="E393" s="85" t="s">
        <v>55</v>
      </c>
      <c r="F393" s="34">
        <v>17</v>
      </c>
      <c r="G393" s="132"/>
      <c r="H393" s="132"/>
      <c r="I393" s="31">
        <f t="shared" si="57"/>
        <v>0</v>
      </c>
      <c r="J393" s="133"/>
      <c r="K393" s="32">
        <f t="shared" si="58"/>
        <v>0</v>
      </c>
      <c r="L393" s="33">
        <f t="shared" si="59"/>
        <v>0</v>
      </c>
      <c r="Z393" s="4">
        <f t="shared" si="52"/>
        <v>0</v>
      </c>
      <c r="AA393" s="4">
        <f t="shared" si="53"/>
        <v>0</v>
      </c>
      <c r="AD393" s="63"/>
      <c r="AE393" s="63"/>
      <c r="AM393" s="65"/>
      <c r="AN393" s="65"/>
      <c r="AO393" s="65"/>
      <c r="AP393"/>
    </row>
    <row r="394" spans="1:1024" outlineLevel="1" x14ac:dyDescent="0.25">
      <c r="A394" s="2" t="str">
        <f>B394&amp;"-"&amp;COUNTIF($B$24:B394,B394)</f>
        <v>Ampliação Unidade-143</v>
      </c>
      <c r="B394" s="136" t="s">
        <v>11</v>
      </c>
      <c r="C394" s="81" t="s">
        <v>538</v>
      </c>
      <c r="D394" s="84" t="s">
        <v>539</v>
      </c>
      <c r="E394" s="85" t="s">
        <v>55</v>
      </c>
      <c r="F394" s="34">
        <v>5</v>
      </c>
      <c r="G394" s="132"/>
      <c r="H394" s="132"/>
      <c r="I394" s="31">
        <f t="shared" si="57"/>
        <v>0</v>
      </c>
      <c r="J394" s="133"/>
      <c r="K394" s="32">
        <f t="shared" si="58"/>
        <v>0</v>
      </c>
      <c r="L394" s="33">
        <f t="shared" si="59"/>
        <v>0</v>
      </c>
      <c r="Z394" s="4">
        <f t="shared" si="52"/>
        <v>0</v>
      </c>
      <c r="AA394" s="4">
        <f t="shared" si="53"/>
        <v>0</v>
      </c>
      <c r="AD394" s="63"/>
      <c r="AE394" s="63"/>
      <c r="AM394" s="65"/>
      <c r="AN394" s="65"/>
      <c r="AO394" s="65"/>
      <c r="AP394"/>
    </row>
    <row r="395" spans="1:1024" outlineLevel="1" x14ac:dyDescent="0.25">
      <c r="A395" s="2" t="str">
        <f>B395&amp;"-"&amp;COUNTIF($B$24:B395,B395)</f>
        <v>Ampliação Unidade-144</v>
      </c>
      <c r="B395" s="136" t="s">
        <v>11</v>
      </c>
      <c r="C395" s="81" t="s">
        <v>540</v>
      </c>
      <c r="D395" s="84" t="s">
        <v>541</v>
      </c>
      <c r="E395" s="85" t="s">
        <v>55</v>
      </c>
      <c r="F395" s="34">
        <v>1</v>
      </c>
      <c r="G395" s="132"/>
      <c r="H395" s="132"/>
      <c r="I395" s="31">
        <f t="shared" si="57"/>
        <v>0</v>
      </c>
      <c r="J395" s="133"/>
      <c r="K395" s="32">
        <f t="shared" si="58"/>
        <v>0</v>
      </c>
      <c r="L395" s="33">
        <f t="shared" si="59"/>
        <v>0</v>
      </c>
      <c r="Z395" s="4">
        <f t="shared" si="52"/>
        <v>0</v>
      </c>
      <c r="AA395" s="4">
        <f t="shared" si="53"/>
        <v>0</v>
      </c>
      <c r="AD395" s="63"/>
      <c r="AE395" s="63"/>
      <c r="AM395" s="65"/>
      <c r="AN395" s="65"/>
      <c r="AO395" s="65"/>
      <c r="AP395"/>
    </row>
    <row r="396" spans="1:1024" outlineLevel="1" x14ac:dyDescent="0.25">
      <c r="A396" s="2" t="str">
        <f>B396&amp;"-"&amp;COUNTIF($B$24:B396,B396)</f>
        <v>Reforma-162</v>
      </c>
      <c r="B396" s="136" t="s">
        <v>7</v>
      </c>
      <c r="C396" s="81" t="s">
        <v>542</v>
      </c>
      <c r="D396" s="84" t="s">
        <v>543</v>
      </c>
      <c r="E396" s="85" t="s">
        <v>55</v>
      </c>
      <c r="F396" s="34">
        <v>32</v>
      </c>
      <c r="G396" s="132"/>
      <c r="H396" s="132"/>
      <c r="I396" s="31">
        <f t="shared" si="57"/>
        <v>0</v>
      </c>
      <c r="J396" s="133"/>
      <c r="K396" s="32">
        <f t="shared" si="58"/>
        <v>0</v>
      </c>
      <c r="L396" s="33">
        <f t="shared" si="59"/>
        <v>0</v>
      </c>
      <c r="Z396" s="4">
        <f t="shared" si="52"/>
        <v>0</v>
      </c>
      <c r="AA396" s="4">
        <f t="shared" si="53"/>
        <v>0</v>
      </c>
      <c r="AD396" s="63"/>
      <c r="AE396" s="63"/>
      <c r="AM396" s="65"/>
      <c r="AN396" s="65"/>
      <c r="AO396" s="65"/>
      <c r="AP396"/>
    </row>
    <row r="397" spans="1:1024" outlineLevel="1" x14ac:dyDescent="0.25">
      <c r="A397" s="2" t="str">
        <f>B397&amp;"-"&amp;COUNTIF($B$24:B397,B397)</f>
        <v>Ampliação Unidade-145</v>
      </c>
      <c r="B397" s="136" t="s">
        <v>11</v>
      </c>
      <c r="C397" s="81" t="s">
        <v>544</v>
      </c>
      <c r="D397" s="84" t="s">
        <v>543</v>
      </c>
      <c r="E397" s="85" t="s">
        <v>55</v>
      </c>
      <c r="F397" s="34">
        <v>26</v>
      </c>
      <c r="G397" s="132"/>
      <c r="H397" s="132"/>
      <c r="I397" s="31">
        <f t="shared" si="57"/>
        <v>0</v>
      </c>
      <c r="J397" s="133"/>
      <c r="K397" s="32">
        <f t="shared" si="58"/>
        <v>0</v>
      </c>
      <c r="L397" s="33">
        <f t="shared" si="59"/>
        <v>0</v>
      </c>
      <c r="Z397" s="4">
        <f t="shared" si="52"/>
        <v>0</v>
      </c>
      <c r="AA397" s="4">
        <f t="shared" si="53"/>
        <v>0</v>
      </c>
      <c r="AD397" s="63"/>
      <c r="AE397" s="63"/>
      <c r="AM397" s="65"/>
      <c r="AN397" s="65"/>
      <c r="AO397" s="65"/>
      <c r="AP397"/>
    </row>
    <row r="398" spans="1:1024" outlineLevel="1" x14ac:dyDescent="0.25">
      <c r="A398" s="2" t="str">
        <f>B398&amp;"-"&amp;COUNTIF($B$24:B398,B398)</f>
        <v>Reforma-163</v>
      </c>
      <c r="B398" s="136" t="s">
        <v>7</v>
      </c>
      <c r="C398" s="81" t="s">
        <v>545</v>
      </c>
      <c r="D398" s="84" t="s">
        <v>546</v>
      </c>
      <c r="E398" s="85" t="s">
        <v>55</v>
      </c>
      <c r="F398" s="34">
        <v>2</v>
      </c>
      <c r="G398" s="132"/>
      <c r="H398" s="132"/>
      <c r="I398" s="31">
        <f t="shared" si="57"/>
        <v>0</v>
      </c>
      <c r="J398" s="133"/>
      <c r="K398" s="32">
        <f t="shared" si="58"/>
        <v>0</v>
      </c>
      <c r="L398" s="33">
        <f t="shared" si="59"/>
        <v>0</v>
      </c>
      <c r="Z398" s="4">
        <f t="shared" si="52"/>
        <v>0</v>
      </c>
      <c r="AA398" s="4">
        <f t="shared" si="53"/>
        <v>0</v>
      </c>
      <c r="AD398" s="63"/>
      <c r="AE398" s="63"/>
      <c r="AM398" s="65"/>
      <c r="AN398" s="65"/>
      <c r="AO398" s="65"/>
      <c r="AP398"/>
    </row>
    <row r="399" spans="1:1024" outlineLevel="1" x14ac:dyDescent="0.25">
      <c r="A399" s="2" t="str">
        <f>B399&amp;"-"&amp;COUNTIF($B$24:B399,B399)</f>
        <v>Ampliação Unidade-146</v>
      </c>
      <c r="B399" s="136" t="s">
        <v>11</v>
      </c>
      <c r="C399" s="81" t="s">
        <v>547</v>
      </c>
      <c r="D399" s="84" t="s">
        <v>546</v>
      </c>
      <c r="E399" s="85" t="s">
        <v>55</v>
      </c>
      <c r="F399" s="34">
        <v>6</v>
      </c>
      <c r="G399" s="132"/>
      <c r="H399" s="132"/>
      <c r="I399" s="31">
        <f t="shared" si="57"/>
        <v>0</v>
      </c>
      <c r="J399" s="133"/>
      <c r="K399" s="32">
        <f t="shared" si="58"/>
        <v>0</v>
      </c>
      <c r="L399" s="33">
        <f t="shared" si="59"/>
        <v>0</v>
      </c>
      <c r="Z399" s="4">
        <f t="shared" si="52"/>
        <v>0</v>
      </c>
      <c r="AA399" s="4">
        <f t="shared" si="53"/>
        <v>0</v>
      </c>
      <c r="AD399" s="63"/>
      <c r="AE399" s="63"/>
      <c r="AM399" s="65"/>
      <c r="AN399" s="65"/>
      <c r="AO399" s="65"/>
      <c r="AP399"/>
    </row>
    <row r="400" spans="1:1024" outlineLevel="1" x14ac:dyDescent="0.25">
      <c r="A400" s="2" t="str">
        <f>B400&amp;"-"&amp;COUNTIF($B$24:B400,B400)</f>
        <v>Reforma-164</v>
      </c>
      <c r="B400" s="136" t="s">
        <v>7</v>
      </c>
      <c r="C400" s="81" t="s">
        <v>548</v>
      </c>
      <c r="D400" s="84" t="s">
        <v>549</v>
      </c>
      <c r="E400" s="85" t="s">
        <v>55</v>
      </c>
      <c r="F400" s="34">
        <v>3</v>
      </c>
      <c r="G400" s="132"/>
      <c r="H400" s="132"/>
      <c r="I400" s="31">
        <f t="shared" si="57"/>
        <v>0</v>
      </c>
      <c r="J400" s="133"/>
      <c r="K400" s="32">
        <f t="shared" si="58"/>
        <v>0</v>
      </c>
      <c r="L400" s="33">
        <f t="shared" si="59"/>
        <v>0</v>
      </c>
      <c r="Z400" s="4">
        <f t="shared" si="52"/>
        <v>0</v>
      </c>
      <c r="AA400" s="4">
        <f t="shared" si="53"/>
        <v>0</v>
      </c>
      <c r="AD400" s="63"/>
      <c r="AE400" s="63"/>
      <c r="AM400" s="65"/>
      <c r="AN400" s="65"/>
      <c r="AO400" s="65"/>
      <c r="AP400"/>
    </row>
    <row r="401" spans="1:42" outlineLevel="1" x14ac:dyDescent="0.25">
      <c r="A401" s="2" t="str">
        <f>B401&amp;"-"&amp;COUNTIF($B$24:B401,B401)</f>
        <v>Ampliação Unidade-147</v>
      </c>
      <c r="B401" s="136" t="s">
        <v>11</v>
      </c>
      <c r="C401" s="81" t="s">
        <v>550</v>
      </c>
      <c r="D401" s="84" t="s">
        <v>549</v>
      </c>
      <c r="E401" s="85" t="s">
        <v>55</v>
      </c>
      <c r="F401" s="34">
        <v>5</v>
      </c>
      <c r="G401" s="132"/>
      <c r="H401" s="132"/>
      <c r="I401" s="31">
        <f t="shared" si="57"/>
        <v>0</v>
      </c>
      <c r="J401" s="133"/>
      <c r="K401" s="32">
        <f t="shared" si="58"/>
        <v>0</v>
      </c>
      <c r="L401" s="33">
        <f t="shared" si="59"/>
        <v>0</v>
      </c>
      <c r="Z401" s="4">
        <f t="shared" si="52"/>
        <v>0</v>
      </c>
      <c r="AA401" s="4">
        <f t="shared" si="53"/>
        <v>0</v>
      </c>
      <c r="AD401" s="63"/>
      <c r="AE401" s="63"/>
      <c r="AM401" s="65"/>
      <c r="AN401" s="65"/>
      <c r="AO401" s="65"/>
      <c r="AP401"/>
    </row>
    <row r="402" spans="1:42" outlineLevel="1" x14ac:dyDescent="0.25">
      <c r="A402" s="2" t="str">
        <f>B402&amp;"-"&amp;COUNTIF($B$24:B402,B402)</f>
        <v>Ampliação Unidade-148</v>
      </c>
      <c r="B402" s="136" t="s">
        <v>11</v>
      </c>
      <c r="C402" s="81" t="s">
        <v>551</v>
      </c>
      <c r="D402" s="84" t="s">
        <v>552</v>
      </c>
      <c r="E402" s="85" t="s">
        <v>55</v>
      </c>
      <c r="F402" s="34">
        <v>1</v>
      </c>
      <c r="G402" s="132"/>
      <c r="H402" s="132"/>
      <c r="I402" s="31">
        <f t="shared" si="57"/>
        <v>0</v>
      </c>
      <c r="J402" s="133"/>
      <c r="K402" s="32">
        <f t="shared" si="58"/>
        <v>0</v>
      </c>
      <c r="L402" s="33">
        <f t="shared" si="59"/>
        <v>0</v>
      </c>
      <c r="Z402" s="4">
        <f t="shared" si="52"/>
        <v>0</v>
      </c>
      <c r="AA402" s="4">
        <f t="shared" si="53"/>
        <v>0</v>
      </c>
      <c r="AD402" s="63"/>
      <c r="AE402" s="63"/>
      <c r="AM402" s="65"/>
      <c r="AN402" s="65"/>
      <c r="AO402" s="65"/>
      <c r="AP402"/>
    </row>
    <row r="403" spans="1:42" outlineLevel="1" x14ac:dyDescent="0.25">
      <c r="A403" s="2" t="str">
        <f>B403&amp;"-"&amp;COUNTIF($B$24:B403,B403)</f>
        <v>Ampliação Unidade-149</v>
      </c>
      <c r="B403" s="136" t="s">
        <v>11</v>
      </c>
      <c r="C403" s="81" t="s">
        <v>553</v>
      </c>
      <c r="D403" s="84" t="s">
        <v>554</v>
      </c>
      <c r="E403" s="85" t="s">
        <v>55</v>
      </c>
      <c r="F403" s="34">
        <v>5</v>
      </c>
      <c r="G403" s="132"/>
      <c r="H403" s="132"/>
      <c r="I403" s="31">
        <f t="shared" si="57"/>
        <v>0</v>
      </c>
      <c r="J403" s="133"/>
      <c r="K403" s="32">
        <f t="shared" si="58"/>
        <v>0</v>
      </c>
      <c r="L403" s="33">
        <f t="shared" si="59"/>
        <v>0</v>
      </c>
      <c r="Z403" s="4">
        <f t="shared" si="52"/>
        <v>0</v>
      </c>
      <c r="AA403" s="4">
        <f t="shared" si="53"/>
        <v>0</v>
      </c>
      <c r="AD403" s="63"/>
      <c r="AE403" s="63"/>
      <c r="AM403" s="65"/>
      <c r="AN403" s="65"/>
      <c r="AO403" s="65"/>
      <c r="AP403"/>
    </row>
    <row r="404" spans="1:42" outlineLevel="1" x14ac:dyDescent="0.25">
      <c r="A404" s="2" t="str">
        <f>B404&amp;"-"&amp;COUNTIF($B$24:B404,B404)</f>
        <v>Ampliação Unidade-150</v>
      </c>
      <c r="B404" s="136" t="s">
        <v>11</v>
      </c>
      <c r="C404" s="81" t="s">
        <v>555</v>
      </c>
      <c r="D404" s="84" t="s">
        <v>556</v>
      </c>
      <c r="E404" s="85" t="s">
        <v>55</v>
      </c>
      <c r="F404" s="34">
        <v>1</v>
      </c>
      <c r="G404" s="132"/>
      <c r="H404" s="132"/>
      <c r="I404" s="31">
        <f t="shared" si="57"/>
        <v>0</v>
      </c>
      <c r="J404" s="133"/>
      <c r="K404" s="32">
        <f t="shared" si="58"/>
        <v>0</v>
      </c>
      <c r="L404" s="33">
        <f t="shared" si="59"/>
        <v>0</v>
      </c>
      <c r="Z404" s="4">
        <f t="shared" si="52"/>
        <v>0</v>
      </c>
      <c r="AA404" s="4">
        <f t="shared" si="53"/>
        <v>0</v>
      </c>
      <c r="AD404" s="63"/>
      <c r="AE404" s="63"/>
      <c r="AM404" s="65"/>
      <c r="AN404" s="65"/>
      <c r="AO404" s="65"/>
      <c r="AP404"/>
    </row>
    <row r="405" spans="1:42" outlineLevel="1" x14ac:dyDescent="0.25">
      <c r="A405" s="2" t="str">
        <f>B405&amp;"-"&amp;COUNTIF($B$24:B405,B405)</f>
        <v>Reforma-165</v>
      </c>
      <c r="B405" s="136" t="s">
        <v>7</v>
      </c>
      <c r="C405" s="81" t="s">
        <v>557</v>
      </c>
      <c r="D405" s="84" t="s">
        <v>558</v>
      </c>
      <c r="E405" s="85" t="s">
        <v>55</v>
      </c>
      <c r="F405" s="34">
        <v>16</v>
      </c>
      <c r="G405" s="132"/>
      <c r="H405" s="132"/>
      <c r="I405" s="31">
        <f t="shared" si="57"/>
        <v>0</v>
      </c>
      <c r="J405" s="133"/>
      <c r="K405" s="32">
        <f t="shared" si="58"/>
        <v>0</v>
      </c>
      <c r="L405" s="33">
        <f t="shared" si="59"/>
        <v>0</v>
      </c>
      <c r="Z405" s="4">
        <f t="shared" si="52"/>
        <v>0</v>
      </c>
      <c r="AA405" s="4">
        <f t="shared" si="53"/>
        <v>0</v>
      </c>
      <c r="AD405" s="63"/>
      <c r="AE405" s="63"/>
      <c r="AM405" s="65"/>
      <c r="AN405" s="65"/>
      <c r="AO405" s="65"/>
      <c r="AP405"/>
    </row>
    <row r="406" spans="1:42" outlineLevel="1" x14ac:dyDescent="0.25">
      <c r="A406" s="2" t="str">
        <f>B406&amp;"-"&amp;COUNTIF($B$24:B406,B406)</f>
        <v>Ampliação Unidade-151</v>
      </c>
      <c r="B406" s="136" t="s">
        <v>11</v>
      </c>
      <c r="C406" s="81" t="s">
        <v>559</v>
      </c>
      <c r="D406" s="84" t="s">
        <v>558</v>
      </c>
      <c r="E406" s="85" t="s">
        <v>55</v>
      </c>
      <c r="F406" s="34">
        <v>56</v>
      </c>
      <c r="G406" s="132"/>
      <c r="H406" s="132"/>
      <c r="I406" s="31">
        <f t="shared" si="57"/>
        <v>0</v>
      </c>
      <c r="J406" s="133"/>
      <c r="K406" s="32">
        <f t="shared" si="58"/>
        <v>0</v>
      </c>
      <c r="L406" s="33">
        <f t="shared" si="59"/>
        <v>0</v>
      </c>
      <c r="Z406" s="4">
        <f t="shared" si="52"/>
        <v>0</v>
      </c>
      <c r="AA406" s="4">
        <f t="shared" si="53"/>
        <v>0</v>
      </c>
      <c r="AD406" s="63"/>
      <c r="AE406" s="63"/>
      <c r="AM406" s="65"/>
      <c r="AN406" s="65"/>
      <c r="AO406" s="65"/>
      <c r="AP406"/>
    </row>
    <row r="407" spans="1:42" outlineLevel="1" x14ac:dyDescent="0.25">
      <c r="A407" s="2" t="str">
        <f>B407&amp;"-"&amp;COUNTIF($B$24:B407,B407)</f>
        <v>Ampliação Unidade-152</v>
      </c>
      <c r="B407" s="136" t="s">
        <v>11</v>
      </c>
      <c r="C407" s="81" t="s">
        <v>560</v>
      </c>
      <c r="D407" s="84" t="s">
        <v>561</v>
      </c>
      <c r="E407" s="85" t="s">
        <v>55</v>
      </c>
      <c r="F407" s="34">
        <v>6</v>
      </c>
      <c r="G407" s="132"/>
      <c r="H407" s="132"/>
      <c r="I407" s="31">
        <f t="shared" si="57"/>
        <v>0</v>
      </c>
      <c r="J407" s="133"/>
      <c r="K407" s="32">
        <f t="shared" si="58"/>
        <v>0</v>
      </c>
      <c r="L407" s="33">
        <f t="shared" si="59"/>
        <v>0</v>
      </c>
      <c r="Z407" s="4">
        <f t="shared" si="52"/>
        <v>0</v>
      </c>
      <c r="AA407" s="4">
        <f t="shared" si="53"/>
        <v>0</v>
      </c>
      <c r="AD407" s="63"/>
      <c r="AE407" s="63"/>
      <c r="AM407" s="65"/>
      <c r="AN407" s="65"/>
      <c r="AO407" s="65"/>
      <c r="AP407"/>
    </row>
    <row r="408" spans="1:42" outlineLevel="1" x14ac:dyDescent="0.25">
      <c r="A408" s="2" t="str">
        <f>B408&amp;"-"&amp;COUNTIF($B$24:B408,B408)</f>
        <v>Reforma-166</v>
      </c>
      <c r="B408" s="136" t="s">
        <v>7</v>
      </c>
      <c r="C408" s="81" t="s">
        <v>562</v>
      </c>
      <c r="D408" s="84" t="s">
        <v>563</v>
      </c>
      <c r="E408" s="85" t="s">
        <v>55</v>
      </c>
      <c r="F408" s="34">
        <v>16</v>
      </c>
      <c r="G408" s="132"/>
      <c r="H408" s="132"/>
      <c r="I408" s="31">
        <f t="shared" si="57"/>
        <v>0</v>
      </c>
      <c r="J408" s="133"/>
      <c r="K408" s="32">
        <f t="shared" si="58"/>
        <v>0</v>
      </c>
      <c r="L408" s="33">
        <f t="shared" si="59"/>
        <v>0</v>
      </c>
      <c r="Z408" s="4">
        <f t="shared" ref="Z408:Z471" si="60">IF(B408="Ampliação",L408,0)</f>
        <v>0</v>
      </c>
      <c r="AA408" s="4">
        <f t="shared" ref="AA408:AA471" si="61">IF(B408="Reforma",L408,0)</f>
        <v>0</v>
      </c>
      <c r="AD408" s="63"/>
      <c r="AE408" s="63"/>
      <c r="AM408" s="65"/>
      <c r="AN408" s="65"/>
      <c r="AO408" s="65"/>
      <c r="AP408"/>
    </row>
    <row r="409" spans="1:42" outlineLevel="1" x14ac:dyDescent="0.25">
      <c r="A409" s="2" t="str">
        <f>B409&amp;"-"&amp;COUNTIF($B$24:B409,B409)</f>
        <v>Ampliação Unidade-153</v>
      </c>
      <c r="B409" s="136" t="s">
        <v>11</v>
      </c>
      <c r="C409" s="81" t="s">
        <v>564</v>
      </c>
      <c r="D409" s="84" t="s">
        <v>563</v>
      </c>
      <c r="E409" s="85" t="s">
        <v>55</v>
      </c>
      <c r="F409" s="34">
        <v>5</v>
      </c>
      <c r="G409" s="132"/>
      <c r="H409" s="132"/>
      <c r="I409" s="31">
        <f t="shared" si="57"/>
        <v>0</v>
      </c>
      <c r="J409" s="133"/>
      <c r="K409" s="32">
        <f t="shared" si="58"/>
        <v>0</v>
      </c>
      <c r="L409" s="33">
        <f t="shared" si="59"/>
        <v>0</v>
      </c>
      <c r="Z409" s="4">
        <f t="shared" si="60"/>
        <v>0</v>
      </c>
      <c r="AA409" s="4">
        <f t="shared" si="61"/>
        <v>0</v>
      </c>
      <c r="AD409" s="63"/>
      <c r="AE409" s="63"/>
      <c r="AM409" s="65"/>
      <c r="AN409" s="65"/>
      <c r="AO409" s="65"/>
      <c r="AP409"/>
    </row>
    <row r="410" spans="1:42" outlineLevel="1" x14ac:dyDescent="0.25">
      <c r="A410" s="2" t="str">
        <f>B410&amp;"-"&amp;COUNTIF($B$24:B410,B410)</f>
        <v>Reforma-167</v>
      </c>
      <c r="B410" s="136" t="s">
        <v>7</v>
      </c>
      <c r="C410" s="81" t="s">
        <v>565</v>
      </c>
      <c r="D410" s="84" t="s">
        <v>566</v>
      </c>
      <c r="E410" s="85" t="s">
        <v>55</v>
      </c>
      <c r="F410" s="34">
        <v>48</v>
      </c>
      <c r="G410" s="132"/>
      <c r="H410" s="132"/>
      <c r="I410" s="31">
        <f t="shared" si="57"/>
        <v>0</v>
      </c>
      <c r="J410" s="133"/>
      <c r="K410" s="32">
        <f t="shared" si="58"/>
        <v>0</v>
      </c>
      <c r="L410" s="33">
        <f t="shared" si="59"/>
        <v>0</v>
      </c>
      <c r="Z410" s="4">
        <f t="shared" si="60"/>
        <v>0</v>
      </c>
      <c r="AA410" s="4">
        <f t="shared" si="61"/>
        <v>0</v>
      </c>
      <c r="AD410" s="63"/>
      <c r="AE410" s="63"/>
      <c r="AM410" s="65"/>
      <c r="AN410" s="65"/>
      <c r="AO410" s="65"/>
      <c r="AP410"/>
    </row>
    <row r="411" spans="1:42" outlineLevel="1" x14ac:dyDescent="0.25">
      <c r="A411" s="2" t="str">
        <f>B411&amp;"-"&amp;COUNTIF($B$24:B411,B411)</f>
        <v>Ampliação Unidade-154</v>
      </c>
      <c r="B411" s="136" t="s">
        <v>11</v>
      </c>
      <c r="C411" s="81" t="s">
        <v>567</v>
      </c>
      <c r="D411" s="84" t="s">
        <v>566</v>
      </c>
      <c r="E411" s="85" t="s">
        <v>55</v>
      </c>
      <c r="F411" s="34">
        <v>50</v>
      </c>
      <c r="G411" s="132"/>
      <c r="H411" s="132"/>
      <c r="I411" s="31">
        <f t="shared" si="57"/>
        <v>0</v>
      </c>
      <c r="J411" s="133"/>
      <c r="K411" s="32">
        <f t="shared" si="58"/>
        <v>0</v>
      </c>
      <c r="L411" s="33">
        <f t="shared" si="59"/>
        <v>0</v>
      </c>
      <c r="Z411" s="4">
        <f t="shared" si="60"/>
        <v>0</v>
      </c>
      <c r="AA411" s="4">
        <f t="shared" si="61"/>
        <v>0</v>
      </c>
      <c r="AD411" s="63"/>
      <c r="AE411" s="63"/>
      <c r="AM411" s="65"/>
      <c r="AN411" s="65"/>
      <c r="AO411" s="65"/>
      <c r="AP411"/>
    </row>
    <row r="412" spans="1:42" outlineLevel="1" x14ac:dyDescent="0.25">
      <c r="A412" s="2" t="str">
        <f>B412&amp;"-"&amp;COUNTIF($B$24:B412,B412)</f>
        <v>Reforma-168</v>
      </c>
      <c r="B412" s="136" t="s">
        <v>7</v>
      </c>
      <c r="C412" s="81" t="s">
        <v>568</v>
      </c>
      <c r="D412" s="84" t="s">
        <v>569</v>
      </c>
      <c r="E412" s="85" t="s">
        <v>55</v>
      </c>
      <c r="F412" s="34">
        <v>1</v>
      </c>
      <c r="G412" s="132"/>
      <c r="H412" s="132"/>
      <c r="I412" s="31">
        <f t="shared" si="57"/>
        <v>0</v>
      </c>
      <c r="J412" s="133"/>
      <c r="K412" s="32">
        <f t="shared" si="58"/>
        <v>0</v>
      </c>
      <c r="L412" s="33">
        <f t="shared" si="59"/>
        <v>0</v>
      </c>
      <c r="Z412" s="4">
        <f t="shared" si="60"/>
        <v>0</v>
      </c>
      <c r="AA412" s="4">
        <f t="shared" si="61"/>
        <v>0</v>
      </c>
      <c r="AD412" s="63"/>
      <c r="AE412" s="63"/>
      <c r="AM412" s="65"/>
      <c r="AN412" s="65"/>
      <c r="AO412" s="65"/>
      <c r="AP412"/>
    </row>
    <row r="413" spans="1:42" outlineLevel="1" x14ac:dyDescent="0.25">
      <c r="A413" s="2" t="str">
        <f>B413&amp;"-"&amp;COUNTIF($B$24:B413,B413)</f>
        <v>Ampliação Unidade-155</v>
      </c>
      <c r="B413" s="136" t="s">
        <v>11</v>
      </c>
      <c r="C413" s="81" t="s">
        <v>570</v>
      </c>
      <c r="D413" s="84" t="s">
        <v>569</v>
      </c>
      <c r="E413" s="85" t="s">
        <v>55</v>
      </c>
      <c r="F413" s="34">
        <v>1</v>
      </c>
      <c r="G413" s="132"/>
      <c r="H413" s="132"/>
      <c r="I413" s="31">
        <f t="shared" si="57"/>
        <v>0</v>
      </c>
      <c r="J413" s="133"/>
      <c r="K413" s="32">
        <f t="shared" si="58"/>
        <v>0</v>
      </c>
      <c r="L413" s="33">
        <f t="shared" si="59"/>
        <v>0</v>
      </c>
      <c r="Z413" s="4">
        <f t="shared" si="60"/>
        <v>0</v>
      </c>
      <c r="AA413" s="4">
        <f t="shared" si="61"/>
        <v>0</v>
      </c>
      <c r="AD413" s="63"/>
      <c r="AE413" s="63"/>
      <c r="AM413" s="65"/>
      <c r="AN413" s="65"/>
      <c r="AO413" s="65"/>
      <c r="AP413"/>
    </row>
    <row r="414" spans="1:42" outlineLevel="1" x14ac:dyDescent="0.25">
      <c r="A414" s="2" t="str">
        <f>B414&amp;"-"&amp;COUNTIF($B$24:B414,B414)</f>
        <v>Reforma-169</v>
      </c>
      <c r="B414" s="136" t="s">
        <v>7</v>
      </c>
      <c r="C414" s="81" t="s">
        <v>571</v>
      </c>
      <c r="D414" s="84" t="s">
        <v>572</v>
      </c>
      <c r="E414" s="85" t="s">
        <v>55</v>
      </c>
      <c r="F414" s="34">
        <v>9</v>
      </c>
      <c r="G414" s="132"/>
      <c r="H414" s="132"/>
      <c r="I414" s="31">
        <f t="shared" si="57"/>
        <v>0</v>
      </c>
      <c r="J414" s="133"/>
      <c r="K414" s="32">
        <f t="shared" si="58"/>
        <v>0</v>
      </c>
      <c r="L414" s="33">
        <f t="shared" si="59"/>
        <v>0</v>
      </c>
      <c r="Z414" s="4">
        <f t="shared" si="60"/>
        <v>0</v>
      </c>
      <c r="AA414" s="4">
        <f t="shared" si="61"/>
        <v>0</v>
      </c>
      <c r="AD414" s="63"/>
      <c r="AE414" s="63"/>
      <c r="AM414" s="65"/>
      <c r="AN414" s="65"/>
      <c r="AO414" s="65"/>
      <c r="AP414"/>
    </row>
    <row r="415" spans="1:42" outlineLevel="1" x14ac:dyDescent="0.25">
      <c r="A415" s="2" t="str">
        <f>B415&amp;"-"&amp;COUNTIF($B$24:B415,B415)</f>
        <v>Ampliação Unidade-156</v>
      </c>
      <c r="B415" s="136" t="s">
        <v>11</v>
      </c>
      <c r="C415" s="81" t="s">
        <v>573</v>
      </c>
      <c r="D415" s="84" t="s">
        <v>574</v>
      </c>
      <c r="E415" s="85" t="s">
        <v>55</v>
      </c>
      <c r="F415" s="34">
        <v>2</v>
      </c>
      <c r="G415" s="132"/>
      <c r="H415" s="132"/>
      <c r="I415" s="31">
        <f t="shared" si="57"/>
        <v>0</v>
      </c>
      <c r="J415" s="133"/>
      <c r="K415" s="32">
        <f t="shared" si="58"/>
        <v>0</v>
      </c>
      <c r="L415" s="33">
        <f t="shared" si="59"/>
        <v>0</v>
      </c>
      <c r="Z415" s="4">
        <f t="shared" si="60"/>
        <v>0</v>
      </c>
      <c r="AA415" s="4">
        <f t="shared" si="61"/>
        <v>0</v>
      </c>
      <c r="AD415" s="63"/>
      <c r="AE415" s="63"/>
      <c r="AM415" s="65"/>
      <c r="AN415" s="65"/>
      <c r="AO415" s="65"/>
      <c r="AP415"/>
    </row>
    <row r="416" spans="1:42" outlineLevel="1" x14ac:dyDescent="0.25">
      <c r="A416" s="2" t="str">
        <f>B416&amp;"-"&amp;COUNTIF($B$24:B416,B416)</f>
        <v>Reforma-170</v>
      </c>
      <c r="B416" s="136" t="s">
        <v>7</v>
      </c>
      <c r="C416" s="81" t="s">
        <v>575</v>
      </c>
      <c r="D416" s="84" t="s">
        <v>576</v>
      </c>
      <c r="E416" s="85" t="s">
        <v>55</v>
      </c>
      <c r="F416" s="34">
        <v>20</v>
      </c>
      <c r="G416" s="132"/>
      <c r="H416" s="132"/>
      <c r="I416" s="31">
        <f t="shared" si="57"/>
        <v>0</v>
      </c>
      <c r="J416" s="133"/>
      <c r="K416" s="32">
        <f t="shared" si="58"/>
        <v>0</v>
      </c>
      <c r="L416" s="33">
        <f t="shared" si="59"/>
        <v>0</v>
      </c>
      <c r="Z416" s="4">
        <f t="shared" si="60"/>
        <v>0</v>
      </c>
      <c r="AA416" s="4">
        <f t="shared" si="61"/>
        <v>0</v>
      </c>
      <c r="AD416" s="63"/>
      <c r="AE416" s="63"/>
      <c r="AM416" s="65"/>
      <c r="AN416" s="65"/>
      <c r="AO416" s="65"/>
      <c r="AP416"/>
    </row>
    <row r="417" spans="1:1024" outlineLevel="1" x14ac:dyDescent="0.25">
      <c r="A417" s="2" t="str">
        <f>B417&amp;"-"&amp;COUNTIF($B$24:B417,B417)</f>
        <v>Ampliação Unidade-157</v>
      </c>
      <c r="B417" s="136" t="s">
        <v>11</v>
      </c>
      <c r="C417" s="81" t="s">
        <v>577</v>
      </c>
      <c r="D417" s="84" t="s">
        <v>576</v>
      </c>
      <c r="E417" s="85" t="s">
        <v>55</v>
      </c>
      <c r="F417" s="34">
        <v>11</v>
      </c>
      <c r="G417" s="132"/>
      <c r="H417" s="132"/>
      <c r="I417" s="31">
        <f t="shared" si="57"/>
        <v>0</v>
      </c>
      <c r="J417" s="133"/>
      <c r="K417" s="32">
        <f t="shared" si="58"/>
        <v>0</v>
      </c>
      <c r="L417" s="33">
        <f t="shared" si="59"/>
        <v>0</v>
      </c>
      <c r="Z417" s="4">
        <f t="shared" si="60"/>
        <v>0</v>
      </c>
      <c r="AA417" s="4">
        <f t="shared" si="61"/>
        <v>0</v>
      </c>
      <c r="AD417" s="63"/>
      <c r="AE417" s="63"/>
      <c r="AM417" s="65"/>
      <c r="AN417" s="65"/>
      <c r="AO417" s="65"/>
      <c r="AP417"/>
    </row>
    <row r="418" spans="1:1024" outlineLevel="1" x14ac:dyDescent="0.25">
      <c r="A418" s="2" t="str">
        <f>B418&amp;"-"&amp;COUNTIF($B$24:B418,B418)</f>
        <v>Reforma-171</v>
      </c>
      <c r="B418" s="136" t="s">
        <v>7</v>
      </c>
      <c r="C418" s="81" t="s">
        <v>578</v>
      </c>
      <c r="D418" s="84" t="s">
        <v>579</v>
      </c>
      <c r="E418" s="85" t="s">
        <v>55</v>
      </c>
      <c r="F418" s="34">
        <v>20</v>
      </c>
      <c r="G418" s="132"/>
      <c r="H418" s="132"/>
      <c r="I418" s="31">
        <f t="shared" si="57"/>
        <v>0</v>
      </c>
      <c r="J418" s="133"/>
      <c r="K418" s="32">
        <f t="shared" si="58"/>
        <v>0</v>
      </c>
      <c r="L418" s="33">
        <f t="shared" si="59"/>
        <v>0</v>
      </c>
      <c r="Z418" s="4">
        <f t="shared" si="60"/>
        <v>0</v>
      </c>
      <c r="AA418" s="4">
        <f t="shared" si="61"/>
        <v>0</v>
      </c>
      <c r="AD418" s="63"/>
      <c r="AE418" s="63"/>
      <c r="AM418" s="65"/>
      <c r="AN418" s="65"/>
      <c r="AO418" s="65"/>
      <c r="AP418"/>
    </row>
    <row r="419" spans="1:1024" outlineLevel="1" x14ac:dyDescent="0.25">
      <c r="A419" s="2" t="str">
        <f>B419&amp;"-"&amp;COUNTIF($B$24:B419,B419)</f>
        <v>Ampliação Unidade-158</v>
      </c>
      <c r="B419" s="136" t="s">
        <v>11</v>
      </c>
      <c r="C419" s="81" t="s">
        <v>580</v>
      </c>
      <c r="D419" s="84" t="s">
        <v>579</v>
      </c>
      <c r="E419" s="85" t="s">
        <v>55</v>
      </c>
      <c r="F419" s="34">
        <v>3</v>
      </c>
      <c r="G419" s="132"/>
      <c r="H419" s="132"/>
      <c r="I419" s="31">
        <f t="shared" si="57"/>
        <v>0</v>
      </c>
      <c r="J419" s="133"/>
      <c r="K419" s="32">
        <f t="shared" si="58"/>
        <v>0</v>
      </c>
      <c r="L419" s="33">
        <f t="shared" si="59"/>
        <v>0</v>
      </c>
      <c r="Z419" s="4">
        <f t="shared" si="60"/>
        <v>0</v>
      </c>
      <c r="AA419" s="4">
        <f t="shared" si="61"/>
        <v>0</v>
      </c>
      <c r="AD419" s="63"/>
      <c r="AE419" s="63"/>
      <c r="AM419" s="65"/>
      <c r="AN419" s="65"/>
      <c r="AO419" s="65"/>
      <c r="AP419"/>
    </row>
    <row r="420" spans="1:1024" outlineLevel="1" x14ac:dyDescent="0.25">
      <c r="A420" s="2" t="str">
        <f>B420&amp;"-"&amp;COUNTIF($B$24:B420,B420)</f>
        <v>Reforma-172</v>
      </c>
      <c r="B420" s="136" t="s">
        <v>7</v>
      </c>
      <c r="C420" s="81" t="s">
        <v>581</v>
      </c>
      <c r="D420" s="84" t="s">
        <v>582</v>
      </c>
      <c r="E420" s="85" t="s">
        <v>55</v>
      </c>
      <c r="F420" s="34">
        <v>1</v>
      </c>
      <c r="G420" s="132"/>
      <c r="H420" s="132"/>
      <c r="I420" s="31">
        <f t="shared" si="57"/>
        <v>0</v>
      </c>
      <c r="J420" s="133"/>
      <c r="K420" s="32">
        <f t="shared" si="58"/>
        <v>0</v>
      </c>
      <c r="L420" s="33">
        <f t="shared" si="59"/>
        <v>0</v>
      </c>
      <c r="Z420" s="4">
        <f t="shared" si="60"/>
        <v>0</v>
      </c>
      <c r="AA420" s="4">
        <f t="shared" si="61"/>
        <v>0</v>
      </c>
      <c r="AD420" s="63"/>
      <c r="AE420" s="63"/>
      <c r="AM420" s="65"/>
      <c r="AN420" s="65"/>
      <c r="AO420" s="65"/>
      <c r="AP420"/>
    </row>
    <row r="421" spans="1:1024" outlineLevel="1" x14ac:dyDescent="0.25">
      <c r="A421" s="2" t="str">
        <f>B421&amp;"-"&amp;COUNTIF($B$24:B421,B421)</f>
        <v>Ampliação Unidade-159</v>
      </c>
      <c r="B421" s="136" t="s">
        <v>11</v>
      </c>
      <c r="C421" s="81" t="s">
        <v>583</v>
      </c>
      <c r="D421" s="84" t="s">
        <v>582</v>
      </c>
      <c r="E421" s="85" t="s">
        <v>55</v>
      </c>
      <c r="F421" s="34">
        <v>2</v>
      </c>
      <c r="G421" s="132"/>
      <c r="H421" s="132"/>
      <c r="I421" s="31">
        <f t="shared" si="57"/>
        <v>0</v>
      </c>
      <c r="J421" s="133"/>
      <c r="K421" s="32">
        <f t="shared" si="58"/>
        <v>0</v>
      </c>
      <c r="L421" s="33">
        <f t="shared" si="59"/>
        <v>0</v>
      </c>
      <c r="Z421" s="4">
        <f t="shared" si="60"/>
        <v>0</v>
      </c>
      <c r="AA421" s="4">
        <f t="shared" si="61"/>
        <v>0</v>
      </c>
      <c r="AD421" s="63"/>
      <c r="AE421" s="63"/>
      <c r="AM421" s="65"/>
      <c r="AN421" s="65"/>
      <c r="AO421" s="65"/>
      <c r="AP421"/>
    </row>
    <row r="422" spans="1:1024" outlineLevel="1" x14ac:dyDescent="0.25">
      <c r="A422" s="2" t="str">
        <f>B422&amp;"-"&amp;COUNTIF($B$24:B422,B422)</f>
        <v>Reforma-173</v>
      </c>
      <c r="B422" s="136" t="s">
        <v>7</v>
      </c>
      <c r="C422" s="81" t="s">
        <v>584</v>
      </c>
      <c r="D422" s="84" t="s">
        <v>585</v>
      </c>
      <c r="E422" s="85" t="s">
        <v>55</v>
      </c>
      <c r="F422" s="34">
        <v>10</v>
      </c>
      <c r="G422" s="132"/>
      <c r="H422" s="132"/>
      <c r="I422" s="31">
        <f t="shared" si="57"/>
        <v>0</v>
      </c>
      <c r="J422" s="133"/>
      <c r="K422" s="32">
        <f t="shared" si="58"/>
        <v>0</v>
      </c>
      <c r="L422" s="33">
        <f t="shared" si="59"/>
        <v>0</v>
      </c>
      <c r="Z422" s="4">
        <f t="shared" si="60"/>
        <v>0</v>
      </c>
      <c r="AA422" s="4">
        <f t="shared" si="61"/>
        <v>0</v>
      </c>
      <c r="AD422" s="63"/>
      <c r="AE422" s="63"/>
      <c r="AM422" s="65"/>
      <c r="AN422" s="65"/>
      <c r="AO422" s="65"/>
      <c r="AP422"/>
    </row>
    <row r="423" spans="1:1024" outlineLevel="1" x14ac:dyDescent="0.25">
      <c r="A423" s="2" t="str">
        <f>B423&amp;"-"&amp;COUNTIF($B$24:B423,B423)</f>
        <v>Reforma-174</v>
      </c>
      <c r="B423" s="136" t="s">
        <v>7</v>
      </c>
      <c r="C423" s="81" t="s">
        <v>586</v>
      </c>
      <c r="D423" s="84" t="s">
        <v>587</v>
      </c>
      <c r="E423" s="85" t="s">
        <v>55</v>
      </c>
      <c r="F423" s="34">
        <v>14</v>
      </c>
      <c r="G423" s="132"/>
      <c r="H423" s="132"/>
      <c r="I423" s="31">
        <f t="shared" si="57"/>
        <v>0</v>
      </c>
      <c r="J423" s="133"/>
      <c r="K423" s="32">
        <f t="shared" si="58"/>
        <v>0</v>
      </c>
      <c r="L423" s="33">
        <f t="shared" si="59"/>
        <v>0</v>
      </c>
      <c r="Z423" s="4">
        <f t="shared" si="60"/>
        <v>0</v>
      </c>
      <c r="AA423" s="4">
        <f t="shared" si="61"/>
        <v>0</v>
      </c>
      <c r="AD423" s="63"/>
      <c r="AE423" s="63"/>
      <c r="AM423" s="65"/>
      <c r="AN423" s="65"/>
      <c r="AO423" s="65"/>
      <c r="AP423"/>
    </row>
    <row r="424" spans="1:1024" outlineLevel="1" x14ac:dyDescent="0.25">
      <c r="A424" s="2" t="str">
        <f>B424&amp;"-"&amp;COUNTIF($B$24:B424,B424)</f>
        <v>Ampliação Unidade-160</v>
      </c>
      <c r="B424" s="136" t="s">
        <v>11</v>
      </c>
      <c r="C424" s="81" t="s">
        <v>588</v>
      </c>
      <c r="D424" s="84" t="s">
        <v>587</v>
      </c>
      <c r="E424" s="85" t="s">
        <v>55</v>
      </c>
      <c r="F424" s="34">
        <v>19</v>
      </c>
      <c r="G424" s="132"/>
      <c r="H424" s="132"/>
      <c r="I424" s="31">
        <f t="shared" si="57"/>
        <v>0</v>
      </c>
      <c r="J424" s="133"/>
      <c r="K424" s="32">
        <f t="shared" si="58"/>
        <v>0</v>
      </c>
      <c r="L424" s="33">
        <f t="shared" si="59"/>
        <v>0</v>
      </c>
      <c r="Z424" s="4">
        <f t="shared" si="60"/>
        <v>0</v>
      </c>
      <c r="AA424" s="4">
        <f t="shared" si="61"/>
        <v>0</v>
      </c>
      <c r="AD424" s="63"/>
      <c r="AE424" s="63"/>
      <c r="AM424" s="65"/>
      <c r="AN424" s="65"/>
      <c r="AO424" s="65"/>
      <c r="AP424"/>
    </row>
    <row r="425" spans="1:1024" outlineLevel="1" x14ac:dyDescent="0.25">
      <c r="A425" s="2" t="str">
        <f>B425&amp;"-"&amp;COUNTIF($B$24:B425,B425)</f>
        <v>Ampliação Unidade-161</v>
      </c>
      <c r="B425" s="136" t="s">
        <v>11</v>
      </c>
      <c r="C425" s="81" t="s">
        <v>589</v>
      </c>
      <c r="D425" s="84" t="s">
        <v>590</v>
      </c>
      <c r="E425" s="85" t="s">
        <v>55</v>
      </c>
      <c r="F425" s="34">
        <v>1</v>
      </c>
      <c r="G425" s="132"/>
      <c r="H425" s="132"/>
      <c r="I425" s="31">
        <f t="shared" si="57"/>
        <v>0</v>
      </c>
      <c r="J425" s="133"/>
      <c r="K425" s="32">
        <f t="shared" si="58"/>
        <v>0</v>
      </c>
      <c r="L425" s="33">
        <f t="shared" si="59"/>
        <v>0</v>
      </c>
      <c r="Z425" s="4">
        <f t="shared" si="60"/>
        <v>0</v>
      </c>
      <c r="AA425" s="4">
        <f t="shared" si="61"/>
        <v>0</v>
      </c>
      <c r="AD425" s="63"/>
      <c r="AE425" s="63"/>
      <c r="AM425" s="65"/>
      <c r="AN425" s="65"/>
      <c r="AO425" s="65"/>
      <c r="AP425"/>
    </row>
    <row r="426" spans="1:1024" outlineLevel="1" x14ac:dyDescent="0.25">
      <c r="A426" s="2" t="str">
        <f>B426&amp;"-"&amp;COUNTIF($B$24:B426,B426)</f>
        <v>Reforma-175</v>
      </c>
      <c r="B426" s="136" t="s">
        <v>7</v>
      </c>
      <c r="C426" s="81" t="s">
        <v>591</v>
      </c>
      <c r="D426" s="84" t="s">
        <v>592</v>
      </c>
      <c r="E426" s="85" t="s">
        <v>39</v>
      </c>
      <c r="F426" s="34">
        <v>165.4</v>
      </c>
      <c r="G426" s="132"/>
      <c r="H426" s="132"/>
      <c r="I426" s="31">
        <f t="shared" si="57"/>
        <v>0</v>
      </c>
      <c r="J426" s="133"/>
      <c r="K426" s="32">
        <f t="shared" si="58"/>
        <v>0</v>
      </c>
      <c r="L426" s="33">
        <f t="shared" si="59"/>
        <v>0</v>
      </c>
      <c r="Z426" s="4">
        <f t="shared" si="60"/>
        <v>0</v>
      </c>
      <c r="AA426" s="4">
        <f t="shared" si="61"/>
        <v>0</v>
      </c>
      <c r="AD426" s="63"/>
      <c r="AE426" s="63"/>
      <c r="AM426" s="65"/>
      <c r="AN426" s="65"/>
      <c r="AO426" s="65"/>
      <c r="AP426"/>
    </row>
    <row r="427" spans="1:1024" outlineLevel="1" x14ac:dyDescent="0.25">
      <c r="A427" s="2" t="str">
        <f>B427&amp;"-"&amp;COUNTIF($B$24:B427,B427)</f>
        <v>Ampliação Unidade-162</v>
      </c>
      <c r="B427" s="136" t="s">
        <v>11</v>
      </c>
      <c r="C427" s="81" t="s">
        <v>593</v>
      </c>
      <c r="D427" s="84" t="s">
        <v>592</v>
      </c>
      <c r="E427" s="85" t="s">
        <v>39</v>
      </c>
      <c r="F427" s="34">
        <v>131.71</v>
      </c>
      <c r="G427" s="132"/>
      <c r="H427" s="132"/>
      <c r="I427" s="31">
        <f t="shared" si="57"/>
        <v>0</v>
      </c>
      <c r="J427" s="133"/>
      <c r="K427" s="32">
        <f t="shared" si="58"/>
        <v>0</v>
      </c>
      <c r="L427" s="33">
        <f t="shared" si="59"/>
        <v>0</v>
      </c>
      <c r="Z427" s="4">
        <f t="shared" si="60"/>
        <v>0</v>
      </c>
      <c r="AA427" s="4">
        <f t="shared" si="61"/>
        <v>0</v>
      </c>
      <c r="AD427" s="63"/>
      <c r="AE427" s="63"/>
      <c r="AM427" s="65"/>
      <c r="AN427" s="65"/>
      <c r="AO427" s="65"/>
      <c r="AP427"/>
    </row>
    <row r="428" spans="1:1024" outlineLevel="1" x14ac:dyDescent="0.25">
      <c r="A428" s="2" t="str">
        <f>B428&amp;"-"&amp;COUNTIF($B$24:B428,B428)</f>
        <v>Reforma-176</v>
      </c>
      <c r="B428" s="136" t="s">
        <v>7</v>
      </c>
      <c r="C428" s="81" t="s">
        <v>594</v>
      </c>
      <c r="D428" s="84" t="s">
        <v>595</v>
      </c>
      <c r="E428" s="85" t="s">
        <v>39</v>
      </c>
      <c r="F428" s="34">
        <v>84.8888888888889</v>
      </c>
      <c r="G428" s="132"/>
      <c r="H428" s="132"/>
      <c r="I428" s="31">
        <f t="shared" si="57"/>
        <v>0</v>
      </c>
      <c r="J428" s="133"/>
      <c r="K428" s="32">
        <f t="shared" si="58"/>
        <v>0</v>
      </c>
      <c r="L428" s="33">
        <f t="shared" si="59"/>
        <v>0</v>
      </c>
      <c r="Z428" s="4">
        <f t="shared" si="60"/>
        <v>0</v>
      </c>
      <c r="AA428" s="4">
        <f t="shared" si="61"/>
        <v>0</v>
      </c>
      <c r="AD428" s="63"/>
      <c r="AE428" s="63"/>
      <c r="AM428" s="65"/>
      <c r="AN428" s="65"/>
      <c r="AO428" s="65"/>
      <c r="AP428"/>
    </row>
    <row r="429" spans="1:1024" outlineLevel="1" x14ac:dyDescent="0.25">
      <c r="A429" s="2" t="str">
        <f>B429&amp;"-"&amp;COUNTIF($B$24:B429,B429)</f>
        <v>Ampliação Unidade-163</v>
      </c>
      <c r="B429" s="136" t="s">
        <v>11</v>
      </c>
      <c r="C429" s="81" t="s">
        <v>596</v>
      </c>
      <c r="D429" s="84" t="s">
        <v>595</v>
      </c>
      <c r="E429" s="85" t="s">
        <v>39</v>
      </c>
      <c r="F429" s="34">
        <v>9.1234567901234396</v>
      </c>
      <c r="G429" s="132"/>
      <c r="H429" s="132"/>
      <c r="I429" s="31">
        <f t="shared" si="57"/>
        <v>0</v>
      </c>
      <c r="J429" s="133"/>
      <c r="K429" s="32">
        <f t="shared" si="58"/>
        <v>0</v>
      </c>
      <c r="L429" s="33">
        <f t="shared" si="59"/>
        <v>0</v>
      </c>
      <c r="Z429" s="4">
        <f t="shared" si="60"/>
        <v>0</v>
      </c>
      <c r="AA429" s="4">
        <f t="shared" si="61"/>
        <v>0</v>
      </c>
      <c r="AD429" s="63"/>
      <c r="AE429" s="63"/>
      <c r="AM429" s="65"/>
      <c r="AN429" s="65"/>
      <c r="AO429" s="65"/>
      <c r="AP429"/>
    </row>
    <row r="430" spans="1:1024" s="1" customFormat="1" x14ac:dyDescent="0.25">
      <c r="B430" s="136"/>
      <c r="C430" s="106" t="s">
        <v>597</v>
      </c>
      <c r="D430" s="89" t="s">
        <v>598</v>
      </c>
      <c r="E430" s="118"/>
      <c r="F430" s="119"/>
      <c r="G430" s="120"/>
      <c r="H430" s="120"/>
      <c r="I430" s="93"/>
      <c r="J430" s="93"/>
      <c r="K430" s="94"/>
      <c r="L430" s="107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4">
        <f t="shared" si="60"/>
        <v>0</v>
      </c>
      <c r="AA430" s="4">
        <f t="shared" si="61"/>
        <v>0</v>
      </c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80"/>
      <c r="AN430" s="80"/>
      <c r="AO430" s="80"/>
      <c r="AMF430"/>
      <c r="AMG430"/>
      <c r="AMH430"/>
      <c r="AMI430"/>
      <c r="AMJ430"/>
    </row>
    <row r="431" spans="1:1024" outlineLevel="1" x14ac:dyDescent="0.25">
      <c r="A431" s="2" t="str">
        <f>B431&amp;"-"&amp;COUNTIF($B$24:B431,B431)</f>
        <v>Reforma-177</v>
      </c>
      <c r="B431" s="136" t="s">
        <v>7</v>
      </c>
      <c r="C431" s="81" t="s">
        <v>599</v>
      </c>
      <c r="D431" s="84" t="s">
        <v>600</v>
      </c>
      <c r="E431" s="85" t="s">
        <v>39</v>
      </c>
      <c r="F431" s="34">
        <v>101.433333333333</v>
      </c>
      <c r="G431" s="132"/>
      <c r="H431" s="132"/>
      <c r="I431" s="31">
        <f t="shared" ref="I431:I440" si="62">IF(F431&lt;&gt;"",TRUNC(G431,2)+TRUNC(H431,2),"")</f>
        <v>0</v>
      </c>
      <c r="J431" s="133"/>
      <c r="K431" s="32">
        <f t="shared" ref="K431:K440" si="63">ROUND(I431*(1+J431),2)</f>
        <v>0</v>
      </c>
      <c r="L431" s="33">
        <f t="shared" ref="L431:L440" si="64">ROUND(K431*F431,2)</f>
        <v>0</v>
      </c>
      <c r="Z431" s="4">
        <f t="shared" si="60"/>
        <v>0</v>
      </c>
      <c r="AA431" s="4">
        <f t="shared" si="61"/>
        <v>0</v>
      </c>
      <c r="AD431" s="63"/>
      <c r="AE431" s="63"/>
      <c r="AM431" s="65"/>
      <c r="AN431" s="65"/>
      <c r="AO431" s="65"/>
      <c r="AP431"/>
    </row>
    <row r="432" spans="1:1024" outlineLevel="1" x14ac:dyDescent="0.25">
      <c r="A432" s="2" t="str">
        <f>B432&amp;"-"&amp;COUNTIF($B$24:B432,B432)</f>
        <v>Ampliação Unidade-164</v>
      </c>
      <c r="B432" s="136" t="s">
        <v>11</v>
      </c>
      <c r="C432" s="81" t="s">
        <v>601</v>
      </c>
      <c r="D432" s="84" t="s">
        <v>600</v>
      </c>
      <c r="E432" s="85" t="s">
        <v>39</v>
      </c>
      <c r="F432" s="34">
        <v>21.651851851851799</v>
      </c>
      <c r="G432" s="132"/>
      <c r="H432" s="132"/>
      <c r="I432" s="31">
        <f t="shared" si="62"/>
        <v>0</v>
      </c>
      <c r="J432" s="133"/>
      <c r="K432" s="32">
        <f t="shared" si="63"/>
        <v>0</v>
      </c>
      <c r="L432" s="33">
        <f t="shared" si="64"/>
        <v>0</v>
      </c>
      <c r="Z432" s="4">
        <f t="shared" si="60"/>
        <v>0</v>
      </c>
      <c r="AA432" s="4">
        <f t="shared" si="61"/>
        <v>0</v>
      </c>
      <c r="AD432" s="63"/>
      <c r="AE432" s="63"/>
      <c r="AM432" s="65"/>
      <c r="AN432" s="65"/>
      <c r="AO432" s="65"/>
      <c r="AP432"/>
    </row>
    <row r="433" spans="1:1024" outlineLevel="1" x14ac:dyDescent="0.25">
      <c r="A433" s="2" t="str">
        <f>B433&amp;"-"&amp;COUNTIF($B$24:B433,B433)</f>
        <v>Reforma-178</v>
      </c>
      <c r="B433" s="136" t="s">
        <v>7</v>
      </c>
      <c r="C433" s="81" t="s">
        <v>602</v>
      </c>
      <c r="D433" s="84" t="s">
        <v>603</v>
      </c>
      <c r="E433" s="85" t="s">
        <v>39</v>
      </c>
      <c r="F433" s="34">
        <v>30</v>
      </c>
      <c r="G433" s="132"/>
      <c r="H433" s="132"/>
      <c r="I433" s="31">
        <f t="shared" si="62"/>
        <v>0</v>
      </c>
      <c r="J433" s="133"/>
      <c r="K433" s="32">
        <f t="shared" si="63"/>
        <v>0</v>
      </c>
      <c r="L433" s="33">
        <f t="shared" si="64"/>
        <v>0</v>
      </c>
      <c r="Z433" s="4">
        <f t="shared" si="60"/>
        <v>0</v>
      </c>
      <c r="AA433" s="4">
        <f t="shared" si="61"/>
        <v>0</v>
      </c>
      <c r="AD433" s="63"/>
      <c r="AE433" s="63"/>
      <c r="AM433" s="65"/>
      <c r="AN433" s="65"/>
      <c r="AO433" s="65"/>
      <c r="AP433"/>
    </row>
    <row r="434" spans="1:1024" outlineLevel="1" x14ac:dyDescent="0.25">
      <c r="A434" s="2" t="str">
        <f>B434&amp;"-"&amp;COUNTIF($B$24:B434,B434)</f>
        <v>Ampliação Unidade-165</v>
      </c>
      <c r="B434" s="136" t="s">
        <v>11</v>
      </c>
      <c r="C434" s="81" t="s">
        <v>604</v>
      </c>
      <c r="D434" s="84" t="s">
        <v>603</v>
      </c>
      <c r="E434" s="85" t="s">
        <v>39</v>
      </c>
      <c r="F434" s="34">
        <v>15</v>
      </c>
      <c r="G434" s="132"/>
      <c r="H434" s="132"/>
      <c r="I434" s="31">
        <f t="shared" si="62"/>
        <v>0</v>
      </c>
      <c r="J434" s="133"/>
      <c r="K434" s="32">
        <f t="shared" si="63"/>
        <v>0</v>
      </c>
      <c r="L434" s="33">
        <f t="shared" si="64"/>
        <v>0</v>
      </c>
      <c r="Z434" s="4">
        <f t="shared" si="60"/>
        <v>0</v>
      </c>
      <c r="AA434" s="4">
        <f t="shared" si="61"/>
        <v>0</v>
      </c>
      <c r="AD434" s="63"/>
      <c r="AE434" s="63"/>
      <c r="AM434" s="65"/>
      <c r="AN434" s="65"/>
      <c r="AO434" s="65"/>
      <c r="AP434"/>
    </row>
    <row r="435" spans="1:1024" outlineLevel="1" x14ac:dyDescent="0.25">
      <c r="A435" s="2" t="str">
        <f>B435&amp;"-"&amp;COUNTIF($B$24:B435,B435)</f>
        <v>Reforma-179</v>
      </c>
      <c r="B435" s="136" t="s">
        <v>7</v>
      </c>
      <c r="C435" s="81" t="s">
        <v>605</v>
      </c>
      <c r="D435" s="84" t="s">
        <v>606</v>
      </c>
      <c r="E435" s="85" t="s">
        <v>39</v>
      </c>
      <c r="F435" s="34">
        <v>14</v>
      </c>
      <c r="G435" s="132"/>
      <c r="H435" s="132"/>
      <c r="I435" s="31">
        <f t="shared" si="62"/>
        <v>0</v>
      </c>
      <c r="J435" s="133"/>
      <c r="K435" s="32">
        <f t="shared" si="63"/>
        <v>0</v>
      </c>
      <c r="L435" s="33">
        <f t="shared" si="64"/>
        <v>0</v>
      </c>
      <c r="Z435" s="4">
        <f t="shared" si="60"/>
        <v>0</v>
      </c>
      <c r="AA435" s="4">
        <f t="shared" si="61"/>
        <v>0</v>
      </c>
      <c r="AD435" s="63"/>
      <c r="AE435" s="63"/>
      <c r="AM435" s="65"/>
      <c r="AN435" s="65"/>
      <c r="AO435" s="65"/>
      <c r="AP435"/>
    </row>
    <row r="436" spans="1:1024" outlineLevel="1" x14ac:dyDescent="0.25">
      <c r="A436" s="2" t="str">
        <f>B436&amp;"-"&amp;COUNTIF($B$24:B436,B436)</f>
        <v>Reforma-180</v>
      </c>
      <c r="B436" s="136" t="s">
        <v>7</v>
      </c>
      <c r="C436" s="81" t="s">
        <v>607</v>
      </c>
      <c r="D436" s="84" t="s">
        <v>608</v>
      </c>
      <c r="E436" s="85" t="s">
        <v>55</v>
      </c>
      <c r="F436" s="34">
        <v>41</v>
      </c>
      <c r="G436" s="132"/>
      <c r="H436" s="132"/>
      <c r="I436" s="31">
        <f t="shared" si="62"/>
        <v>0</v>
      </c>
      <c r="J436" s="133"/>
      <c r="K436" s="32">
        <f t="shared" si="63"/>
        <v>0</v>
      </c>
      <c r="L436" s="33">
        <f t="shared" si="64"/>
        <v>0</v>
      </c>
      <c r="Z436" s="4">
        <f t="shared" si="60"/>
        <v>0</v>
      </c>
      <c r="AA436" s="4">
        <f t="shared" si="61"/>
        <v>0</v>
      </c>
      <c r="AD436" s="63"/>
      <c r="AE436" s="63"/>
      <c r="AM436" s="65"/>
      <c r="AN436" s="65"/>
      <c r="AO436" s="65"/>
      <c r="AP436"/>
    </row>
    <row r="437" spans="1:1024" outlineLevel="1" x14ac:dyDescent="0.25">
      <c r="A437" s="2" t="str">
        <f>B437&amp;"-"&amp;COUNTIF($B$24:B437,B437)</f>
        <v>Ampliação Unidade-166</v>
      </c>
      <c r="B437" s="136" t="s">
        <v>11</v>
      </c>
      <c r="C437" s="81" t="s">
        <v>609</v>
      </c>
      <c r="D437" s="84" t="s">
        <v>608</v>
      </c>
      <c r="E437" s="85" t="s">
        <v>55</v>
      </c>
      <c r="F437" s="34">
        <v>17</v>
      </c>
      <c r="G437" s="132"/>
      <c r="H437" s="132"/>
      <c r="I437" s="31">
        <f t="shared" si="62"/>
        <v>0</v>
      </c>
      <c r="J437" s="133"/>
      <c r="K437" s="32">
        <f t="shared" si="63"/>
        <v>0</v>
      </c>
      <c r="L437" s="33">
        <f t="shared" si="64"/>
        <v>0</v>
      </c>
      <c r="Z437" s="4">
        <f t="shared" si="60"/>
        <v>0</v>
      </c>
      <c r="AA437" s="4">
        <f t="shared" si="61"/>
        <v>0</v>
      </c>
      <c r="AD437" s="63"/>
      <c r="AE437" s="63"/>
      <c r="AM437" s="65"/>
      <c r="AN437" s="65"/>
      <c r="AO437" s="65"/>
      <c r="AP437"/>
    </row>
    <row r="438" spans="1:1024" outlineLevel="1" x14ac:dyDescent="0.25">
      <c r="A438" s="2" t="str">
        <f>B438&amp;"-"&amp;COUNTIF($B$24:B438,B438)</f>
        <v>Reforma-181</v>
      </c>
      <c r="B438" s="136" t="s">
        <v>7</v>
      </c>
      <c r="C438" s="81" t="s">
        <v>610</v>
      </c>
      <c r="D438" s="84" t="s">
        <v>611</v>
      </c>
      <c r="E438" s="85" t="s">
        <v>55</v>
      </c>
      <c r="F438" s="34">
        <v>1</v>
      </c>
      <c r="G438" s="132"/>
      <c r="H438" s="132"/>
      <c r="I438" s="31">
        <f t="shared" si="62"/>
        <v>0</v>
      </c>
      <c r="J438" s="133"/>
      <c r="K438" s="32">
        <f t="shared" si="63"/>
        <v>0</v>
      </c>
      <c r="L438" s="33">
        <f t="shared" si="64"/>
        <v>0</v>
      </c>
      <c r="Z438" s="4">
        <f t="shared" si="60"/>
        <v>0</v>
      </c>
      <c r="AA438" s="4">
        <f t="shared" si="61"/>
        <v>0</v>
      </c>
      <c r="AD438" s="63"/>
      <c r="AE438" s="63"/>
      <c r="AM438" s="65"/>
      <c r="AN438" s="65"/>
      <c r="AO438" s="65"/>
      <c r="AP438"/>
    </row>
    <row r="439" spans="1:1024" outlineLevel="1" x14ac:dyDescent="0.25">
      <c r="A439" s="2" t="str">
        <f>B439&amp;"-"&amp;COUNTIF($B$24:B439,B439)</f>
        <v>Reforma-182</v>
      </c>
      <c r="B439" s="136" t="s">
        <v>7</v>
      </c>
      <c r="C439" s="81" t="s">
        <v>612</v>
      </c>
      <c r="D439" s="84" t="s">
        <v>613</v>
      </c>
      <c r="E439" s="85" t="s">
        <v>55</v>
      </c>
      <c r="F439" s="34">
        <v>17</v>
      </c>
      <c r="G439" s="132"/>
      <c r="H439" s="132"/>
      <c r="I439" s="31">
        <f t="shared" si="62"/>
        <v>0</v>
      </c>
      <c r="J439" s="133"/>
      <c r="K439" s="32">
        <f t="shared" si="63"/>
        <v>0</v>
      </c>
      <c r="L439" s="33">
        <f t="shared" si="64"/>
        <v>0</v>
      </c>
      <c r="Z439" s="4">
        <f t="shared" si="60"/>
        <v>0</v>
      </c>
      <c r="AA439" s="4">
        <f t="shared" si="61"/>
        <v>0</v>
      </c>
      <c r="AD439" s="63"/>
      <c r="AE439" s="63"/>
      <c r="AM439" s="65"/>
      <c r="AN439" s="65"/>
      <c r="AO439" s="65"/>
      <c r="AP439"/>
    </row>
    <row r="440" spans="1:1024" ht="14.4" outlineLevel="1" thickBot="1" x14ac:dyDescent="0.3">
      <c r="A440" s="2" t="str">
        <f>B440&amp;"-"&amp;COUNTIF($B$24:B440,B440)</f>
        <v>Ampliação Unidade-167</v>
      </c>
      <c r="B440" s="136" t="s">
        <v>11</v>
      </c>
      <c r="C440" s="81" t="s">
        <v>614</v>
      </c>
      <c r="D440" s="84" t="s">
        <v>613</v>
      </c>
      <c r="E440" s="85" t="s">
        <v>55</v>
      </c>
      <c r="F440" s="34">
        <v>6</v>
      </c>
      <c r="G440" s="132"/>
      <c r="H440" s="132"/>
      <c r="I440" s="31">
        <f t="shared" si="62"/>
        <v>0</v>
      </c>
      <c r="J440" s="133"/>
      <c r="K440" s="32">
        <f t="shared" si="63"/>
        <v>0</v>
      </c>
      <c r="L440" s="33">
        <f t="shared" si="64"/>
        <v>0</v>
      </c>
      <c r="Z440" s="4">
        <f t="shared" si="60"/>
        <v>0</v>
      </c>
      <c r="AA440" s="4">
        <f t="shared" si="61"/>
        <v>0</v>
      </c>
      <c r="AD440" s="63"/>
      <c r="AE440" s="63"/>
      <c r="AM440" s="65"/>
      <c r="AN440" s="65"/>
      <c r="AO440" s="65"/>
      <c r="AP440"/>
    </row>
    <row r="441" spans="1:1024" ht="14.4" thickBot="1" x14ac:dyDescent="0.3">
      <c r="B441" s="136"/>
      <c r="C441" s="86"/>
      <c r="D441" s="61"/>
      <c r="E441" s="41"/>
      <c r="F441" s="87"/>
      <c r="G441" s="87"/>
      <c r="H441" s="87"/>
      <c r="I441" s="37"/>
      <c r="J441" s="38"/>
      <c r="K441" s="39" t="s">
        <v>18</v>
      </c>
      <c r="L441" s="39">
        <f>SUM(L336:L440)</f>
        <v>0</v>
      </c>
      <c r="M441" s="40" t="e">
        <f>L441/$L$624</f>
        <v>#DIV/0!</v>
      </c>
      <c r="Z441" s="4">
        <f t="shared" si="60"/>
        <v>0</v>
      </c>
      <c r="AA441" s="4">
        <f t="shared" si="61"/>
        <v>0</v>
      </c>
      <c r="AD441" s="63"/>
      <c r="AE441" s="63"/>
      <c r="AM441" s="65"/>
      <c r="AN441" s="65"/>
      <c r="AO441" s="65"/>
      <c r="AP441"/>
    </row>
    <row r="442" spans="1:1024" s="1" customFormat="1" ht="14.4" thickBot="1" x14ac:dyDescent="0.3">
      <c r="B442" s="136"/>
      <c r="C442" s="70" t="s">
        <v>615</v>
      </c>
      <c r="D442" s="71" t="s">
        <v>616</v>
      </c>
      <c r="E442" s="72"/>
      <c r="F442" s="73"/>
      <c r="G442" s="74"/>
      <c r="H442" s="74"/>
      <c r="I442" s="75"/>
      <c r="J442" s="75"/>
      <c r="K442" s="76"/>
      <c r="L442" s="77"/>
      <c r="M442" s="113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4">
        <f t="shared" si="60"/>
        <v>0</v>
      </c>
      <c r="AA442" s="4">
        <f t="shared" si="61"/>
        <v>0</v>
      </c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80"/>
      <c r="AN442" s="80"/>
      <c r="AO442" s="80"/>
      <c r="AMF442"/>
      <c r="AMG442"/>
      <c r="AMH442"/>
      <c r="AMI442"/>
      <c r="AMJ442"/>
    </row>
    <row r="443" spans="1:1024" x14ac:dyDescent="0.25">
      <c r="A443" s="1"/>
      <c r="B443" s="136"/>
      <c r="C443" s="106" t="s">
        <v>617</v>
      </c>
      <c r="D443" s="89" t="s">
        <v>618</v>
      </c>
      <c r="E443" s="97"/>
      <c r="F443" s="119"/>
      <c r="G443" s="120"/>
      <c r="H443" s="120"/>
      <c r="I443" s="93"/>
      <c r="J443" s="93"/>
      <c r="K443" s="94"/>
      <c r="L443" s="100"/>
      <c r="Z443" s="4">
        <f t="shared" si="60"/>
        <v>0</v>
      </c>
      <c r="AA443" s="4">
        <f t="shared" si="61"/>
        <v>0</v>
      </c>
      <c r="AD443" s="63"/>
      <c r="AE443" s="63"/>
      <c r="AM443" s="65"/>
      <c r="AN443" s="65"/>
      <c r="AO443" s="65"/>
      <c r="AP443"/>
    </row>
    <row r="444" spans="1:1024" ht="27" outlineLevel="1" x14ac:dyDescent="0.25">
      <c r="A444" s="2" t="str">
        <f>B444&amp;"-"&amp;COUNTIF($B$24:B444,B444)</f>
        <v>Ampliação Unidade-168</v>
      </c>
      <c r="B444" s="136" t="s">
        <v>11</v>
      </c>
      <c r="C444" s="81" t="s">
        <v>619</v>
      </c>
      <c r="D444" s="84" t="s">
        <v>954</v>
      </c>
      <c r="E444" s="85" t="s">
        <v>23</v>
      </c>
      <c r="F444" s="34">
        <v>220.78888888888901</v>
      </c>
      <c r="G444" s="132"/>
      <c r="H444" s="132"/>
      <c r="I444" s="31">
        <f t="shared" ref="I444:I453" si="65">IF(F444&lt;&gt;"",TRUNC(G444,2)+TRUNC(H444,2),"")</f>
        <v>0</v>
      </c>
      <c r="J444" s="133"/>
      <c r="K444" s="32">
        <f t="shared" ref="K444:K453" si="66">ROUND(I444*(1+J444),2)</f>
        <v>0</v>
      </c>
      <c r="L444" s="33">
        <f t="shared" ref="L444:L453" si="67">ROUND(K444*F444,2)</f>
        <v>0</v>
      </c>
      <c r="Z444" s="4">
        <f t="shared" si="60"/>
        <v>0</v>
      </c>
      <c r="AA444" s="4">
        <f t="shared" si="61"/>
        <v>0</v>
      </c>
      <c r="AD444" s="63"/>
      <c r="AE444" s="63"/>
      <c r="AM444" s="65"/>
      <c r="AN444" s="65"/>
      <c r="AO444" s="65"/>
      <c r="AP444"/>
    </row>
    <row r="445" spans="1:1024" ht="27" outlineLevel="1" x14ac:dyDescent="0.25">
      <c r="A445" s="2" t="str">
        <f>B445&amp;"-"&amp;COUNTIF($B$24:B445,B445)</f>
        <v>Reforma-183</v>
      </c>
      <c r="B445" s="136" t="s">
        <v>7</v>
      </c>
      <c r="C445" s="81" t="s">
        <v>620</v>
      </c>
      <c r="D445" s="84" t="s">
        <v>954</v>
      </c>
      <c r="E445" s="85" t="s">
        <v>23</v>
      </c>
      <c r="F445" s="34">
        <v>291.54444444444403</v>
      </c>
      <c r="G445" s="132"/>
      <c r="H445" s="132"/>
      <c r="I445" s="31">
        <f t="shared" si="65"/>
        <v>0</v>
      </c>
      <c r="J445" s="133"/>
      <c r="K445" s="32">
        <f t="shared" si="66"/>
        <v>0</v>
      </c>
      <c r="L445" s="33">
        <f t="shared" si="67"/>
        <v>0</v>
      </c>
      <c r="Z445" s="4">
        <f t="shared" si="60"/>
        <v>0</v>
      </c>
      <c r="AA445" s="4">
        <f t="shared" si="61"/>
        <v>0</v>
      </c>
      <c r="AD445" s="63"/>
      <c r="AE445" s="63"/>
      <c r="AM445" s="65"/>
      <c r="AN445" s="65"/>
      <c r="AO445" s="65"/>
      <c r="AP445"/>
    </row>
    <row r="446" spans="1:1024" outlineLevel="1" x14ac:dyDescent="0.25">
      <c r="A446" s="2" t="str">
        <f>B446&amp;"-"&amp;COUNTIF($B$24:B446,B446)</f>
        <v>Ampliação Unidade-169</v>
      </c>
      <c r="B446" s="136" t="s">
        <v>11</v>
      </c>
      <c r="C446" s="81" t="s">
        <v>621</v>
      </c>
      <c r="D446" s="84" t="s">
        <v>955</v>
      </c>
      <c r="E446" s="85" t="s">
        <v>39</v>
      </c>
      <c r="F446" s="34">
        <v>184.07777777777801</v>
      </c>
      <c r="G446" s="132"/>
      <c r="H446" s="132"/>
      <c r="I446" s="31">
        <f t="shared" si="65"/>
        <v>0</v>
      </c>
      <c r="J446" s="133"/>
      <c r="K446" s="32">
        <f t="shared" si="66"/>
        <v>0</v>
      </c>
      <c r="L446" s="33">
        <f t="shared" si="67"/>
        <v>0</v>
      </c>
      <c r="Z446" s="4">
        <f t="shared" si="60"/>
        <v>0</v>
      </c>
      <c r="AA446" s="4">
        <f t="shared" si="61"/>
        <v>0</v>
      </c>
      <c r="AD446" s="63"/>
      <c r="AE446" s="63"/>
      <c r="AM446" s="65"/>
      <c r="AN446" s="65"/>
      <c r="AO446" s="65"/>
      <c r="AP446"/>
    </row>
    <row r="447" spans="1:1024" outlineLevel="1" x14ac:dyDescent="0.25">
      <c r="A447" s="2" t="str">
        <f>B447&amp;"-"&amp;COUNTIF($B$24:B447,B447)</f>
        <v>Reforma-184</v>
      </c>
      <c r="B447" s="136" t="s">
        <v>7</v>
      </c>
      <c r="C447" s="81" t="s">
        <v>622</v>
      </c>
      <c r="D447" s="84" t="s">
        <v>955</v>
      </c>
      <c r="E447" s="85" t="s">
        <v>39</v>
      </c>
      <c r="F447" s="34">
        <v>289.53333333333302</v>
      </c>
      <c r="G447" s="132"/>
      <c r="H447" s="132"/>
      <c r="I447" s="31">
        <f t="shared" si="65"/>
        <v>0</v>
      </c>
      <c r="J447" s="133"/>
      <c r="K447" s="32">
        <f t="shared" si="66"/>
        <v>0</v>
      </c>
      <c r="L447" s="33">
        <f t="shared" si="67"/>
        <v>0</v>
      </c>
      <c r="Z447" s="4">
        <f t="shared" si="60"/>
        <v>0</v>
      </c>
      <c r="AA447" s="4">
        <f t="shared" si="61"/>
        <v>0</v>
      </c>
      <c r="AD447" s="63"/>
      <c r="AE447" s="63"/>
      <c r="AM447" s="65"/>
      <c r="AN447" s="65"/>
      <c r="AO447" s="65"/>
      <c r="AP447"/>
    </row>
    <row r="448" spans="1:1024" ht="27" outlineLevel="1" x14ac:dyDescent="0.25">
      <c r="A448" s="2" t="str">
        <f>B448&amp;"-"&amp;COUNTIF($B$24:B448,B448)</f>
        <v>Ampliação Unidade-170</v>
      </c>
      <c r="B448" s="136" t="s">
        <v>11</v>
      </c>
      <c r="C448" s="81" t="s">
        <v>623</v>
      </c>
      <c r="D448" s="84" t="s">
        <v>956</v>
      </c>
      <c r="E448" s="85" t="s">
        <v>23</v>
      </c>
      <c r="F448" s="34">
        <v>291.54444444444403</v>
      </c>
      <c r="G448" s="132"/>
      <c r="H448" s="132"/>
      <c r="I448" s="31">
        <f t="shared" si="65"/>
        <v>0</v>
      </c>
      <c r="J448" s="133"/>
      <c r="K448" s="32">
        <f t="shared" si="66"/>
        <v>0</v>
      </c>
      <c r="L448" s="33">
        <f t="shared" si="67"/>
        <v>0</v>
      </c>
      <c r="Z448" s="4">
        <f t="shared" si="60"/>
        <v>0</v>
      </c>
      <c r="AA448" s="4">
        <f t="shared" si="61"/>
        <v>0</v>
      </c>
      <c r="AD448" s="63"/>
      <c r="AE448" s="63"/>
      <c r="AM448" s="65"/>
      <c r="AN448" s="65"/>
      <c r="AO448" s="65"/>
      <c r="AP448"/>
    </row>
    <row r="449" spans="1:1024" ht="27" outlineLevel="1" x14ac:dyDescent="0.25">
      <c r="A449" s="2" t="str">
        <f>B449&amp;"-"&amp;COUNTIF($B$24:B449,B449)</f>
        <v>Ampliação Academia-40</v>
      </c>
      <c r="B449" s="136" t="s">
        <v>26</v>
      </c>
      <c r="C449" s="81" t="s">
        <v>624</v>
      </c>
      <c r="D449" s="84" t="s">
        <v>957</v>
      </c>
      <c r="E449" s="85" t="s">
        <v>23</v>
      </c>
      <c r="F449" s="34">
        <v>96.81</v>
      </c>
      <c r="G449" s="132"/>
      <c r="H449" s="132"/>
      <c r="I449" s="31">
        <f t="shared" si="65"/>
        <v>0</v>
      </c>
      <c r="J449" s="133"/>
      <c r="K449" s="32">
        <f t="shared" si="66"/>
        <v>0</v>
      </c>
      <c r="L449" s="33">
        <f t="shared" si="67"/>
        <v>0</v>
      </c>
      <c r="Z449" s="4">
        <f t="shared" si="60"/>
        <v>0</v>
      </c>
      <c r="AA449" s="4">
        <f t="shared" si="61"/>
        <v>0</v>
      </c>
      <c r="AD449" s="63"/>
      <c r="AE449" s="63"/>
      <c r="AM449" s="65"/>
      <c r="AN449" s="65"/>
      <c r="AO449" s="65"/>
      <c r="AP449"/>
    </row>
    <row r="450" spans="1:1024" outlineLevel="1" x14ac:dyDescent="0.25">
      <c r="A450" s="2" t="str">
        <f>B450&amp;"-"&amp;COUNTIF($B$24:B450,B450)</f>
        <v>Ampliação Unidade-171</v>
      </c>
      <c r="B450" s="136" t="s">
        <v>11</v>
      </c>
      <c r="C450" s="81" t="s">
        <v>625</v>
      </c>
      <c r="D450" s="84" t="s">
        <v>626</v>
      </c>
      <c r="E450" s="85" t="s">
        <v>31</v>
      </c>
      <c r="F450" s="34">
        <v>14.57</v>
      </c>
      <c r="G450" s="132"/>
      <c r="H450" s="132"/>
      <c r="I450" s="31">
        <f t="shared" si="65"/>
        <v>0</v>
      </c>
      <c r="J450" s="133"/>
      <c r="K450" s="32">
        <f t="shared" si="66"/>
        <v>0</v>
      </c>
      <c r="L450" s="33">
        <f t="shared" si="67"/>
        <v>0</v>
      </c>
      <c r="Z450" s="4">
        <f t="shared" si="60"/>
        <v>0</v>
      </c>
      <c r="AA450" s="4">
        <f t="shared" si="61"/>
        <v>0</v>
      </c>
      <c r="AD450" s="63"/>
      <c r="AE450" s="63"/>
      <c r="AM450" s="65"/>
      <c r="AN450" s="65"/>
      <c r="AO450" s="65"/>
      <c r="AP450"/>
    </row>
    <row r="451" spans="1:1024" outlineLevel="1" x14ac:dyDescent="0.25">
      <c r="A451" s="2" t="str">
        <f>B451&amp;"-"&amp;COUNTIF($B$24:B451,B451)</f>
        <v>Ampliação Academia-41</v>
      </c>
      <c r="B451" s="136" t="s">
        <v>26</v>
      </c>
      <c r="C451" s="81" t="s">
        <v>627</v>
      </c>
      <c r="D451" s="84" t="s">
        <v>626</v>
      </c>
      <c r="E451" s="85" t="s">
        <v>31</v>
      </c>
      <c r="F451" s="34">
        <v>4.8499999999999996</v>
      </c>
      <c r="G451" s="132"/>
      <c r="H451" s="132"/>
      <c r="I451" s="31">
        <f t="shared" si="65"/>
        <v>0</v>
      </c>
      <c r="J451" s="133"/>
      <c r="K451" s="32">
        <f t="shared" si="66"/>
        <v>0</v>
      </c>
      <c r="L451" s="33">
        <f t="shared" si="67"/>
        <v>0</v>
      </c>
      <c r="Z451" s="4">
        <f t="shared" si="60"/>
        <v>0</v>
      </c>
      <c r="AA451" s="4">
        <f t="shared" si="61"/>
        <v>0</v>
      </c>
      <c r="AD451" s="63"/>
      <c r="AE451" s="63"/>
      <c r="AM451" s="65"/>
      <c r="AN451" s="65"/>
      <c r="AO451" s="65"/>
      <c r="AP451"/>
    </row>
    <row r="452" spans="1:1024" outlineLevel="1" x14ac:dyDescent="0.25">
      <c r="A452" s="2" t="str">
        <f>B452&amp;"-"&amp;COUNTIF($B$24:B452,B452)</f>
        <v>Ampliação Unidade-172</v>
      </c>
      <c r="B452" s="136" t="s">
        <v>11</v>
      </c>
      <c r="C452" s="81" t="s">
        <v>628</v>
      </c>
      <c r="D452" s="84" t="s">
        <v>629</v>
      </c>
      <c r="E452" s="85" t="s">
        <v>23</v>
      </c>
      <c r="F452" s="34">
        <v>292.04000000000002</v>
      </c>
      <c r="G452" s="132"/>
      <c r="H452" s="132"/>
      <c r="I452" s="31">
        <f t="shared" si="65"/>
        <v>0</v>
      </c>
      <c r="J452" s="133"/>
      <c r="K452" s="32">
        <f t="shared" si="66"/>
        <v>0</v>
      </c>
      <c r="L452" s="33">
        <f t="shared" si="67"/>
        <v>0</v>
      </c>
      <c r="Z452" s="4">
        <f t="shared" si="60"/>
        <v>0</v>
      </c>
      <c r="AA452" s="4">
        <f t="shared" si="61"/>
        <v>0</v>
      </c>
      <c r="AD452" s="63"/>
      <c r="AE452" s="63"/>
      <c r="AM452" s="65"/>
      <c r="AN452" s="65"/>
      <c r="AO452" s="65"/>
      <c r="AP452"/>
    </row>
    <row r="453" spans="1:1024" outlineLevel="1" x14ac:dyDescent="0.25">
      <c r="A453" s="2" t="str">
        <f>B453&amp;"-"&amp;COUNTIF($B$24:B453,B453)</f>
        <v>Ampliação Academia-42</v>
      </c>
      <c r="B453" s="136" t="s">
        <v>26</v>
      </c>
      <c r="C453" s="81" t="s">
        <v>630</v>
      </c>
      <c r="D453" s="84" t="s">
        <v>629</v>
      </c>
      <c r="E453" s="85" t="s">
        <v>23</v>
      </c>
      <c r="F453" s="34">
        <v>96.81</v>
      </c>
      <c r="G453" s="132"/>
      <c r="H453" s="132"/>
      <c r="I453" s="31">
        <f t="shared" si="65"/>
        <v>0</v>
      </c>
      <c r="J453" s="133"/>
      <c r="K453" s="32">
        <f t="shared" si="66"/>
        <v>0</v>
      </c>
      <c r="L453" s="33">
        <f t="shared" si="67"/>
        <v>0</v>
      </c>
      <c r="Z453" s="4">
        <f t="shared" si="60"/>
        <v>0</v>
      </c>
      <c r="AA453" s="4">
        <f t="shared" si="61"/>
        <v>0</v>
      </c>
      <c r="AD453" s="63"/>
      <c r="AE453" s="63"/>
      <c r="AM453" s="65"/>
      <c r="AN453" s="65"/>
      <c r="AO453" s="65"/>
      <c r="AP453"/>
    </row>
    <row r="454" spans="1:1024" s="1" customFormat="1" x14ac:dyDescent="0.25">
      <c r="B454" s="136"/>
      <c r="C454" s="106" t="s">
        <v>631</v>
      </c>
      <c r="D454" s="89" t="s">
        <v>632</v>
      </c>
      <c r="E454" s="97"/>
      <c r="F454" s="119"/>
      <c r="G454" s="120"/>
      <c r="H454" s="120"/>
      <c r="I454" s="93"/>
      <c r="J454" s="93"/>
      <c r="K454" s="94"/>
      <c r="L454" s="100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4">
        <f t="shared" si="60"/>
        <v>0</v>
      </c>
      <c r="AA454" s="4">
        <f t="shared" si="61"/>
        <v>0</v>
      </c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80"/>
      <c r="AN454" s="80"/>
      <c r="AO454" s="80"/>
      <c r="AMF454"/>
      <c r="AMG454"/>
      <c r="AMH454"/>
      <c r="AMI454"/>
      <c r="AMJ454"/>
    </row>
    <row r="455" spans="1:1024" ht="27" outlineLevel="1" x14ac:dyDescent="0.25">
      <c r="A455" s="2" t="str">
        <f>B455&amp;"-"&amp;COUNTIF($B$24:B455,B455)</f>
        <v>Ampliação Unidade-173</v>
      </c>
      <c r="B455" s="136" t="s">
        <v>11</v>
      </c>
      <c r="C455" s="81" t="s">
        <v>633</v>
      </c>
      <c r="D455" s="84" t="s">
        <v>958</v>
      </c>
      <c r="E455" s="85" t="s">
        <v>39</v>
      </c>
      <c r="F455" s="34">
        <v>185</v>
      </c>
      <c r="G455" s="132"/>
      <c r="H455" s="132"/>
      <c r="I455" s="31">
        <f t="shared" ref="I455:I460" si="68">IF(F455&lt;&gt;"",TRUNC(G455,2)+TRUNC(H455,2),"")</f>
        <v>0</v>
      </c>
      <c r="J455" s="133"/>
      <c r="K455" s="32">
        <f t="shared" ref="K455:K460" si="69">ROUND(I455*(1+J455),2)</f>
        <v>0</v>
      </c>
      <c r="L455" s="33">
        <f t="shared" ref="L455:L460" si="70">ROUND(K455*F455,2)</f>
        <v>0</v>
      </c>
      <c r="Z455" s="4">
        <f t="shared" si="60"/>
        <v>0</v>
      </c>
      <c r="AA455" s="4">
        <f t="shared" si="61"/>
        <v>0</v>
      </c>
      <c r="AD455" s="63"/>
      <c r="AE455" s="63"/>
      <c r="AM455" s="65"/>
      <c r="AN455" s="65"/>
      <c r="AO455" s="65"/>
      <c r="AP455"/>
    </row>
    <row r="456" spans="1:1024" ht="27" outlineLevel="1" x14ac:dyDescent="0.25">
      <c r="A456" s="2" t="str">
        <f>B456&amp;"-"&amp;COUNTIF($B$24:B456,B456)</f>
        <v>Ampliação Unidade-174</v>
      </c>
      <c r="B456" s="136" t="s">
        <v>11</v>
      </c>
      <c r="C456" s="81" t="s">
        <v>634</v>
      </c>
      <c r="D456" s="84" t="s">
        <v>959</v>
      </c>
      <c r="E456" s="85" t="s">
        <v>39</v>
      </c>
      <c r="F456" s="34">
        <v>50</v>
      </c>
      <c r="G456" s="132"/>
      <c r="H456" s="132"/>
      <c r="I456" s="31">
        <f t="shared" si="68"/>
        <v>0</v>
      </c>
      <c r="J456" s="133"/>
      <c r="K456" s="32">
        <f t="shared" si="69"/>
        <v>0</v>
      </c>
      <c r="L456" s="33">
        <f t="shared" si="70"/>
        <v>0</v>
      </c>
      <c r="Z456" s="4">
        <f t="shared" si="60"/>
        <v>0</v>
      </c>
      <c r="AA456" s="4">
        <f t="shared" si="61"/>
        <v>0</v>
      </c>
      <c r="AD456" s="63"/>
      <c r="AE456" s="63"/>
      <c r="AM456" s="65"/>
      <c r="AN456" s="65"/>
      <c r="AO456" s="65"/>
      <c r="AP456"/>
    </row>
    <row r="457" spans="1:1024" outlineLevel="1" x14ac:dyDescent="0.25">
      <c r="A457" s="2" t="str">
        <f>B457&amp;"-"&amp;COUNTIF($B$24:B457,B457)</f>
        <v>Ampliação Unidade-175</v>
      </c>
      <c r="B457" s="136" t="s">
        <v>11</v>
      </c>
      <c r="C457" s="81" t="s">
        <v>635</v>
      </c>
      <c r="D457" s="84" t="s">
        <v>960</v>
      </c>
      <c r="E457" s="85" t="s">
        <v>31</v>
      </c>
      <c r="F457" s="34">
        <v>260</v>
      </c>
      <c r="G457" s="132"/>
      <c r="H457" s="132"/>
      <c r="I457" s="31">
        <f t="shared" si="68"/>
        <v>0</v>
      </c>
      <c r="J457" s="133"/>
      <c r="K457" s="32">
        <f t="shared" si="69"/>
        <v>0</v>
      </c>
      <c r="L457" s="33">
        <f t="shared" si="70"/>
        <v>0</v>
      </c>
      <c r="Z457" s="4">
        <f t="shared" si="60"/>
        <v>0</v>
      </c>
      <c r="AA457" s="4">
        <f t="shared" si="61"/>
        <v>0</v>
      </c>
      <c r="AD457" s="63"/>
      <c r="AE457" s="63"/>
      <c r="AM457" s="65"/>
      <c r="AN457" s="65"/>
      <c r="AO457" s="65"/>
      <c r="AP457"/>
    </row>
    <row r="458" spans="1:1024" outlineLevel="1" x14ac:dyDescent="0.25">
      <c r="A458" s="2" t="str">
        <f>B458&amp;"-"&amp;COUNTIF($B$24:B458,B458)</f>
        <v>Ampliação Unidade-176</v>
      </c>
      <c r="B458" s="136" t="s">
        <v>11</v>
      </c>
      <c r="C458" s="81" t="s">
        <v>636</v>
      </c>
      <c r="D458" s="84" t="s">
        <v>961</v>
      </c>
      <c r="E458" s="85" t="s">
        <v>31</v>
      </c>
      <c r="F458" s="34">
        <v>420.3</v>
      </c>
      <c r="G458" s="132"/>
      <c r="H458" s="132"/>
      <c r="I458" s="31">
        <f t="shared" si="68"/>
        <v>0</v>
      </c>
      <c r="J458" s="133"/>
      <c r="K458" s="32">
        <f t="shared" si="69"/>
        <v>0</v>
      </c>
      <c r="L458" s="33">
        <f t="shared" si="70"/>
        <v>0</v>
      </c>
      <c r="Z458" s="4">
        <f t="shared" si="60"/>
        <v>0</v>
      </c>
      <c r="AA458" s="4">
        <f t="shared" si="61"/>
        <v>0</v>
      </c>
      <c r="AD458" s="63"/>
      <c r="AE458" s="63"/>
      <c r="AM458" s="65"/>
      <c r="AN458" s="65"/>
      <c r="AO458" s="65"/>
      <c r="AP458"/>
    </row>
    <row r="459" spans="1:1024" outlineLevel="1" x14ac:dyDescent="0.25">
      <c r="A459" s="2" t="str">
        <f>B459&amp;"-"&amp;COUNTIF($B$24:B459,B459)</f>
        <v>Ampliação Unidade-177</v>
      </c>
      <c r="B459" s="136" t="s">
        <v>11</v>
      </c>
      <c r="C459" s="81" t="s">
        <v>637</v>
      </c>
      <c r="D459" s="84" t="s">
        <v>962</v>
      </c>
      <c r="E459" s="85" t="s">
        <v>23</v>
      </c>
      <c r="F459" s="34">
        <v>170.02</v>
      </c>
      <c r="G459" s="132"/>
      <c r="H459" s="132"/>
      <c r="I459" s="31">
        <f t="shared" si="68"/>
        <v>0</v>
      </c>
      <c r="J459" s="133"/>
      <c r="K459" s="32">
        <f t="shared" si="69"/>
        <v>0</v>
      </c>
      <c r="L459" s="33">
        <f t="shared" si="70"/>
        <v>0</v>
      </c>
      <c r="Z459" s="4">
        <f t="shared" si="60"/>
        <v>0</v>
      </c>
      <c r="AA459" s="4">
        <f t="shared" si="61"/>
        <v>0</v>
      </c>
      <c r="AD459" s="63"/>
      <c r="AE459" s="63"/>
      <c r="AM459" s="65"/>
      <c r="AN459" s="65"/>
      <c r="AO459" s="65"/>
      <c r="AP459"/>
    </row>
    <row r="460" spans="1:1024" ht="28.2" outlineLevel="1" thickBot="1" x14ac:dyDescent="0.3">
      <c r="A460" s="2" t="str">
        <f>B460&amp;"-"&amp;COUNTIF($B$24:B460,B460)</f>
        <v>Ampliação Unidade-178</v>
      </c>
      <c r="B460" s="136" t="s">
        <v>11</v>
      </c>
      <c r="C460" s="81" t="s">
        <v>638</v>
      </c>
      <c r="D460" s="84" t="s">
        <v>963</v>
      </c>
      <c r="E460" s="85" t="s">
        <v>31</v>
      </c>
      <c r="F460" s="34">
        <v>8.5009999999999994</v>
      </c>
      <c r="G460" s="132"/>
      <c r="H460" s="132"/>
      <c r="I460" s="31">
        <f t="shared" si="68"/>
        <v>0</v>
      </c>
      <c r="J460" s="133"/>
      <c r="K460" s="32">
        <f t="shared" si="69"/>
        <v>0</v>
      </c>
      <c r="L460" s="33">
        <f t="shared" si="70"/>
        <v>0</v>
      </c>
      <c r="Z460" s="4">
        <f t="shared" si="60"/>
        <v>0</v>
      </c>
      <c r="AA460" s="4">
        <f t="shared" si="61"/>
        <v>0</v>
      </c>
      <c r="AD460" s="63"/>
      <c r="AE460" s="63"/>
      <c r="AM460" s="65"/>
      <c r="AN460" s="65"/>
      <c r="AO460" s="65"/>
      <c r="AP460"/>
    </row>
    <row r="461" spans="1:1024" ht="14.4" thickBot="1" x14ac:dyDescent="0.3">
      <c r="B461" s="136"/>
      <c r="C461" s="86"/>
      <c r="D461" s="61"/>
      <c r="E461" s="36"/>
      <c r="F461" s="87"/>
      <c r="G461" s="87"/>
      <c r="H461" s="87"/>
      <c r="I461" s="37"/>
      <c r="J461" s="38"/>
      <c r="K461" s="39" t="s">
        <v>18</v>
      </c>
      <c r="L461" s="39">
        <f>SUM(L444:L460)</f>
        <v>0</v>
      </c>
      <c r="M461" s="40" t="e">
        <f>L461/$L$624</f>
        <v>#DIV/0!</v>
      </c>
      <c r="Z461" s="4">
        <f t="shared" si="60"/>
        <v>0</v>
      </c>
      <c r="AA461" s="4">
        <f t="shared" si="61"/>
        <v>0</v>
      </c>
      <c r="AD461" s="63"/>
      <c r="AE461" s="63"/>
      <c r="AM461" s="65"/>
      <c r="AN461" s="65"/>
      <c r="AO461" s="65"/>
      <c r="AP461"/>
    </row>
    <row r="462" spans="1:1024" s="1" customFormat="1" ht="14.4" thickBot="1" x14ac:dyDescent="0.3">
      <c r="B462" s="136"/>
      <c r="C462" s="70" t="s">
        <v>639</v>
      </c>
      <c r="D462" s="71" t="s">
        <v>640</v>
      </c>
      <c r="E462" s="72"/>
      <c r="F462" s="73"/>
      <c r="G462" s="74"/>
      <c r="H462" s="74"/>
      <c r="I462" s="75"/>
      <c r="J462" s="75"/>
      <c r="K462" s="76"/>
      <c r="L462" s="77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4">
        <f t="shared" si="60"/>
        <v>0</v>
      </c>
      <c r="AA462" s="4">
        <f t="shared" si="61"/>
        <v>0</v>
      </c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80"/>
      <c r="AN462" s="80"/>
      <c r="AO462" s="80"/>
      <c r="AMF462"/>
      <c r="AMG462"/>
      <c r="AMH462"/>
      <c r="AMI462"/>
      <c r="AMJ462"/>
    </row>
    <row r="463" spans="1:1024" x14ac:dyDescent="0.25">
      <c r="A463" s="1"/>
      <c r="B463" s="136"/>
      <c r="C463" s="106" t="s">
        <v>641</v>
      </c>
      <c r="D463" s="89" t="s">
        <v>642</v>
      </c>
      <c r="E463" s="97"/>
      <c r="F463" s="119"/>
      <c r="G463" s="120"/>
      <c r="H463" s="120"/>
      <c r="I463" s="93"/>
      <c r="J463" s="93"/>
      <c r="K463" s="94"/>
      <c r="L463" s="100"/>
      <c r="Z463" s="4">
        <f t="shared" si="60"/>
        <v>0</v>
      </c>
      <c r="AA463" s="4">
        <f t="shared" si="61"/>
        <v>0</v>
      </c>
      <c r="AD463" s="63"/>
      <c r="AE463" s="63"/>
      <c r="AM463" s="65"/>
      <c r="AN463" s="65"/>
      <c r="AO463" s="65"/>
      <c r="AP463"/>
    </row>
    <row r="464" spans="1:1024" ht="27" outlineLevel="1" x14ac:dyDescent="0.25">
      <c r="A464" s="2" t="str">
        <f>B464&amp;"-"&amp;COUNTIF($B$24:B464,B464)</f>
        <v>Reforma-185</v>
      </c>
      <c r="B464" s="136" t="s">
        <v>7</v>
      </c>
      <c r="C464" s="81" t="s">
        <v>643</v>
      </c>
      <c r="D464" s="84" t="s">
        <v>964</v>
      </c>
      <c r="E464" s="85" t="s">
        <v>39</v>
      </c>
      <c r="F464" s="34">
        <v>200</v>
      </c>
      <c r="G464" s="132"/>
      <c r="H464" s="132"/>
      <c r="I464" s="31">
        <f t="shared" ref="I464:I474" si="71">IF(F464&lt;&gt;"",TRUNC(G464,2)+TRUNC(H464,2),"")</f>
        <v>0</v>
      </c>
      <c r="J464" s="133"/>
      <c r="K464" s="32">
        <f t="shared" ref="K464:K474" si="72">ROUND(I464*(1+J464),2)</f>
        <v>0</v>
      </c>
      <c r="L464" s="33">
        <f t="shared" ref="L464:L474" si="73">ROUND(K464*F464,2)</f>
        <v>0</v>
      </c>
      <c r="Z464" s="4">
        <f t="shared" si="60"/>
        <v>0</v>
      </c>
      <c r="AA464" s="4">
        <f t="shared" si="61"/>
        <v>0</v>
      </c>
      <c r="AD464" s="63"/>
      <c r="AE464" s="63"/>
      <c r="AM464" s="65"/>
      <c r="AN464" s="65"/>
      <c r="AO464" s="65"/>
      <c r="AP464"/>
    </row>
    <row r="465" spans="1:1024" ht="27" outlineLevel="1" x14ac:dyDescent="0.25">
      <c r="A465" s="2" t="str">
        <f>B465&amp;"-"&amp;COUNTIF($B$24:B465,B465)</f>
        <v>Reforma-186</v>
      </c>
      <c r="B465" s="136" t="s">
        <v>7</v>
      </c>
      <c r="C465" s="81" t="s">
        <v>644</v>
      </c>
      <c r="D465" s="84" t="s">
        <v>965</v>
      </c>
      <c r="E465" s="85" t="s">
        <v>23</v>
      </c>
      <c r="F465" s="34">
        <v>352.79</v>
      </c>
      <c r="G465" s="132"/>
      <c r="H465" s="132"/>
      <c r="I465" s="31">
        <f t="shared" si="71"/>
        <v>0</v>
      </c>
      <c r="J465" s="133"/>
      <c r="K465" s="32">
        <f t="shared" si="72"/>
        <v>0</v>
      </c>
      <c r="L465" s="33">
        <f t="shared" si="73"/>
        <v>0</v>
      </c>
      <c r="Z465" s="4">
        <f t="shared" si="60"/>
        <v>0</v>
      </c>
      <c r="AA465" s="4">
        <f t="shared" si="61"/>
        <v>0</v>
      </c>
      <c r="AD465" s="63"/>
      <c r="AE465" s="63"/>
      <c r="AM465" s="65"/>
      <c r="AN465" s="65"/>
      <c r="AO465" s="65"/>
      <c r="AP465"/>
    </row>
    <row r="466" spans="1:1024" ht="27" outlineLevel="1" x14ac:dyDescent="0.25">
      <c r="A466" s="2" t="str">
        <f>B466&amp;"-"&amp;COUNTIF($B$24:B466,B466)</f>
        <v>Ampliação Unidade-179</v>
      </c>
      <c r="B466" s="136" t="s">
        <v>11</v>
      </c>
      <c r="C466" s="81" t="s">
        <v>645</v>
      </c>
      <c r="D466" s="84" t="s">
        <v>966</v>
      </c>
      <c r="E466" s="85" t="s">
        <v>23</v>
      </c>
      <c r="F466" s="34">
        <v>1430.61</v>
      </c>
      <c r="G466" s="132"/>
      <c r="H466" s="132"/>
      <c r="I466" s="31">
        <f t="shared" si="71"/>
        <v>0</v>
      </c>
      <c r="J466" s="133"/>
      <c r="K466" s="32">
        <f t="shared" si="72"/>
        <v>0</v>
      </c>
      <c r="L466" s="33">
        <f t="shared" si="73"/>
        <v>0</v>
      </c>
      <c r="Z466" s="4">
        <f t="shared" si="60"/>
        <v>0</v>
      </c>
      <c r="AA466" s="4">
        <f t="shared" si="61"/>
        <v>0</v>
      </c>
      <c r="AD466" s="63"/>
      <c r="AE466" s="63"/>
      <c r="AM466" s="65"/>
      <c r="AN466" s="65"/>
      <c r="AO466" s="65"/>
      <c r="AP466"/>
    </row>
    <row r="467" spans="1:1024" ht="27" outlineLevel="1" x14ac:dyDescent="0.25">
      <c r="A467" s="2" t="str">
        <f>B467&amp;"-"&amp;COUNTIF($B$24:B467,B467)</f>
        <v>Ampliação Academia-43</v>
      </c>
      <c r="B467" s="136" t="s">
        <v>26</v>
      </c>
      <c r="C467" s="81" t="s">
        <v>646</v>
      </c>
      <c r="D467" s="84" t="s">
        <v>967</v>
      </c>
      <c r="E467" s="85" t="s">
        <v>23</v>
      </c>
      <c r="F467" s="34">
        <v>60.52</v>
      </c>
      <c r="G467" s="132"/>
      <c r="H467" s="132"/>
      <c r="I467" s="31">
        <f t="shared" si="71"/>
        <v>0</v>
      </c>
      <c r="J467" s="133"/>
      <c r="K467" s="32">
        <f t="shared" si="72"/>
        <v>0</v>
      </c>
      <c r="L467" s="33">
        <f t="shared" si="73"/>
        <v>0</v>
      </c>
      <c r="Z467" s="4">
        <f t="shared" si="60"/>
        <v>0</v>
      </c>
      <c r="AA467" s="4">
        <f t="shared" si="61"/>
        <v>0</v>
      </c>
      <c r="AD467" s="63"/>
      <c r="AE467" s="63"/>
      <c r="AM467" s="65"/>
      <c r="AN467" s="65"/>
      <c r="AO467" s="65"/>
      <c r="AP467"/>
    </row>
    <row r="468" spans="1:1024" ht="40.200000000000003" outlineLevel="1" x14ac:dyDescent="0.25">
      <c r="A468" s="2" t="str">
        <f>B468&amp;"-"&amp;COUNTIF($B$24:B468,B468)</f>
        <v>Reforma-187</v>
      </c>
      <c r="B468" s="136" t="s">
        <v>7</v>
      </c>
      <c r="C468" s="81" t="s">
        <v>647</v>
      </c>
      <c r="D468" s="84" t="s">
        <v>968</v>
      </c>
      <c r="E468" s="85" t="s">
        <v>23</v>
      </c>
      <c r="F468" s="34">
        <v>36.71</v>
      </c>
      <c r="G468" s="132"/>
      <c r="H468" s="132"/>
      <c r="I468" s="31">
        <f t="shared" si="71"/>
        <v>0</v>
      </c>
      <c r="J468" s="133"/>
      <c r="K468" s="32">
        <f t="shared" si="72"/>
        <v>0</v>
      </c>
      <c r="L468" s="33">
        <f t="shared" si="73"/>
        <v>0</v>
      </c>
      <c r="Z468" s="4">
        <f t="shared" si="60"/>
        <v>0</v>
      </c>
      <c r="AA468" s="4">
        <f t="shared" si="61"/>
        <v>0</v>
      </c>
      <c r="AD468" s="63"/>
      <c r="AE468" s="63"/>
      <c r="AM468" s="65"/>
      <c r="AN468" s="65"/>
      <c r="AO468" s="65"/>
      <c r="AP468"/>
    </row>
    <row r="469" spans="1:1024" ht="40.200000000000003" outlineLevel="1" x14ac:dyDescent="0.25">
      <c r="A469" s="2" t="str">
        <f>B469&amp;"-"&amp;COUNTIF($B$24:B469,B469)</f>
        <v>Ampliação Unidade-180</v>
      </c>
      <c r="B469" s="136" t="s">
        <v>11</v>
      </c>
      <c r="C469" s="81" t="s">
        <v>648</v>
      </c>
      <c r="D469" s="84" t="s">
        <v>969</v>
      </c>
      <c r="E469" s="85" t="s">
        <v>23</v>
      </c>
      <c r="F469" s="34">
        <v>242.87</v>
      </c>
      <c r="G469" s="132"/>
      <c r="H469" s="132"/>
      <c r="I469" s="31">
        <f t="shared" si="71"/>
        <v>0</v>
      </c>
      <c r="J469" s="133"/>
      <c r="K469" s="32">
        <f t="shared" si="72"/>
        <v>0</v>
      </c>
      <c r="L469" s="33">
        <f t="shared" si="73"/>
        <v>0</v>
      </c>
      <c r="Z469" s="4">
        <f t="shared" si="60"/>
        <v>0</v>
      </c>
      <c r="AA469" s="4">
        <f t="shared" si="61"/>
        <v>0</v>
      </c>
      <c r="AD469" s="63"/>
      <c r="AE469" s="63"/>
      <c r="AM469" s="65"/>
      <c r="AN469" s="65"/>
      <c r="AO469" s="65"/>
      <c r="AP469"/>
    </row>
    <row r="470" spans="1:1024" ht="40.200000000000003" outlineLevel="1" x14ac:dyDescent="0.25">
      <c r="A470" s="2" t="str">
        <f>B470&amp;"-"&amp;COUNTIF($B$24:B470,B470)</f>
        <v>Reforma-188</v>
      </c>
      <c r="B470" s="136" t="s">
        <v>7</v>
      </c>
      <c r="C470" s="81" t="s">
        <v>649</v>
      </c>
      <c r="D470" s="84" t="s">
        <v>970</v>
      </c>
      <c r="E470" s="85" t="s">
        <v>23</v>
      </c>
      <c r="F470" s="34">
        <v>316.08</v>
      </c>
      <c r="G470" s="132"/>
      <c r="H470" s="132"/>
      <c r="I470" s="31">
        <f t="shared" si="71"/>
        <v>0</v>
      </c>
      <c r="J470" s="133"/>
      <c r="K470" s="32">
        <f t="shared" si="72"/>
        <v>0</v>
      </c>
      <c r="L470" s="33">
        <f t="shared" si="73"/>
        <v>0</v>
      </c>
      <c r="Z470" s="4">
        <f t="shared" si="60"/>
        <v>0</v>
      </c>
      <c r="AA470" s="4">
        <f t="shared" si="61"/>
        <v>0</v>
      </c>
      <c r="AD470" s="63"/>
      <c r="AE470" s="63"/>
      <c r="AM470" s="65"/>
      <c r="AN470" s="65"/>
      <c r="AO470" s="65"/>
      <c r="AP470"/>
    </row>
    <row r="471" spans="1:1024" ht="40.200000000000003" outlineLevel="1" x14ac:dyDescent="0.25">
      <c r="A471" s="2" t="str">
        <f>B471&amp;"-"&amp;COUNTIF($B$24:B471,B471)</f>
        <v>Ampliação Unidade-181</v>
      </c>
      <c r="B471" s="136" t="s">
        <v>11</v>
      </c>
      <c r="C471" s="81" t="s">
        <v>650</v>
      </c>
      <c r="D471" s="84" t="s">
        <v>971</v>
      </c>
      <c r="E471" s="85" t="s">
        <v>23</v>
      </c>
      <c r="F471" s="34">
        <v>1127.22</v>
      </c>
      <c r="G471" s="132"/>
      <c r="H471" s="132"/>
      <c r="I471" s="31">
        <f t="shared" si="71"/>
        <v>0</v>
      </c>
      <c r="J471" s="133"/>
      <c r="K471" s="32">
        <f t="shared" si="72"/>
        <v>0</v>
      </c>
      <c r="L471" s="33">
        <f t="shared" si="73"/>
        <v>0</v>
      </c>
      <c r="Z471" s="4">
        <f t="shared" si="60"/>
        <v>0</v>
      </c>
      <c r="AA471" s="4">
        <f t="shared" si="61"/>
        <v>0</v>
      </c>
      <c r="AD471" s="63"/>
      <c r="AE471" s="63"/>
      <c r="AM471" s="65"/>
      <c r="AN471" s="65"/>
      <c r="AO471" s="65"/>
      <c r="AP471"/>
    </row>
    <row r="472" spans="1:1024" ht="40.200000000000003" outlineLevel="1" x14ac:dyDescent="0.25">
      <c r="A472" s="2" t="str">
        <f>B472&amp;"-"&amp;COUNTIF($B$24:B472,B472)</f>
        <v>Ampliação Academia-44</v>
      </c>
      <c r="B472" s="136" t="s">
        <v>26</v>
      </c>
      <c r="C472" s="81" t="s">
        <v>651</v>
      </c>
      <c r="D472" s="84" t="s">
        <v>972</v>
      </c>
      <c r="E472" s="85" t="s">
        <v>23</v>
      </c>
      <c r="F472" s="34">
        <v>121.04</v>
      </c>
      <c r="G472" s="132"/>
      <c r="H472" s="132"/>
      <c r="I472" s="31">
        <f t="shared" si="71"/>
        <v>0</v>
      </c>
      <c r="J472" s="133"/>
      <c r="K472" s="32">
        <f t="shared" si="72"/>
        <v>0</v>
      </c>
      <c r="L472" s="33">
        <f t="shared" si="73"/>
        <v>0</v>
      </c>
      <c r="Z472" s="4">
        <f t="shared" ref="Z472:Z535" si="74">IF(B472="Ampliação",L472,0)</f>
        <v>0</v>
      </c>
      <c r="AA472" s="4">
        <f t="shared" ref="AA472:AA535" si="75">IF(B472="Reforma",L472,0)</f>
        <v>0</v>
      </c>
      <c r="AD472" s="63"/>
      <c r="AE472" s="63"/>
      <c r="AM472" s="65"/>
      <c r="AN472" s="65"/>
      <c r="AO472" s="65"/>
      <c r="AP472"/>
    </row>
    <row r="473" spans="1:1024" ht="27" outlineLevel="1" x14ac:dyDescent="0.25">
      <c r="A473" s="2" t="str">
        <f>B473&amp;"-"&amp;COUNTIF($B$24:B473,B473)</f>
        <v>Reforma-189</v>
      </c>
      <c r="B473" s="136" t="s">
        <v>7</v>
      </c>
      <c r="C473" s="81" t="s">
        <v>652</v>
      </c>
      <c r="D473" s="84" t="s">
        <v>973</v>
      </c>
      <c r="E473" s="85" t="s">
        <v>23</v>
      </c>
      <c r="F473" s="34">
        <v>36.71</v>
      </c>
      <c r="G473" s="132"/>
      <c r="H473" s="132"/>
      <c r="I473" s="31">
        <f t="shared" si="71"/>
        <v>0</v>
      </c>
      <c r="J473" s="133"/>
      <c r="K473" s="32">
        <f t="shared" si="72"/>
        <v>0</v>
      </c>
      <c r="L473" s="33">
        <f t="shared" si="73"/>
        <v>0</v>
      </c>
      <c r="Z473" s="4">
        <f t="shared" si="74"/>
        <v>0</v>
      </c>
      <c r="AA473" s="4">
        <f t="shared" si="75"/>
        <v>0</v>
      </c>
      <c r="AD473" s="63"/>
      <c r="AE473" s="63"/>
      <c r="AM473" s="65"/>
      <c r="AN473" s="65"/>
      <c r="AO473" s="65"/>
      <c r="AP473"/>
    </row>
    <row r="474" spans="1:1024" ht="27" outlineLevel="1" x14ac:dyDescent="0.25">
      <c r="A474" s="2" t="str">
        <f>B474&amp;"-"&amp;COUNTIF($B$24:B474,B474)</f>
        <v>Ampliação Unidade-182</v>
      </c>
      <c r="B474" s="136" t="s">
        <v>11</v>
      </c>
      <c r="C474" s="81" t="s">
        <v>653</v>
      </c>
      <c r="D474" s="84" t="s">
        <v>973</v>
      </c>
      <c r="E474" s="85" t="s">
        <v>23</v>
      </c>
      <c r="F474" s="34">
        <v>242.87</v>
      </c>
      <c r="G474" s="132"/>
      <c r="H474" s="132"/>
      <c r="I474" s="31">
        <f t="shared" si="71"/>
        <v>0</v>
      </c>
      <c r="J474" s="133"/>
      <c r="K474" s="32">
        <f t="shared" si="72"/>
        <v>0</v>
      </c>
      <c r="L474" s="33">
        <f t="shared" si="73"/>
        <v>0</v>
      </c>
      <c r="Z474" s="4">
        <f t="shared" si="74"/>
        <v>0</v>
      </c>
      <c r="AA474" s="4">
        <f t="shared" si="75"/>
        <v>0</v>
      </c>
      <c r="AD474" s="63"/>
      <c r="AE474" s="63"/>
      <c r="AM474" s="65"/>
      <c r="AN474" s="65"/>
      <c r="AO474" s="65"/>
      <c r="AP474"/>
    </row>
    <row r="475" spans="1:1024" s="1" customFormat="1" x14ac:dyDescent="0.25">
      <c r="A475" s="2" t="str">
        <f>B475&amp;"-"&amp;COUNTIF($B$24:B475,B475)</f>
        <v>-0</v>
      </c>
      <c r="B475" s="136"/>
      <c r="C475" s="106" t="s">
        <v>654</v>
      </c>
      <c r="D475" s="89" t="s">
        <v>655</v>
      </c>
      <c r="E475" s="97"/>
      <c r="F475" s="119"/>
      <c r="G475" s="120"/>
      <c r="H475" s="120"/>
      <c r="I475" s="93"/>
      <c r="J475" s="93"/>
      <c r="K475" s="94"/>
      <c r="L475" s="100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4">
        <f t="shared" si="74"/>
        <v>0</v>
      </c>
      <c r="AA475" s="4">
        <f t="shared" si="75"/>
        <v>0</v>
      </c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80"/>
      <c r="AN475" s="80"/>
      <c r="AO475" s="80"/>
      <c r="AMF475"/>
      <c r="AMG475"/>
      <c r="AMH475"/>
      <c r="AMI475"/>
      <c r="AMJ475"/>
    </row>
    <row r="476" spans="1:1024" outlineLevel="1" x14ac:dyDescent="0.25">
      <c r="A476" s="2" t="str">
        <f>B476&amp;"-"&amp;COUNTIF($B$24:B476,B476)</f>
        <v>Reforma-190</v>
      </c>
      <c r="B476" s="136" t="s">
        <v>7</v>
      </c>
      <c r="C476" s="81" t="s">
        <v>656</v>
      </c>
      <c r="D476" s="84" t="s">
        <v>974</v>
      </c>
      <c r="E476" s="85" t="s">
        <v>23</v>
      </c>
      <c r="F476" s="34">
        <v>84.06</v>
      </c>
      <c r="G476" s="132"/>
      <c r="H476" s="132"/>
      <c r="I476" s="31">
        <f t="shared" ref="I476:I481" si="76">IF(F476&lt;&gt;"",TRUNC(G476,2)+TRUNC(H476,2),"")</f>
        <v>0</v>
      </c>
      <c r="J476" s="133"/>
      <c r="K476" s="32">
        <f t="shared" ref="K476:K481" si="77">ROUND(I476*(1+J476),2)</f>
        <v>0</v>
      </c>
      <c r="L476" s="33">
        <f t="shared" ref="L476:L481" si="78">ROUND(K476*F476,2)</f>
        <v>0</v>
      </c>
      <c r="Z476" s="4">
        <f t="shared" si="74"/>
        <v>0</v>
      </c>
      <c r="AA476" s="4">
        <f t="shared" si="75"/>
        <v>0</v>
      </c>
      <c r="AD476" s="63"/>
      <c r="AE476" s="63"/>
      <c r="AM476" s="65"/>
      <c r="AN476" s="65"/>
      <c r="AO476" s="65"/>
      <c r="AP476"/>
    </row>
    <row r="477" spans="1:1024" outlineLevel="1" x14ac:dyDescent="0.25">
      <c r="A477" s="2" t="str">
        <f>B477&amp;"-"&amp;COUNTIF($B$24:B477,B477)</f>
        <v>Ampliação Unidade-183</v>
      </c>
      <c r="B477" s="136" t="s">
        <v>11</v>
      </c>
      <c r="C477" s="81" t="s">
        <v>657</v>
      </c>
      <c r="D477" s="84" t="s">
        <v>974</v>
      </c>
      <c r="E477" s="85" t="s">
        <v>23</v>
      </c>
      <c r="F477" s="34">
        <v>208.91</v>
      </c>
      <c r="G477" s="132"/>
      <c r="H477" s="132"/>
      <c r="I477" s="31">
        <f t="shared" si="76"/>
        <v>0</v>
      </c>
      <c r="J477" s="133"/>
      <c r="K477" s="32">
        <f t="shared" si="77"/>
        <v>0</v>
      </c>
      <c r="L477" s="33">
        <f t="shared" si="78"/>
        <v>0</v>
      </c>
      <c r="Z477" s="4">
        <f t="shared" si="74"/>
        <v>0</v>
      </c>
      <c r="AA477" s="4">
        <f t="shared" si="75"/>
        <v>0</v>
      </c>
      <c r="AD477" s="63"/>
      <c r="AE477" s="63"/>
      <c r="AM477" s="65"/>
      <c r="AN477" s="65"/>
      <c r="AO477" s="65"/>
      <c r="AP477"/>
    </row>
    <row r="478" spans="1:1024" ht="27" outlineLevel="1" x14ac:dyDescent="0.25">
      <c r="A478" s="2" t="str">
        <f>B478&amp;"-"&amp;COUNTIF($B$24:B478,B478)</f>
        <v>Reforma-191</v>
      </c>
      <c r="B478" s="136" t="s">
        <v>7</v>
      </c>
      <c r="C478" s="81" t="s">
        <v>658</v>
      </c>
      <c r="D478" s="84" t="s">
        <v>975</v>
      </c>
      <c r="E478" s="85" t="s">
        <v>23</v>
      </c>
      <c r="F478" s="34">
        <v>84.06</v>
      </c>
      <c r="G478" s="132"/>
      <c r="H478" s="132"/>
      <c r="I478" s="31">
        <f t="shared" si="76"/>
        <v>0</v>
      </c>
      <c r="J478" s="133"/>
      <c r="K478" s="32">
        <f t="shared" si="77"/>
        <v>0</v>
      </c>
      <c r="L478" s="33">
        <f t="shared" si="78"/>
        <v>0</v>
      </c>
      <c r="Z478" s="4">
        <f t="shared" si="74"/>
        <v>0</v>
      </c>
      <c r="AA478" s="4">
        <f t="shared" si="75"/>
        <v>0</v>
      </c>
      <c r="AD478" s="63"/>
      <c r="AE478" s="63"/>
      <c r="AM478" s="65"/>
      <c r="AN478" s="65"/>
      <c r="AO478" s="65"/>
      <c r="AP478"/>
    </row>
    <row r="479" spans="1:1024" ht="27" outlineLevel="1" x14ac:dyDescent="0.25">
      <c r="A479" s="2" t="str">
        <f>B479&amp;"-"&amp;COUNTIF($B$24:B479,B479)</f>
        <v>Ampliação Unidade-184</v>
      </c>
      <c r="B479" s="136" t="s">
        <v>11</v>
      </c>
      <c r="C479" s="81" t="s">
        <v>659</v>
      </c>
      <c r="D479" s="84" t="s">
        <v>975</v>
      </c>
      <c r="E479" s="85" t="s">
        <v>23</v>
      </c>
      <c r="F479" s="34">
        <v>208.91</v>
      </c>
      <c r="G479" s="132"/>
      <c r="H479" s="132"/>
      <c r="I479" s="31">
        <f t="shared" si="76"/>
        <v>0</v>
      </c>
      <c r="J479" s="133"/>
      <c r="K479" s="32">
        <f t="shared" si="77"/>
        <v>0</v>
      </c>
      <c r="L479" s="33">
        <f t="shared" si="78"/>
        <v>0</v>
      </c>
      <c r="Z479" s="4">
        <f t="shared" si="74"/>
        <v>0</v>
      </c>
      <c r="AA479" s="4">
        <f t="shared" si="75"/>
        <v>0</v>
      </c>
      <c r="AD479" s="63"/>
      <c r="AE479" s="63"/>
      <c r="AM479" s="65"/>
      <c r="AN479" s="65"/>
      <c r="AO479" s="65"/>
      <c r="AP479"/>
    </row>
    <row r="480" spans="1:1024" ht="27.6" outlineLevel="1" x14ac:dyDescent="0.25">
      <c r="A480" s="2" t="str">
        <f>B480&amp;"-"&amp;COUNTIF($B$24:B480,B480)</f>
        <v>Reforma-192</v>
      </c>
      <c r="B480" s="136" t="s">
        <v>7</v>
      </c>
      <c r="C480" s="81" t="s">
        <v>660</v>
      </c>
      <c r="D480" s="84" t="s">
        <v>976</v>
      </c>
      <c r="E480" s="85" t="s">
        <v>23</v>
      </c>
      <c r="F480" s="34">
        <v>254.86</v>
      </c>
      <c r="G480" s="132"/>
      <c r="H480" s="132"/>
      <c r="I480" s="31">
        <f t="shared" si="76"/>
        <v>0</v>
      </c>
      <c r="J480" s="133"/>
      <c r="K480" s="32">
        <f t="shared" si="77"/>
        <v>0</v>
      </c>
      <c r="L480" s="33">
        <f t="shared" si="78"/>
        <v>0</v>
      </c>
      <c r="Z480" s="4">
        <f t="shared" si="74"/>
        <v>0</v>
      </c>
      <c r="AA480" s="4">
        <f t="shared" si="75"/>
        <v>0</v>
      </c>
      <c r="AD480" s="63"/>
      <c r="AE480" s="63"/>
      <c r="AM480" s="65"/>
      <c r="AN480" s="65"/>
      <c r="AO480" s="65"/>
      <c r="AP480"/>
    </row>
    <row r="481" spans="1:1024" ht="14.4" outlineLevel="1" thickBot="1" x14ac:dyDescent="0.3">
      <c r="A481" s="2" t="str">
        <f>B481&amp;"-"&amp;COUNTIF($B$24:B481,B481)</f>
        <v>Reforma-193</v>
      </c>
      <c r="B481" s="136" t="s">
        <v>7</v>
      </c>
      <c r="C481" s="81" t="s">
        <v>661</v>
      </c>
      <c r="D481" s="84" t="s">
        <v>977</v>
      </c>
      <c r="E481" s="85" t="s">
        <v>39</v>
      </c>
      <c r="F481" s="34">
        <v>194.62</v>
      </c>
      <c r="G481" s="132"/>
      <c r="H481" s="132"/>
      <c r="I481" s="31">
        <f t="shared" si="76"/>
        <v>0</v>
      </c>
      <c r="J481" s="133"/>
      <c r="K481" s="32">
        <f t="shared" si="77"/>
        <v>0</v>
      </c>
      <c r="L481" s="33">
        <f t="shared" si="78"/>
        <v>0</v>
      </c>
      <c r="Z481" s="4">
        <f t="shared" si="74"/>
        <v>0</v>
      </c>
      <c r="AA481" s="4">
        <f t="shared" si="75"/>
        <v>0</v>
      </c>
      <c r="AD481" s="63"/>
      <c r="AE481" s="63"/>
      <c r="AM481" s="65"/>
      <c r="AN481" s="65"/>
      <c r="AO481" s="65"/>
      <c r="AP481"/>
    </row>
    <row r="482" spans="1:1024" ht="14.4" thickBot="1" x14ac:dyDescent="0.3">
      <c r="B482" s="136"/>
      <c r="C482" s="108"/>
      <c r="D482" s="121"/>
      <c r="E482" s="41"/>
      <c r="F482" s="122"/>
      <c r="G482" s="122"/>
      <c r="H482" s="122"/>
      <c r="I482" s="37"/>
      <c r="J482" s="38"/>
      <c r="K482" s="39" t="s">
        <v>18</v>
      </c>
      <c r="L482" s="39">
        <f>SUM(L464:L481)</f>
        <v>0</v>
      </c>
      <c r="M482" s="40" t="e">
        <f>L482/$L$624</f>
        <v>#DIV/0!</v>
      </c>
      <c r="Z482" s="4">
        <f t="shared" si="74"/>
        <v>0</v>
      </c>
      <c r="AA482" s="4">
        <f t="shared" si="75"/>
        <v>0</v>
      </c>
      <c r="AD482" s="63"/>
      <c r="AE482" s="63"/>
      <c r="AM482" s="65"/>
      <c r="AN482" s="65"/>
      <c r="AO482" s="65"/>
      <c r="AP482"/>
    </row>
    <row r="483" spans="1:1024" s="1" customFormat="1" ht="14.4" thickBot="1" x14ac:dyDescent="0.3">
      <c r="B483" s="136"/>
      <c r="C483" s="70" t="s">
        <v>662</v>
      </c>
      <c r="D483" s="71" t="s">
        <v>663</v>
      </c>
      <c r="E483" s="72"/>
      <c r="F483" s="73"/>
      <c r="G483" s="74"/>
      <c r="H483" s="74"/>
      <c r="I483" s="75"/>
      <c r="J483" s="75"/>
      <c r="K483" s="76"/>
      <c r="L483" s="77"/>
      <c r="M483" s="113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4">
        <f t="shared" si="74"/>
        <v>0</v>
      </c>
      <c r="AA483" s="4">
        <f t="shared" si="75"/>
        <v>0</v>
      </c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80"/>
      <c r="AN483" s="80"/>
      <c r="AO483" s="80"/>
      <c r="AMF483"/>
      <c r="AMG483"/>
      <c r="AMH483"/>
      <c r="AMI483"/>
      <c r="AMJ483"/>
    </row>
    <row r="484" spans="1:1024" x14ac:dyDescent="0.25">
      <c r="A484" s="1"/>
      <c r="B484" s="136"/>
      <c r="C484" s="106" t="s">
        <v>664</v>
      </c>
      <c r="D484" s="89" t="s">
        <v>665</v>
      </c>
      <c r="E484" s="97"/>
      <c r="F484" s="119"/>
      <c r="G484" s="120"/>
      <c r="H484" s="120"/>
      <c r="I484" s="93"/>
      <c r="J484" s="93"/>
      <c r="K484" s="94"/>
      <c r="L484" s="100"/>
      <c r="Z484" s="4">
        <f t="shared" si="74"/>
        <v>0</v>
      </c>
      <c r="AA484" s="4">
        <f t="shared" si="75"/>
        <v>0</v>
      </c>
      <c r="AD484" s="63"/>
      <c r="AE484" s="63"/>
      <c r="AM484" s="65"/>
      <c r="AN484" s="65"/>
      <c r="AO484" s="65"/>
      <c r="AP484"/>
    </row>
    <row r="485" spans="1:1024" ht="27.6" outlineLevel="1" x14ac:dyDescent="0.25">
      <c r="A485" s="2" t="str">
        <f>B485&amp;"-"&amp;COUNTIF($B$24:B485,B485)</f>
        <v>Reforma-194</v>
      </c>
      <c r="B485" s="136" t="s">
        <v>7</v>
      </c>
      <c r="C485" s="81" t="s">
        <v>666</v>
      </c>
      <c r="D485" s="84" t="s">
        <v>978</v>
      </c>
      <c r="E485" s="85" t="s">
        <v>39</v>
      </c>
      <c r="F485" s="34">
        <v>6.82</v>
      </c>
      <c r="G485" s="132"/>
      <c r="H485" s="132"/>
      <c r="I485" s="31">
        <f t="shared" ref="I485:I505" si="79">IF(F485&lt;&gt;"",TRUNC(G485,2)+TRUNC(H485,2),"")</f>
        <v>0</v>
      </c>
      <c r="J485" s="133"/>
      <c r="K485" s="32">
        <f t="shared" ref="K485:K505" si="80">ROUND(I485*(1+J485),2)</f>
        <v>0</v>
      </c>
      <c r="L485" s="33">
        <f t="shared" ref="L485:L505" si="81">ROUND(K485*F485,2)</f>
        <v>0</v>
      </c>
      <c r="M485" s="123"/>
      <c r="Z485" s="4">
        <f t="shared" si="74"/>
        <v>0</v>
      </c>
      <c r="AA485" s="4">
        <f t="shared" si="75"/>
        <v>0</v>
      </c>
      <c r="AD485" s="63"/>
      <c r="AE485" s="63"/>
      <c r="AM485" s="65"/>
      <c r="AN485" s="65"/>
      <c r="AO485" s="65"/>
      <c r="AP485"/>
    </row>
    <row r="486" spans="1:1024" ht="27.6" outlineLevel="1" x14ac:dyDescent="0.25">
      <c r="A486" s="2" t="str">
        <f>B486&amp;"-"&amp;COUNTIF($B$24:B486,B486)</f>
        <v>Ampliação Unidade-185</v>
      </c>
      <c r="B486" s="136" t="s">
        <v>11</v>
      </c>
      <c r="C486" s="81" t="s">
        <v>667</v>
      </c>
      <c r="D486" s="84" t="s">
        <v>978</v>
      </c>
      <c r="E486" s="85" t="s">
        <v>39</v>
      </c>
      <c r="F486" s="34">
        <v>8.7200000000000006</v>
      </c>
      <c r="G486" s="132"/>
      <c r="H486" s="132"/>
      <c r="I486" s="31">
        <f t="shared" si="79"/>
        <v>0</v>
      </c>
      <c r="J486" s="133"/>
      <c r="K486" s="32">
        <f t="shared" si="80"/>
        <v>0</v>
      </c>
      <c r="L486" s="33">
        <f t="shared" si="81"/>
        <v>0</v>
      </c>
      <c r="M486" s="123"/>
      <c r="Z486" s="4">
        <f t="shared" si="74"/>
        <v>0</v>
      </c>
      <c r="AA486" s="4">
        <f t="shared" si="75"/>
        <v>0</v>
      </c>
      <c r="AD486" s="63"/>
      <c r="AE486" s="63"/>
      <c r="AM486" s="65"/>
      <c r="AN486" s="65"/>
      <c r="AO486" s="65"/>
      <c r="AP486"/>
    </row>
    <row r="487" spans="1:1024" ht="27.6" outlineLevel="1" x14ac:dyDescent="0.25">
      <c r="A487" s="2" t="str">
        <f>B487&amp;"-"&amp;COUNTIF($B$24:B487,B487)</f>
        <v>Reforma-195</v>
      </c>
      <c r="B487" s="136" t="s">
        <v>7</v>
      </c>
      <c r="C487" s="81" t="s">
        <v>668</v>
      </c>
      <c r="D487" s="84" t="s">
        <v>979</v>
      </c>
      <c r="E487" s="85" t="s">
        <v>55</v>
      </c>
      <c r="F487" s="34">
        <v>2</v>
      </c>
      <c r="G487" s="132"/>
      <c r="H487" s="132"/>
      <c r="I487" s="31">
        <f t="shared" si="79"/>
        <v>0</v>
      </c>
      <c r="J487" s="133"/>
      <c r="K487" s="32">
        <f t="shared" si="80"/>
        <v>0</v>
      </c>
      <c r="L487" s="33">
        <f t="shared" si="81"/>
        <v>0</v>
      </c>
      <c r="M487" s="123"/>
      <c r="Z487" s="4">
        <f t="shared" si="74"/>
        <v>0</v>
      </c>
      <c r="AA487" s="4">
        <f t="shared" si="75"/>
        <v>0</v>
      </c>
      <c r="AD487" s="63"/>
      <c r="AE487" s="63"/>
      <c r="AM487" s="65"/>
      <c r="AN487" s="65"/>
      <c r="AO487" s="65"/>
      <c r="AP487"/>
    </row>
    <row r="488" spans="1:1024" ht="27.6" outlineLevel="1" x14ac:dyDescent="0.25">
      <c r="A488" s="2" t="str">
        <f>B488&amp;"-"&amp;COUNTIF($B$24:B488,B488)</f>
        <v>Reforma-196</v>
      </c>
      <c r="B488" s="136" t="s">
        <v>7</v>
      </c>
      <c r="C488" s="81" t="s">
        <v>669</v>
      </c>
      <c r="D488" s="84" t="s">
        <v>980</v>
      </c>
      <c r="E488" s="85" t="s">
        <v>55</v>
      </c>
      <c r="F488" s="34">
        <v>1</v>
      </c>
      <c r="G488" s="132"/>
      <c r="H488" s="132"/>
      <c r="I488" s="31">
        <f t="shared" si="79"/>
        <v>0</v>
      </c>
      <c r="J488" s="133"/>
      <c r="K488" s="32">
        <f t="shared" si="80"/>
        <v>0</v>
      </c>
      <c r="L488" s="33">
        <f t="shared" si="81"/>
        <v>0</v>
      </c>
      <c r="M488" s="123"/>
      <c r="Z488" s="4">
        <f t="shared" si="74"/>
        <v>0</v>
      </c>
      <c r="AA488" s="4">
        <f t="shared" si="75"/>
        <v>0</v>
      </c>
      <c r="AD488" s="63"/>
      <c r="AE488" s="63"/>
      <c r="AM488" s="65"/>
      <c r="AN488" s="65"/>
      <c r="AO488" s="65"/>
      <c r="AP488"/>
    </row>
    <row r="489" spans="1:1024" ht="27.6" outlineLevel="1" x14ac:dyDescent="0.25">
      <c r="A489" s="2" t="str">
        <f>B489&amp;"-"&amp;COUNTIF($B$24:B489,B489)</f>
        <v>Reforma-197</v>
      </c>
      <c r="B489" s="136" t="s">
        <v>7</v>
      </c>
      <c r="C489" s="81" t="s">
        <v>670</v>
      </c>
      <c r="D489" s="84" t="s">
        <v>981</v>
      </c>
      <c r="E489" s="85" t="s">
        <v>55</v>
      </c>
      <c r="F489" s="34">
        <v>9</v>
      </c>
      <c r="G489" s="132"/>
      <c r="H489" s="132"/>
      <c r="I489" s="31">
        <f t="shared" si="79"/>
        <v>0</v>
      </c>
      <c r="J489" s="133"/>
      <c r="K489" s="32">
        <f t="shared" si="80"/>
        <v>0</v>
      </c>
      <c r="L489" s="33">
        <f t="shared" si="81"/>
        <v>0</v>
      </c>
      <c r="M489" s="123"/>
      <c r="Z489" s="4">
        <f t="shared" si="74"/>
        <v>0</v>
      </c>
      <c r="AA489" s="4">
        <f t="shared" si="75"/>
        <v>0</v>
      </c>
      <c r="AD489" s="63"/>
      <c r="AE489" s="63"/>
      <c r="AM489" s="65"/>
      <c r="AN489" s="65"/>
      <c r="AO489" s="65"/>
      <c r="AP489"/>
    </row>
    <row r="490" spans="1:1024" ht="27.6" outlineLevel="1" x14ac:dyDescent="0.25">
      <c r="A490" s="2" t="str">
        <f>B490&amp;"-"&amp;COUNTIF($B$24:B490,B490)</f>
        <v>Reforma-198</v>
      </c>
      <c r="B490" s="136" t="s">
        <v>7</v>
      </c>
      <c r="C490" s="81" t="s">
        <v>671</v>
      </c>
      <c r="D490" s="84" t="s">
        <v>982</v>
      </c>
      <c r="E490" s="85" t="s">
        <v>55</v>
      </c>
      <c r="F490" s="34">
        <v>1</v>
      </c>
      <c r="G490" s="132"/>
      <c r="H490" s="132"/>
      <c r="I490" s="31">
        <f t="shared" si="79"/>
        <v>0</v>
      </c>
      <c r="J490" s="133"/>
      <c r="K490" s="32">
        <f t="shared" si="80"/>
        <v>0</v>
      </c>
      <c r="L490" s="33">
        <f t="shared" si="81"/>
        <v>0</v>
      </c>
      <c r="M490" s="123"/>
      <c r="Z490" s="4">
        <f t="shared" si="74"/>
        <v>0</v>
      </c>
      <c r="AA490" s="4">
        <f t="shared" si="75"/>
        <v>0</v>
      </c>
      <c r="AD490" s="63"/>
      <c r="AE490" s="63"/>
      <c r="AM490" s="65"/>
      <c r="AN490" s="65"/>
      <c r="AO490" s="65"/>
      <c r="AP490"/>
    </row>
    <row r="491" spans="1:1024" ht="27.6" outlineLevel="1" x14ac:dyDescent="0.25">
      <c r="A491" s="2" t="str">
        <f>B491&amp;"-"&amp;COUNTIF($B$24:B491,B491)</f>
        <v>Ampliação Unidade-186</v>
      </c>
      <c r="B491" s="136" t="s">
        <v>11</v>
      </c>
      <c r="C491" s="81" t="s">
        <v>672</v>
      </c>
      <c r="D491" s="84" t="s">
        <v>981</v>
      </c>
      <c r="E491" s="85" t="s">
        <v>55</v>
      </c>
      <c r="F491" s="34">
        <v>8</v>
      </c>
      <c r="G491" s="132"/>
      <c r="H491" s="132"/>
      <c r="I491" s="31">
        <f t="shared" si="79"/>
        <v>0</v>
      </c>
      <c r="J491" s="133"/>
      <c r="K491" s="32">
        <f t="shared" si="80"/>
        <v>0</v>
      </c>
      <c r="L491" s="33">
        <f t="shared" si="81"/>
        <v>0</v>
      </c>
      <c r="M491" s="123"/>
      <c r="Z491" s="4">
        <f t="shared" si="74"/>
        <v>0</v>
      </c>
      <c r="AA491" s="4">
        <f t="shared" si="75"/>
        <v>0</v>
      </c>
      <c r="AD491" s="63"/>
      <c r="AE491" s="63"/>
      <c r="AM491" s="65"/>
      <c r="AN491" s="65"/>
      <c r="AO491" s="65"/>
      <c r="AP491"/>
    </row>
    <row r="492" spans="1:1024" ht="27" outlineLevel="1" x14ac:dyDescent="0.25">
      <c r="A492" s="2" t="str">
        <f>B492&amp;"-"&amp;COUNTIF($B$24:B492,B492)</f>
        <v>Ampliação Unidade-187</v>
      </c>
      <c r="B492" s="136" t="s">
        <v>11</v>
      </c>
      <c r="C492" s="81" t="s">
        <v>673</v>
      </c>
      <c r="D492" s="84" t="s">
        <v>983</v>
      </c>
      <c r="E492" s="85" t="s">
        <v>55</v>
      </c>
      <c r="F492" s="34">
        <v>2</v>
      </c>
      <c r="G492" s="132"/>
      <c r="H492" s="132"/>
      <c r="I492" s="31">
        <f t="shared" si="79"/>
        <v>0</v>
      </c>
      <c r="J492" s="133"/>
      <c r="K492" s="32">
        <f t="shared" si="80"/>
        <v>0</v>
      </c>
      <c r="L492" s="33">
        <f t="shared" si="81"/>
        <v>0</v>
      </c>
      <c r="M492" s="123"/>
      <c r="Z492" s="4">
        <f t="shared" si="74"/>
        <v>0</v>
      </c>
      <c r="AA492" s="4">
        <f t="shared" si="75"/>
        <v>0</v>
      </c>
      <c r="AD492" s="63"/>
      <c r="AE492" s="63"/>
      <c r="AM492" s="65"/>
      <c r="AN492" s="65"/>
      <c r="AO492" s="65"/>
      <c r="AP492"/>
    </row>
    <row r="493" spans="1:1024" ht="27.6" outlineLevel="1" x14ac:dyDescent="0.25">
      <c r="A493" s="2" t="str">
        <f>B493&amp;"-"&amp;COUNTIF($B$24:B493,B493)</f>
        <v>Reforma-199</v>
      </c>
      <c r="B493" s="136" t="s">
        <v>7</v>
      </c>
      <c r="C493" s="81" t="s">
        <v>674</v>
      </c>
      <c r="D493" s="84" t="s">
        <v>984</v>
      </c>
      <c r="E493" s="85" t="s">
        <v>55</v>
      </c>
      <c r="F493" s="34">
        <v>4</v>
      </c>
      <c r="G493" s="132"/>
      <c r="H493" s="132"/>
      <c r="I493" s="31">
        <f t="shared" si="79"/>
        <v>0</v>
      </c>
      <c r="J493" s="133"/>
      <c r="K493" s="32">
        <f t="shared" si="80"/>
        <v>0</v>
      </c>
      <c r="L493" s="33">
        <f t="shared" si="81"/>
        <v>0</v>
      </c>
      <c r="M493" s="123"/>
      <c r="Z493" s="4">
        <f t="shared" si="74"/>
        <v>0</v>
      </c>
      <c r="AA493" s="4">
        <f t="shared" si="75"/>
        <v>0</v>
      </c>
      <c r="AD493" s="63"/>
      <c r="AE493" s="63"/>
      <c r="AM493" s="65"/>
      <c r="AN493" s="65"/>
      <c r="AO493" s="65"/>
      <c r="AP493"/>
    </row>
    <row r="494" spans="1:1024" ht="27.6" outlineLevel="1" x14ac:dyDescent="0.25">
      <c r="A494" s="2" t="str">
        <f>B494&amp;"-"&amp;COUNTIF($B$24:B494,B494)</f>
        <v>Ampliação Unidade-188</v>
      </c>
      <c r="B494" s="136" t="s">
        <v>11</v>
      </c>
      <c r="C494" s="81" t="s">
        <v>675</v>
      </c>
      <c r="D494" s="84" t="s">
        <v>985</v>
      </c>
      <c r="E494" s="85" t="s">
        <v>55</v>
      </c>
      <c r="F494" s="34">
        <v>9</v>
      </c>
      <c r="G494" s="132"/>
      <c r="H494" s="132"/>
      <c r="I494" s="31">
        <f t="shared" si="79"/>
        <v>0</v>
      </c>
      <c r="J494" s="133"/>
      <c r="K494" s="32">
        <f t="shared" si="80"/>
        <v>0</v>
      </c>
      <c r="L494" s="33">
        <f t="shared" si="81"/>
        <v>0</v>
      </c>
      <c r="M494" s="123"/>
      <c r="Z494" s="4">
        <f t="shared" si="74"/>
        <v>0</v>
      </c>
      <c r="AA494" s="4">
        <f t="shared" si="75"/>
        <v>0</v>
      </c>
      <c r="AD494" s="63"/>
      <c r="AE494" s="63"/>
      <c r="AM494" s="65"/>
      <c r="AN494" s="65"/>
      <c r="AO494" s="65"/>
      <c r="AP494"/>
    </row>
    <row r="495" spans="1:1024" ht="27" outlineLevel="1" x14ac:dyDescent="0.25">
      <c r="A495" s="2" t="str">
        <f>B495&amp;"-"&amp;COUNTIF($B$24:B495,B495)</f>
        <v>Ampliação Unidade-189</v>
      </c>
      <c r="B495" s="136" t="s">
        <v>11</v>
      </c>
      <c r="C495" s="81" t="s">
        <v>676</v>
      </c>
      <c r="D495" s="84" t="s">
        <v>986</v>
      </c>
      <c r="E495" s="85" t="s">
        <v>55</v>
      </c>
      <c r="F495" s="34">
        <v>6</v>
      </c>
      <c r="G495" s="132"/>
      <c r="H495" s="132"/>
      <c r="I495" s="31">
        <f t="shared" si="79"/>
        <v>0</v>
      </c>
      <c r="J495" s="133"/>
      <c r="K495" s="32">
        <f t="shared" si="80"/>
        <v>0</v>
      </c>
      <c r="L495" s="33">
        <f t="shared" si="81"/>
        <v>0</v>
      </c>
      <c r="M495" s="123"/>
      <c r="Z495" s="4">
        <f t="shared" si="74"/>
        <v>0</v>
      </c>
      <c r="AA495" s="4">
        <f t="shared" si="75"/>
        <v>0</v>
      </c>
      <c r="AD495" s="63"/>
      <c r="AE495" s="63"/>
      <c r="AM495" s="65"/>
      <c r="AN495" s="65"/>
      <c r="AO495" s="65"/>
      <c r="AP495"/>
    </row>
    <row r="496" spans="1:1024" ht="27.6" outlineLevel="1" x14ac:dyDescent="0.25">
      <c r="A496" s="2" t="str">
        <f>B496&amp;"-"&amp;COUNTIF($B$24:B496,B496)</f>
        <v>Ampliação Unidade-190</v>
      </c>
      <c r="B496" s="136" t="s">
        <v>11</v>
      </c>
      <c r="C496" s="81" t="s">
        <v>677</v>
      </c>
      <c r="D496" s="84" t="s">
        <v>987</v>
      </c>
      <c r="E496" s="85" t="s">
        <v>55</v>
      </c>
      <c r="F496" s="34">
        <v>2</v>
      </c>
      <c r="G496" s="132"/>
      <c r="H496" s="132"/>
      <c r="I496" s="31">
        <f t="shared" si="79"/>
        <v>0</v>
      </c>
      <c r="J496" s="133"/>
      <c r="K496" s="32">
        <f t="shared" si="80"/>
        <v>0</v>
      </c>
      <c r="L496" s="33">
        <f t="shared" si="81"/>
        <v>0</v>
      </c>
      <c r="M496" s="123"/>
      <c r="Z496" s="4">
        <f t="shared" si="74"/>
        <v>0</v>
      </c>
      <c r="AA496" s="4">
        <f t="shared" si="75"/>
        <v>0</v>
      </c>
      <c r="AD496" s="63"/>
      <c r="AE496" s="63"/>
      <c r="AM496" s="65"/>
      <c r="AN496" s="65"/>
      <c r="AO496" s="65"/>
      <c r="AP496"/>
    </row>
    <row r="497" spans="1:1024" ht="27.6" outlineLevel="1" x14ac:dyDescent="0.25">
      <c r="A497" s="2" t="str">
        <f>B497&amp;"-"&amp;COUNTIF($B$24:B497,B497)</f>
        <v>Reforma-200</v>
      </c>
      <c r="B497" s="136" t="s">
        <v>7</v>
      </c>
      <c r="C497" s="81" t="s">
        <v>678</v>
      </c>
      <c r="D497" s="84" t="s">
        <v>988</v>
      </c>
      <c r="E497" s="85" t="s">
        <v>55</v>
      </c>
      <c r="F497" s="34">
        <v>1</v>
      </c>
      <c r="G497" s="132"/>
      <c r="H497" s="132"/>
      <c r="I497" s="31">
        <f t="shared" si="79"/>
        <v>0</v>
      </c>
      <c r="J497" s="133"/>
      <c r="K497" s="32">
        <f t="shared" si="80"/>
        <v>0</v>
      </c>
      <c r="L497" s="33">
        <f t="shared" si="81"/>
        <v>0</v>
      </c>
      <c r="M497" s="123"/>
      <c r="Z497" s="4">
        <f t="shared" si="74"/>
        <v>0</v>
      </c>
      <c r="AA497" s="4">
        <f t="shared" si="75"/>
        <v>0</v>
      </c>
      <c r="AD497" s="63"/>
      <c r="AE497" s="63"/>
      <c r="AM497" s="65"/>
      <c r="AN497" s="65"/>
      <c r="AO497" s="65"/>
      <c r="AP497"/>
    </row>
    <row r="498" spans="1:1024" ht="27.6" outlineLevel="1" x14ac:dyDescent="0.25">
      <c r="A498" s="2" t="str">
        <f>B498&amp;"-"&amp;COUNTIF($B$24:B498,B498)</f>
        <v>Ampliação Unidade-191</v>
      </c>
      <c r="B498" s="136" t="s">
        <v>11</v>
      </c>
      <c r="C498" s="81" t="s">
        <v>679</v>
      </c>
      <c r="D498" s="84" t="s">
        <v>989</v>
      </c>
      <c r="E498" s="85" t="s">
        <v>55</v>
      </c>
      <c r="F498" s="34">
        <v>1</v>
      </c>
      <c r="G498" s="132"/>
      <c r="H498" s="132"/>
      <c r="I498" s="31">
        <f t="shared" si="79"/>
        <v>0</v>
      </c>
      <c r="J498" s="133"/>
      <c r="K498" s="32">
        <f t="shared" si="80"/>
        <v>0</v>
      </c>
      <c r="L498" s="33">
        <f t="shared" si="81"/>
        <v>0</v>
      </c>
      <c r="M498" s="123"/>
      <c r="Z498" s="4">
        <f t="shared" si="74"/>
        <v>0</v>
      </c>
      <c r="AA498" s="4">
        <f t="shared" si="75"/>
        <v>0</v>
      </c>
      <c r="AD498" s="63"/>
      <c r="AE498" s="63"/>
      <c r="AM498" s="65"/>
      <c r="AN498" s="65"/>
      <c r="AO498" s="65"/>
      <c r="AP498"/>
    </row>
    <row r="499" spans="1:1024" ht="27.6" outlineLevel="1" x14ac:dyDescent="0.25">
      <c r="A499" s="2" t="str">
        <f>B499&amp;"-"&amp;COUNTIF($B$24:B499,B499)</f>
        <v>Ampliação Unidade-192</v>
      </c>
      <c r="B499" s="136" t="s">
        <v>11</v>
      </c>
      <c r="C499" s="81" t="s">
        <v>680</v>
      </c>
      <c r="D499" s="84" t="s">
        <v>990</v>
      </c>
      <c r="E499" s="85" t="s">
        <v>55</v>
      </c>
      <c r="F499" s="34">
        <v>1</v>
      </c>
      <c r="G499" s="132"/>
      <c r="H499" s="132"/>
      <c r="I499" s="31">
        <f t="shared" si="79"/>
        <v>0</v>
      </c>
      <c r="J499" s="133"/>
      <c r="K499" s="32">
        <f t="shared" si="80"/>
        <v>0</v>
      </c>
      <c r="L499" s="33">
        <f t="shared" si="81"/>
        <v>0</v>
      </c>
      <c r="M499" s="123"/>
      <c r="Z499" s="4">
        <f t="shared" si="74"/>
        <v>0</v>
      </c>
      <c r="AA499" s="4">
        <f t="shared" si="75"/>
        <v>0</v>
      </c>
      <c r="AD499" s="63"/>
      <c r="AE499" s="63"/>
      <c r="AM499" s="65"/>
      <c r="AN499" s="65"/>
      <c r="AO499" s="65"/>
      <c r="AP499"/>
    </row>
    <row r="500" spans="1:1024" ht="27.6" outlineLevel="1" x14ac:dyDescent="0.25">
      <c r="A500" s="2" t="str">
        <f>B500&amp;"-"&amp;COUNTIF($B$24:B500,B500)</f>
        <v>Reforma-201</v>
      </c>
      <c r="B500" s="136" t="s">
        <v>7</v>
      </c>
      <c r="C500" s="81" t="s">
        <v>681</v>
      </c>
      <c r="D500" s="84" t="s">
        <v>991</v>
      </c>
      <c r="E500" s="85" t="s">
        <v>55</v>
      </c>
      <c r="F500" s="34">
        <v>1</v>
      </c>
      <c r="G500" s="132"/>
      <c r="H500" s="132"/>
      <c r="I500" s="31">
        <f t="shared" si="79"/>
        <v>0</v>
      </c>
      <c r="J500" s="133"/>
      <c r="K500" s="32">
        <f t="shared" si="80"/>
        <v>0</v>
      </c>
      <c r="L500" s="33">
        <f t="shared" si="81"/>
        <v>0</v>
      </c>
      <c r="M500" s="123"/>
      <c r="Z500" s="4">
        <f t="shared" si="74"/>
        <v>0</v>
      </c>
      <c r="AA500" s="4">
        <f t="shared" si="75"/>
        <v>0</v>
      </c>
      <c r="AD500" s="63"/>
      <c r="AE500" s="63"/>
      <c r="AM500" s="65"/>
      <c r="AN500" s="65"/>
      <c r="AO500" s="65"/>
      <c r="AP500"/>
    </row>
    <row r="501" spans="1:1024" ht="27.6" outlineLevel="1" x14ac:dyDescent="0.25">
      <c r="A501" s="2" t="str">
        <f>B501&amp;"-"&amp;COUNTIF($B$24:B501,B501)</f>
        <v>Ampliação Unidade-193</v>
      </c>
      <c r="B501" s="136" t="s">
        <v>11</v>
      </c>
      <c r="C501" s="81" t="s">
        <v>682</v>
      </c>
      <c r="D501" s="84" t="s">
        <v>992</v>
      </c>
      <c r="E501" s="85" t="s">
        <v>23</v>
      </c>
      <c r="F501" s="34">
        <v>5</v>
      </c>
      <c r="G501" s="132"/>
      <c r="H501" s="132"/>
      <c r="I501" s="31">
        <f t="shared" si="79"/>
        <v>0</v>
      </c>
      <c r="J501" s="133"/>
      <c r="K501" s="32">
        <f t="shared" si="80"/>
        <v>0</v>
      </c>
      <c r="L501" s="33">
        <f t="shared" si="81"/>
        <v>0</v>
      </c>
      <c r="M501" s="123"/>
      <c r="Z501" s="4">
        <f t="shared" si="74"/>
        <v>0</v>
      </c>
      <c r="AA501" s="4">
        <f t="shared" si="75"/>
        <v>0</v>
      </c>
      <c r="AD501" s="63"/>
      <c r="AE501" s="63"/>
      <c r="AM501" s="65"/>
      <c r="AN501" s="65"/>
      <c r="AO501" s="65"/>
      <c r="AP501"/>
    </row>
    <row r="502" spans="1:1024" outlineLevel="1" x14ac:dyDescent="0.25">
      <c r="A502" s="2" t="str">
        <f>B502&amp;"-"&amp;COUNTIF($B$24:B502,B502)</f>
        <v>Ampliação Unidade-194</v>
      </c>
      <c r="B502" s="136" t="s">
        <v>11</v>
      </c>
      <c r="C502" s="81" t="s">
        <v>683</v>
      </c>
      <c r="D502" s="84" t="s">
        <v>684</v>
      </c>
      <c r="E502" s="85" t="s">
        <v>39</v>
      </c>
      <c r="F502" s="34">
        <v>177.9</v>
      </c>
      <c r="G502" s="132"/>
      <c r="H502" s="132"/>
      <c r="I502" s="31">
        <f t="shared" si="79"/>
        <v>0</v>
      </c>
      <c r="J502" s="133"/>
      <c r="K502" s="32">
        <f t="shared" si="80"/>
        <v>0</v>
      </c>
      <c r="L502" s="33">
        <f t="shared" si="81"/>
        <v>0</v>
      </c>
      <c r="M502" s="123"/>
      <c r="Z502" s="4">
        <f t="shared" si="74"/>
        <v>0</v>
      </c>
      <c r="AA502" s="4">
        <f t="shared" si="75"/>
        <v>0</v>
      </c>
      <c r="AD502" s="63"/>
      <c r="AE502" s="63"/>
      <c r="AM502" s="65"/>
      <c r="AN502" s="65"/>
      <c r="AO502" s="65"/>
      <c r="AP502"/>
    </row>
    <row r="503" spans="1:1024" outlineLevel="1" x14ac:dyDescent="0.25">
      <c r="A503" s="2" t="str">
        <f>B503&amp;"-"&amp;COUNTIF($B$24:B503,B503)</f>
        <v>Reforma-202</v>
      </c>
      <c r="B503" s="136" t="s">
        <v>7</v>
      </c>
      <c r="C503" s="81" t="s">
        <v>685</v>
      </c>
      <c r="D503" s="84" t="s">
        <v>684</v>
      </c>
      <c r="E503" s="85" t="s">
        <v>39</v>
      </c>
      <c r="F503" s="34">
        <v>110.74</v>
      </c>
      <c r="G503" s="132"/>
      <c r="H503" s="132"/>
      <c r="I503" s="31">
        <f t="shared" si="79"/>
        <v>0</v>
      </c>
      <c r="J503" s="133"/>
      <c r="K503" s="32">
        <f t="shared" si="80"/>
        <v>0</v>
      </c>
      <c r="L503" s="33">
        <f t="shared" si="81"/>
        <v>0</v>
      </c>
      <c r="M503" s="123"/>
      <c r="Z503" s="4">
        <f t="shared" si="74"/>
        <v>0</v>
      </c>
      <c r="AA503" s="4">
        <f t="shared" si="75"/>
        <v>0</v>
      </c>
      <c r="AD503" s="63"/>
      <c r="AE503" s="63"/>
      <c r="AM503" s="65"/>
      <c r="AN503" s="65"/>
      <c r="AO503" s="65"/>
      <c r="AP503"/>
    </row>
    <row r="504" spans="1:1024" outlineLevel="1" x14ac:dyDescent="0.25">
      <c r="A504" s="2" t="str">
        <f>B504&amp;"-"&amp;COUNTIF($B$24:B504,B504)</f>
        <v>Ampliação Unidade-195</v>
      </c>
      <c r="B504" s="136" t="s">
        <v>11</v>
      </c>
      <c r="C504" s="81" t="s">
        <v>686</v>
      </c>
      <c r="D504" s="84" t="s">
        <v>687</v>
      </c>
      <c r="E504" s="85" t="s">
        <v>55</v>
      </c>
      <c r="F504" s="34">
        <v>31</v>
      </c>
      <c r="G504" s="132"/>
      <c r="H504" s="132"/>
      <c r="I504" s="31">
        <f t="shared" si="79"/>
        <v>0</v>
      </c>
      <c r="J504" s="133"/>
      <c r="K504" s="32">
        <f t="shared" si="80"/>
        <v>0</v>
      </c>
      <c r="L504" s="33">
        <f t="shared" si="81"/>
        <v>0</v>
      </c>
      <c r="M504" s="123"/>
      <c r="Z504" s="4">
        <f t="shared" si="74"/>
        <v>0</v>
      </c>
      <c r="AA504" s="4">
        <f t="shared" si="75"/>
        <v>0</v>
      </c>
      <c r="AD504" s="63"/>
      <c r="AE504" s="63"/>
      <c r="AM504" s="65"/>
      <c r="AN504" s="65"/>
      <c r="AO504" s="65"/>
      <c r="AP504"/>
    </row>
    <row r="505" spans="1:1024" outlineLevel="1" x14ac:dyDescent="0.25">
      <c r="A505" s="2" t="str">
        <f>B505&amp;"-"&amp;COUNTIF($B$24:B505,B505)</f>
        <v>Reforma-203</v>
      </c>
      <c r="B505" s="136" t="s">
        <v>7</v>
      </c>
      <c r="C505" s="81" t="s">
        <v>688</v>
      </c>
      <c r="D505" s="84" t="s">
        <v>687</v>
      </c>
      <c r="E505" s="85" t="s">
        <v>55</v>
      </c>
      <c r="F505" s="34">
        <v>19</v>
      </c>
      <c r="G505" s="132"/>
      <c r="H505" s="132"/>
      <c r="I505" s="31">
        <f t="shared" si="79"/>
        <v>0</v>
      </c>
      <c r="J505" s="133"/>
      <c r="K505" s="32">
        <f t="shared" si="80"/>
        <v>0</v>
      </c>
      <c r="L505" s="33">
        <f t="shared" si="81"/>
        <v>0</v>
      </c>
      <c r="M505" s="123"/>
      <c r="Z505" s="4">
        <f t="shared" si="74"/>
        <v>0</v>
      </c>
      <c r="AA505" s="4">
        <f t="shared" si="75"/>
        <v>0</v>
      </c>
      <c r="AD505" s="63"/>
      <c r="AE505" s="63"/>
      <c r="AM505" s="65"/>
      <c r="AN505" s="65"/>
      <c r="AO505" s="65"/>
      <c r="AP505"/>
    </row>
    <row r="506" spans="1:1024" s="1" customFormat="1" x14ac:dyDescent="0.25">
      <c r="B506" s="136"/>
      <c r="C506" s="106" t="s">
        <v>689</v>
      </c>
      <c r="D506" s="89" t="s">
        <v>690</v>
      </c>
      <c r="E506" s="118"/>
      <c r="F506" s="119"/>
      <c r="G506" s="120"/>
      <c r="H506" s="120"/>
      <c r="I506" s="93"/>
      <c r="J506" s="93"/>
      <c r="K506" s="94"/>
      <c r="L506" s="100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4">
        <f t="shared" si="74"/>
        <v>0</v>
      </c>
      <c r="AA506" s="4">
        <f t="shared" si="75"/>
        <v>0</v>
      </c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80"/>
      <c r="AN506" s="80"/>
      <c r="AO506" s="80"/>
      <c r="AMF506"/>
      <c r="AMG506"/>
      <c r="AMH506"/>
      <c r="AMI506"/>
      <c r="AMJ506"/>
    </row>
    <row r="507" spans="1:1024" ht="27.6" outlineLevel="1" x14ac:dyDescent="0.25">
      <c r="A507" s="2" t="str">
        <f>B507&amp;"-"&amp;COUNTIF($B$24:B507,B507)</f>
        <v>Ampliação Unidade-196</v>
      </c>
      <c r="B507" s="136" t="s">
        <v>11</v>
      </c>
      <c r="C507" s="81" t="s">
        <v>691</v>
      </c>
      <c r="D507" s="84" t="s">
        <v>692</v>
      </c>
      <c r="E507" s="85" t="s">
        <v>23</v>
      </c>
      <c r="F507" s="34">
        <v>68.31</v>
      </c>
      <c r="G507" s="132"/>
      <c r="H507" s="132"/>
      <c r="I507" s="31">
        <f>IF(F507&lt;&gt;"",TRUNC(G507,2)+TRUNC(H507,2),"")</f>
        <v>0</v>
      </c>
      <c r="J507" s="133"/>
      <c r="K507" s="32">
        <f>ROUND(I507*(1+J507),2)</f>
        <v>0</v>
      </c>
      <c r="L507" s="33">
        <f>ROUND(K507*F507,2)</f>
        <v>0</v>
      </c>
      <c r="Z507" s="4">
        <f t="shared" si="74"/>
        <v>0</v>
      </c>
      <c r="AA507" s="4">
        <f t="shared" si="75"/>
        <v>0</v>
      </c>
      <c r="AD507" s="63"/>
      <c r="AE507" s="63"/>
      <c r="AM507" s="65"/>
      <c r="AN507" s="65"/>
      <c r="AO507" s="65"/>
      <c r="AP507"/>
    </row>
    <row r="508" spans="1:1024" ht="54.6" outlineLevel="1" x14ac:dyDescent="0.25">
      <c r="A508" s="2" t="str">
        <f>B508&amp;"-"&amp;COUNTIF($B$24:B508,B508)</f>
        <v>Ampliação Unidade-197</v>
      </c>
      <c r="B508" s="136" t="s">
        <v>11</v>
      </c>
      <c r="C508" s="81" t="s">
        <v>693</v>
      </c>
      <c r="D508" s="84" t="s">
        <v>993</v>
      </c>
      <c r="E508" s="85" t="s">
        <v>55</v>
      </c>
      <c r="F508" s="34">
        <v>1</v>
      </c>
      <c r="G508" s="132"/>
      <c r="H508" s="132"/>
      <c r="I508" s="31">
        <f>IF(F508&lt;&gt;"",TRUNC(G508,2)+TRUNC(H508,2),"")</f>
        <v>0</v>
      </c>
      <c r="J508" s="133"/>
      <c r="K508" s="32">
        <f>ROUND(I508*(1+J508),2)</f>
        <v>0</v>
      </c>
      <c r="L508" s="33">
        <f>ROUND(K508*F508,2)</f>
        <v>0</v>
      </c>
      <c r="Z508" s="4">
        <f t="shared" si="74"/>
        <v>0</v>
      </c>
      <c r="AA508" s="4">
        <f t="shared" si="75"/>
        <v>0</v>
      </c>
      <c r="AD508" s="63"/>
      <c r="AE508" s="63"/>
      <c r="AM508" s="65"/>
      <c r="AN508" s="65"/>
      <c r="AO508" s="65"/>
      <c r="AP508"/>
    </row>
    <row r="509" spans="1:1024" ht="40.799999999999997" outlineLevel="1" x14ac:dyDescent="0.25">
      <c r="A509" s="2" t="str">
        <f>B509&amp;"-"&amp;COUNTIF($B$24:B509,B509)</f>
        <v>Ampliação Unidade-198</v>
      </c>
      <c r="B509" s="136" t="s">
        <v>11</v>
      </c>
      <c r="C509" s="81" t="s">
        <v>694</v>
      </c>
      <c r="D509" s="84" t="s">
        <v>994</v>
      </c>
      <c r="E509" s="85" t="s">
        <v>55</v>
      </c>
      <c r="F509" s="34">
        <v>1</v>
      </c>
      <c r="G509" s="132"/>
      <c r="H509" s="132"/>
      <c r="I509" s="31">
        <f>IF(F509&lt;&gt;"",TRUNC(G509,2)+TRUNC(H509,2),"")</f>
        <v>0</v>
      </c>
      <c r="J509" s="133"/>
      <c r="K509" s="32">
        <f>ROUND(I509*(1+J509),2)</f>
        <v>0</v>
      </c>
      <c r="L509" s="33">
        <f>ROUND(K509*F509,2)</f>
        <v>0</v>
      </c>
      <c r="Z509" s="4">
        <f t="shared" si="74"/>
        <v>0</v>
      </c>
      <c r="AA509" s="4">
        <f t="shared" si="75"/>
        <v>0</v>
      </c>
      <c r="AD509" s="63"/>
      <c r="AE509" s="63"/>
      <c r="AM509" s="65"/>
      <c r="AN509" s="65"/>
      <c r="AO509" s="65"/>
      <c r="AP509"/>
    </row>
    <row r="510" spans="1:1024" ht="54.6" outlineLevel="1" x14ac:dyDescent="0.25">
      <c r="A510" s="2" t="str">
        <f>B510&amp;"-"&amp;COUNTIF($B$24:B510,B510)</f>
        <v>Ampliação Unidade-199</v>
      </c>
      <c r="B510" s="136" t="s">
        <v>11</v>
      </c>
      <c r="C510" s="81" t="s">
        <v>695</v>
      </c>
      <c r="D510" s="84" t="s">
        <v>995</v>
      </c>
      <c r="E510" s="85" t="s">
        <v>55</v>
      </c>
      <c r="F510" s="34">
        <v>1</v>
      </c>
      <c r="G510" s="132"/>
      <c r="H510" s="132"/>
      <c r="I510" s="31">
        <f>IF(F510&lt;&gt;"",TRUNC(G510,2)+TRUNC(H510,2),"")</f>
        <v>0</v>
      </c>
      <c r="J510" s="133"/>
      <c r="K510" s="32">
        <f>ROUND(I510*(1+J510),2)</f>
        <v>0</v>
      </c>
      <c r="L510" s="33">
        <f>ROUND(K510*F510,2)</f>
        <v>0</v>
      </c>
      <c r="Z510" s="4">
        <f t="shared" si="74"/>
        <v>0</v>
      </c>
      <c r="AA510" s="4">
        <f t="shared" si="75"/>
        <v>0</v>
      </c>
      <c r="AD510" s="63"/>
      <c r="AE510" s="63"/>
      <c r="AM510" s="65"/>
      <c r="AN510" s="65"/>
      <c r="AO510" s="65"/>
      <c r="AP510"/>
    </row>
    <row r="511" spans="1:1024" s="1" customFormat="1" x14ac:dyDescent="0.25">
      <c r="B511" s="136"/>
      <c r="C511" s="106" t="s">
        <v>696</v>
      </c>
      <c r="D511" s="89" t="s">
        <v>697</v>
      </c>
      <c r="E511" s="97"/>
      <c r="F511" s="119"/>
      <c r="G511" s="120"/>
      <c r="H511" s="120"/>
      <c r="I511" s="93"/>
      <c r="J511" s="93"/>
      <c r="K511" s="94"/>
      <c r="L511" s="100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4">
        <f t="shared" si="74"/>
        <v>0</v>
      </c>
      <c r="AA511" s="4">
        <f t="shared" si="75"/>
        <v>0</v>
      </c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80"/>
      <c r="AN511" s="80"/>
      <c r="AO511" s="80"/>
      <c r="AMF511"/>
      <c r="AMG511"/>
      <c r="AMH511"/>
      <c r="AMI511"/>
      <c r="AMJ511"/>
    </row>
    <row r="512" spans="1:1024" ht="27" outlineLevel="1" x14ac:dyDescent="0.25">
      <c r="A512" s="2" t="str">
        <f>B512&amp;"-"&amp;COUNTIF($B$24:B512,B512)</f>
        <v>Reforma-204</v>
      </c>
      <c r="B512" s="136" t="s">
        <v>7</v>
      </c>
      <c r="C512" s="81" t="s">
        <v>698</v>
      </c>
      <c r="D512" s="84" t="s">
        <v>996</v>
      </c>
      <c r="E512" s="85" t="s">
        <v>39</v>
      </c>
      <c r="F512" s="34">
        <v>35.85</v>
      </c>
      <c r="G512" s="132"/>
      <c r="H512" s="132"/>
      <c r="I512" s="31">
        <f t="shared" ref="I512:I533" si="82">IF(F512&lt;&gt;"",TRUNC(G512,2)+TRUNC(H512,2),"")</f>
        <v>0</v>
      </c>
      <c r="J512" s="133"/>
      <c r="K512" s="32">
        <f t="shared" ref="K512:K533" si="83">ROUND(I512*(1+J512),2)</f>
        <v>0</v>
      </c>
      <c r="L512" s="33">
        <f t="shared" ref="L512:L533" si="84">ROUND(K512*F512,2)</f>
        <v>0</v>
      </c>
      <c r="M512" s="78"/>
      <c r="Z512" s="4">
        <f t="shared" si="74"/>
        <v>0</v>
      </c>
      <c r="AA512" s="4">
        <f t="shared" si="75"/>
        <v>0</v>
      </c>
      <c r="AD512" s="63"/>
      <c r="AE512" s="63"/>
      <c r="AM512" s="65"/>
      <c r="AN512" s="65"/>
      <c r="AO512" s="65"/>
      <c r="AP512"/>
    </row>
    <row r="513" spans="1:42" ht="27" outlineLevel="1" x14ac:dyDescent="0.25">
      <c r="A513" s="2" t="str">
        <f>B513&amp;"-"&amp;COUNTIF($B$24:B513,B513)</f>
        <v>Ampliação Unidade-200</v>
      </c>
      <c r="B513" s="136" t="s">
        <v>11</v>
      </c>
      <c r="C513" s="81" t="s">
        <v>699</v>
      </c>
      <c r="D513" s="84" t="s">
        <v>996</v>
      </c>
      <c r="E513" s="85" t="s">
        <v>39</v>
      </c>
      <c r="F513" s="34">
        <v>32.71</v>
      </c>
      <c r="G513" s="132"/>
      <c r="H513" s="132"/>
      <c r="I513" s="31">
        <f t="shared" si="82"/>
        <v>0</v>
      </c>
      <c r="J513" s="133"/>
      <c r="K513" s="32">
        <f t="shared" si="83"/>
        <v>0</v>
      </c>
      <c r="L513" s="33">
        <f t="shared" si="84"/>
        <v>0</v>
      </c>
      <c r="M513" s="78"/>
      <c r="Z513" s="4">
        <f t="shared" si="74"/>
        <v>0</v>
      </c>
      <c r="AA513" s="4">
        <f t="shared" si="75"/>
        <v>0</v>
      </c>
      <c r="AD513" s="63"/>
      <c r="AE513" s="63"/>
      <c r="AM513" s="65"/>
      <c r="AN513" s="65"/>
      <c r="AO513" s="65"/>
      <c r="AP513"/>
    </row>
    <row r="514" spans="1:42" ht="27" outlineLevel="1" x14ac:dyDescent="0.25">
      <c r="A514" s="2" t="str">
        <f>B514&amp;"-"&amp;COUNTIF($B$24:B514,B514)</f>
        <v>Reforma-205</v>
      </c>
      <c r="B514" s="136" t="s">
        <v>7</v>
      </c>
      <c r="C514" s="81" t="s">
        <v>700</v>
      </c>
      <c r="D514" s="84" t="s">
        <v>997</v>
      </c>
      <c r="E514" s="85" t="s">
        <v>39</v>
      </c>
      <c r="F514" s="34">
        <v>3.13</v>
      </c>
      <c r="G514" s="132"/>
      <c r="H514" s="132"/>
      <c r="I514" s="31">
        <f t="shared" si="82"/>
        <v>0</v>
      </c>
      <c r="J514" s="133"/>
      <c r="K514" s="32">
        <f t="shared" si="83"/>
        <v>0</v>
      </c>
      <c r="L514" s="33">
        <f t="shared" si="84"/>
        <v>0</v>
      </c>
      <c r="M514" s="78"/>
      <c r="Z514" s="4">
        <f t="shared" si="74"/>
        <v>0</v>
      </c>
      <c r="AA514" s="4">
        <f t="shared" si="75"/>
        <v>0</v>
      </c>
      <c r="AD514" s="63"/>
      <c r="AE514" s="63"/>
      <c r="AM514" s="65"/>
      <c r="AN514" s="65"/>
      <c r="AO514" s="65"/>
      <c r="AP514"/>
    </row>
    <row r="515" spans="1:42" ht="27" outlineLevel="1" x14ac:dyDescent="0.25">
      <c r="A515" s="2" t="str">
        <f>B515&amp;"-"&amp;COUNTIF($B$24:B515,B515)</f>
        <v>Reforma-206</v>
      </c>
      <c r="B515" s="136" t="s">
        <v>7</v>
      </c>
      <c r="C515" s="81" t="s">
        <v>701</v>
      </c>
      <c r="D515" s="84" t="s">
        <v>998</v>
      </c>
      <c r="E515" s="85" t="s">
        <v>55</v>
      </c>
      <c r="F515" s="34">
        <v>1</v>
      </c>
      <c r="G515" s="132"/>
      <c r="H515" s="132"/>
      <c r="I515" s="31">
        <f t="shared" si="82"/>
        <v>0</v>
      </c>
      <c r="J515" s="133"/>
      <c r="K515" s="32">
        <f t="shared" si="83"/>
        <v>0</v>
      </c>
      <c r="L515" s="33">
        <f t="shared" si="84"/>
        <v>0</v>
      </c>
      <c r="M515" s="78"/>
      <c r="Z515" s="4">
        <f t="shared" si="74"/>
        <v>0</v>
      </c>
      <c r="AA515" s="4">
        <f t="shared" si="75"/>
        <v>0</v>
      </c>
      <c r="AD515" s="63"/>
      <c r="AE515" s="63"/>
      <c r="AM515" s="65"/>
      <c r="AN515" s="65"/>
      <c r="AO515" s="65"/>
      <c r="AP515"/>
    </row>
    <row r="516" spans="1:42" ht="27.6" outlineLevel="1" x14ac:dyDescent="0.25">
      <c r="A516" s="2" t="str">
        <f>B516&amp;"-"&amp;COUNTIF($B$24:B516,B516)</f>
        <v>Ampliação Unidade-201</v>
      </c>
      <c r="B516" s="136" t="s">
        <v>11</v>
      </c>
      <c r="C516" s="81" t="s">
        <v>702</v>
      </c>
      <c r="D516" s="84" t="s">
        <v>999</v>
      </c>
      <c r="E516" s="85" t="s">
        <v>55</v>
      </c>
      <c r="F516" s="34">
        <v>3</v>
      </c>
      <c r="G516" s="132"/>
      <c r="H516" s="132"/>
      <c r="I516" s="31">
        <f t="shared" si="82"/>
        <v>0</v>
      </c>
      <c r="J516" s="133"/>
      <c r="K516" s="32">
        <f t="shared" si="83"/>
        <v>0</v>
      </c>
      <c r="L516" s="33">
        <f t="shared" si="84"/>
        <v>0</v>
      </c>
      <c r="M516" s="78"/>
      <c r="Z516" s="4">
        <f t="shared" si="74"/>
        <v>0</v>
      </c>
      <c r="AA516" s="4">
        <f t="shared" si="75"/>
        <v>0</v>
      </c>
      <c r="AD516" s="63"/>
      <c r="AE516" s="63"/>
      <c r="AM516" s="65"/>
      <c r="AN516" s="65"/>
      <c r="AO516" s="65"/>
      <c r="AP516"/>
    </row>
    <row r="517" spans="1:42" ht="27.6" outlineLevel="1" x14ac:dyDescent="0.25">
      <c r="A517" s="2" t="str">
        <f>B517&amp;"-"&amp;COUNTIF($B$24:B517,B517)</f>
        <v>Reforma-207</v>
      </c>
      <c r="B517" s="136" t="s">
        <v>7</v>
      </c>
      <c r="C517" s="81" t="s">
        <v>703</v>
      </c>
      <c r="D517" s="84" t="s">
        <v>1000</v>
      </c>
      <c r="E517" s="85" t="s">
        <v>55</v>
      </c>
      <c r="F517" s="34">
        <v>1</v>
      </c>
      <c r="G517" s="132"/>
      <c r="H517" s="132"/>
      <c r="I517" s="31">
        <f t="shared" si="82"/>
        <v>0</v>
      </c>
      <c r="J517" s="133"/>
      <c r="K517" s="32">
        <f t="shared" si="83"/>
        <v>0</v>
      </c>
      <c r="L517" s="33">
        <f t="shared" si="84"/>
        <v>0</v>
      </c>
      <c r="M517" s="78"/>
      <c r="Z517" s="4">
        <f t="shared" si="74"/>
        <v>0</v>
      </c>
      <c r="AA517" s="4">
        <f t="shared" si="75"/>
        <v>0</v>
      </c>
      <c r="AD517" s="63"/>
      <c r="AE517" s="63"/>
      <c r="AM517" s="65"/>
      <c r="AN517" s="65"/>
      <c r="AO517" s="65"/>
      <c r="AP517"/>
    </row>
    <row r="518" spans="1:42" ht="27.6" outlineLevel="1" x14ac:dyDescent="0.25">
      <c r="A518" s="2" t="str">
        <f>B518&amp;"-"&amp;COUNTIF($B$24:B518,B518)</f>
        <v>Ampliação Unidade-202</v>
      </c>
      <c r="B518" s="136" t="s">
        <v>11</v>
      </c>
      <c r="C518" s="81" t="s">
        <v>704</v>
      </c>
      <c r="D518" s="84" t="s">
        <v>1001</v>
      </c>
      <c r="E518" s="85" t="s">
        <v>55</v>
      </c>
      <c r="F518" s="34">
        <v>2</v>
      </c>
      <c r="G518" s="132"/>
      <c r="H518" s="132"/>
      <c r="I518" s="31">
        <f t="shared" si="82"/>
        <v>0</v>
      </c>
      <c r="J518" s="133"/>
      <c r="K518" s="32">
        <f t="shared" si="83"/>
        <v>0</v>
      </c>
      <c r="L518" s="33">
        <f t="shared" si="84"/>
        <v>0</v>
      </c>
      <c r="M518" s="78"/>
      <c r="Z518" s="4">
        <f t="shared" si="74"/>
        <v>0</v>
      </c>
      <c r="AA518" s="4">
        <f t="shared" si="75"/>
        <v>0</v>
      </c>
      <c r="AD518" s="63"/>
      <c r="AE518" s="63"/>
      <c r="AM518" s="65"/>
      <c r="AN518" s="65"/>
      <c r="AO518" s="65"/>
      <c r="AP518"/>
    </row>
    <row r="519" spans="1:42" ht="27.6" outlineLevel="1" x14ac:dyDescent="0.25">
      <c r="A519" s="2" t="str">
        <f>B519&amp;"-"&amp;COUNTIF($B$24:B519,B519)</f>
        <v>Reforma-208</v>
      </c>
      <c r="B519" s="136" t="s">
        <v>7</v>
      </c>
      <c r="C519" s="81" t="s">
        <v>705</v>
      </c>
      <c r="D519" s="84" t="s">
        <v>1002</v>
      </c>
      <c r="E519" s="85" t="s">
        <v>55</v>
      </c>
      <c r="F519" s="34">
        <v>10</v>
      </c>
      <c r="G519" s="132"/>
      <c r="H519" s="132"/>
      <c r="I519" s="31">
        <f t="shared" si="82"/>
        <v>0</v>
      </c>
      <c r="J519" s="133"/>
      <c r="K519" s="32">
        <f t="shared" si="83"/>
        <v>0</v>
      </c>
      <c r="L519" s="33">
        <f t="shared" si="84"/>
        <v>0</v>
      </c>
      <c r="M519" s="78"/>
      <c r="Z519" s="4">
        <f t="shared" si="74"/>
        <v>0</v>
      </c>
      <c r="AA519" s="4">
        <f t="shared" si="75"/>
        <v>0</v>
      </c>
      <c r="AD519" s="63"/>
      <c r="AE519" s="63"/>
      <c r="AM519" s="65"/>
      <c r="AN519" s="65"/>
      <c r="AO519" s="65"/>
      <c r="AP519"/>
    </row>
    <row r="520" spans="1:42" ht="27.6" outlineLevel="1" x14ac:dyDescent="0.25">
      <c r="A520" s="2" t="str">
        <f>B520&amp;"-"&amp;COUNTIF($B$24:B520,B520)</f>
        <v>Ampliação Unidade-203</v>
      </c>
      <c r="B520" s="136" t="s">
        <v>11</v>
      </c>
      <c r="C520" s="81" t="s">
        <v>706</v>
      </c>
      <c r="D520" s="84" t="s">
        <v>1002</v>
      </c>
      <c r="E520" s="85" t="s">
        <v>55</v>
      </c>
      <c r="F520" s="34">
        <v>4</v>
      </c>
      <c r="G520" s="132"/>
      <c r="H520" s="132"/>
      <c r="I520" s="31">
        <f t="shared" si="82"/>
        <v>0</v>
      </c>
      <c r="J520" s="133"/>
      <c r="K520" s="32">
        <f t="shared" si="83"/>
        <v>0</v>
      </c>
      <c r="L520" s="33">
        <f t="shared" si="84"/>
        <v>0</v>
      </c>
      <c r="M520" s="78"/>
      <c r="Z520" s="4">
        <f t="shared" si="74"/>
        <v>0</v>
      </c>
      <c r="AA520" s="4">
        <f t="shared" si="75"/>
        <v>0</v>
      </c>
      <c r="AD520" s="63"/>
      <c r="AE520" s="63"/>
      <c r="AM520" s="65"/>
      <c r="AN520" s="65"/>
      <c r="AO520" s="65"/>
      <c r="AP520"/>
    </row>
    <row r="521" spans="1:42" ht="27.6" outlineLevel="1" x14ac:dyDescent="0.25">
      <c r="A521" s="2" t="str">
        <f>B521&amp;"-"&amp;COUNTIF($B$24:B521,B521)</f>
        <v>Ampliação Unidade-204</v>
      </c>
      <c r="B521" s="136" t="s">
        <v>11</v>
      </c>
      <c r="C521" s="81" t="s">
        <v>707</v>
      </c>
      <c r="D521" s="84" t="s">
        <v>1003</v>
      </c>
      <c r="E521" s="85" t="s">
        <v>55</v>
      </c>
      <c r="F521" s="34">
        <v>2</v>
      </c>
      <c r="G521" s="132"/>
      <c r="H521" s="132"/>
      <c r="I521" s="31">
        <f t="shared" si="82"/>
        <v>0</v>
      </c>
      <c r="J521" s="133"/>
      <c r="K521" s="32">
        <f t="shared" si="83"/>
        <v>0</v>
      </c>
      <c r="L521" s="33">
        <f t="shared" si="84"/>
        <v>0</v>
      </c>
      <c r="M521" s="78"/>
      <c r="Z521" s="4">
        <f t="shared" si="74"/>
        <v>0</v>
      </c>
      <c r="AA521" s="4">
        <f t="shared" si="75"/>
        <v>0</v>
      </c>
      <c r="AD521" s="63"/>
      <c r="AE521" s="63"/>
      <c r="AM521" s="65"/>
      <c r="AN521" s="65"/>
      <c r="AO521" s="65"/>
      <c r="AP521"/>
    </row>
    <row r="522" spans="1:42" ht="27.6" outlineLevel="1" x14ac:dyDescent="0.25">
      <c r="A522" s="2" t="str">
        <f>B522&amp;"-"&amp;COUNTIF($B$24:B522,B522)</f>
        <v>Reforma-209</v>
      </c>
      <c r="B522" s="136" t="s">
        <v>7</v>
      </c>
      <c r="C522" s="81" t="s">
        <v>708</v>
      </c>
      <c r="D522" s="84" t="s">
        <v>1004</v>
      </c>
      <c r="E522" s="85" t="s">
        <v>55</v>
      </c>
      <c r="F522" s="34">
        <v>2</v>
      </c>
      <c r="G522" s="132"/>
      <c r="H522" s="132"/>
      <c r="I522" s="31">
        <f t="shared" si="82"/>
        <v>0</v>
      </c>
      <c r="J522" s="133"/>
      <c r="K522" s="32">
        <f t="shared" si="83"/>
        <v>0</v>
      </c>
      <c r="L522" s="33">
        <f t="shared" si="84"/>
        <v>0</v>
      </c>
      <c r="M522" s="78"/>
      <c r="Z522" s="4">
        <f t="shared" si="74"/>
        <v>0</v>
      </c>
      <c r="AA522" s="4">
        <f t="shared" si="75"/>
        <v>0</v>
      </c>
      <c r="AD522" s="63"/>
      <c r="AE522" s="63"/>
      <c r="AM522" s="65"/>
      <c r="AN522" s="65"/>
      <c r="AO522" s="65"/>
      <c r="AP522"/>
    </row>
    <row r="523" spans="1:42" ht="27.6" outlineLevel="1" x14ac:dyDescent="0.25">
      <c r="A523" s="2" t="str">
        <f>B523&amp;"-"&amp;COUNTIF($B$24:B523,B523)</f>
        <v>Ampliação Unidade-205</v>
      </c>
      <c r="B523" s="136" t="s">
        <v>11</v>
      </c>
      <c r="C523" s="81" t="s">
        <v>709</v>
      </c>
      <c r="D523" s="84" t="s">
        <v>1004</v>
      </c>
      <c r="E523" s="85" t="s">
        <v>55</v>
      </c>
      <c r="F523" s="34">
        <v>2</v>
      </c>
      <c r="G523" s="132"/>
      <c r="H523" s="132"/>
      <c r="I523" s="31">
        <f t="shared" si="82"/>
        <v>0</v>
      </c>
      <c r="J523" s="133"/>
      <c r="K523" s="32">
        <f t="shared" si="83"/>
        <v>0</v>
      </c>
      <c r="L523" s="33">
        <f t="shared" si="84"/>
        <v>0</v>
      </c>
      <c r="M523" s="78"/>
      <c r="Z523" s="4">
        <f t="shared" si="74"/>
        <v>0</v>
      </c>
      <c r="AA523" s="4">
        <f t="shared" si="75"/>
        <v>0</v>
      </c>
      <c r="AD523" s="63"/>
      <c r="AE523" s="63"/>
      <c r="AM523" s="65"/>
      <c r="AN523" s="65"/>
      <c r="AO523" s="65"/>
      <c r="AP523"/>
    </row>
    <row r="524" spans="1:42" ht="27.6" outlineLevel="1" x14ac:dyDescent="0.25">
      <c r="A524" s="2" t="str">
        <f>B524&amp;"-"&amp;COUNTIF($B$24:B524,B524)</f>
        <v>Reforma-210</v>
      </c>
      <c r="B524" s="136" t="s">
        <v>7</v>
      </c>
      <c r="C524" s="81" t="s">
        <v>710</v>
      </c>
      <c r="D524" s="84" t="s">
        <v>1005</v>
      </c>
      <c r="E524" s="85" t="s">
        <v>55</v>
      </c>
      <c r="F524" s="34">
        <v>1</v>
      </c>
      <c r="G524" s="132"/>
      <c r="H524" s="132"/>
      <c r="I524" s="31">
        <f t="shared" si="82"/>
        <v>0</v>
      </c>
      <c r="J524" s="133"/>
      <c r="K524" s="32">
        <f t="shared" si="83"/>
        <v>0</v>
      </c>
      <c r="L524" s="33">
        <f t="shared" si="84"/>
        <v>0</v>
      </c>
      <c r="M524" s="78"/>
      <c r="Z524" s="4">
        <f t="shared" si="74"/>
        <v>0</v>
      </c>
      <c r="AA524" s="4">
        <f t="shared" si="75"/>
        <v>0</v>
      </c>
      <c r="AD524" s="63"/>
      <c r="AE524" s="63"/>
      <c r="AM524" s="65"/>
      <c r="AN524" s="65"/>
      <c r="AO524" s="65"/>
      <c r="AP524"/>
    </row>
    <row r="525" spans="1:42" ht="27.6" outlineLevel="1" x14ac:dyDescent="0.25">
      <c r="A525" s="2" t="str">
        <f>B525&amp;"-"&amp;COUNTIF($B$24:B525,B525)</f>
        <v>Ampliação Unidade-206</v>
      </c>
      <c r="B525" s="136" t="s">
        <v>11</v>
      </c>
      <c r="C525" s="81" t="s">
        <v>711</v>
      </c>
      <c r="D525" s="84" t="s">
        <v>1005</v>
      </c>
      <c r="E525" s="85" t="s">
        <v>55</v>
      </c>
      <c r="F525" s="34">
        <v>3</v>
      </c>
      <c r="G525" s="132"/>
      <c r="H525" s="132"/>
      <c r="I525" s="31">
        <f t="shared" si="82"/>
        <v>0</v>
      </c>
      <c r="J525" s="133"/>
      <c r="K525" s="32">
        <f t="shared" si="83"/>
        <v>0</v>
      </c>
      <c r="L525" s="33">
        <f t="shared" si="84"/>
        <v>0</v>
      </c>
      <c r="M525" s="78"/>
      <c r="Z525" s="4">
        <f t="shared" si="74"/>
        <v>0</v>
      </c>
      <c r="AA525" s="4">
        <f t="shared" si="75"/>
        <v>0</v>
      </c>
      <c r="AD525" s="63"/>
      <c r="AE525" s="63"/>
      <c r="AM525" s="65"/>
      <c r="AN525" s="65"/>
      <c r="AO525" s="65"/>
      <c r="AP525"/>
    </row>
    <row r="526" spans="1:42" ht="27.6" outlineLevel="1" x14ac:dyDescent="0.25">
      <c r="A526" s="2" t="str">
        <f>B526&amp;"-"&amp;COUNTIF($B$24:B526,B526)</f>
        <v>Reforma-211</v>
      </c>
      <c r="B526" s="136" t="s">
        <v>7</v>
      </c>
      <c r="C526" s="81" t="s">
        <v>712</v>
      </c>
      <c r="D526" s="84" t="s">
        <v>1006</v>
      </c>
      <c r="E526" s="85" t="s">
        <v>55</v>
      </c>
      <c r="F526" s="34">
        <v>3</v>
      </c>
      <c r="G526" s="132"/>
      <c r="H526" s="132"/>
      <c r="I526" s="31">
        <f t="shared" si="82"/>
        <v>0</v>
      </c>
      <c r="J526" s="133"/>
      <c r="K526" s="32">
        <f t="shared" si="83"/>
        <v>0</v>
      </c>
      <c r="L526" s="33">
        <f t="shared" si="84"/>
        <v>0</v>
      </c>
      <c r="M526" s="78"/>
      <c r="Z526" s="4">
        <f t="shared" si="74"/>
        <v>0</v>
      </c>
      <c r="AA526" s="4">
        <f t="shared" si="75"/>
        <v>0</v>
      </c>
      <c r="AD526" s="63"/>
      <c r="AE526" s="63"/>
      <c r="AM526" s="65"/>
      <c r="AN526" s="65"/>
      <c r="AO526" s="65"/>
      <c r="AP526"/>
    </row>
    <row r="527" spans="1:42" ht="27.6" outlineLevel="1" x14ac:dyDescent="0.25">
      <c r="A527" s="2" t="str">
        <f>B527&amp;"-"&amp;COUNTIF($B$24:B527,B527)</f>
        <v>Ampliação Unidade-207</v>
      </c>
      <c r="B527" s="136" t="s">
        <v>11</v>
      </c>
      <c r="C527" s="81" t="s">
        <v>713</v>
      </c>
      <c r="D527" s="84" t="s">
        <v>1006</v>
      </c>
      <c r="E527" s="85" t="s">
        <v>55</v>
      </c>
      <c r="F527" s="34">
        <v>8</v>
      </c>
      <c r="G527" s="132"/>
      <c r="H527" s="132"/>
      <c r="I527" s="31">
        <f t="shared" si="82"/>
        <v>0</v>
      </c>
      <c r="J527" s="133"/>
      <c r="K527" s="32">
        <f t="shared" si="83"/>
        <v>0</v>
      </c>
      <c r="L527" s="33">
        <f t="shared" si="84"/>
        <v>0</v>
      </c>
      <c r="M527" s="78"/>
      <c r="Z527" s="4">
        <f t="shared" si="74"/>
        <v>0</v>
      </c>
      <c r="AA527" s="4">
        <f t="shared" si="75"/>
        <v>0</v>
      </c>
      <c r="AD527" s="63"/>
      <c r="AE527" s="63"/>
      <c r="AM527" s="65"/>
      <c r="AN527" s="65"/>
      <c r="AO527" s="65"/>
      <c r="AP527"/>
    </row>
    <row r="528" spans="1:42" ht="27.6" outlineLevel="1" x14ac:dyDescent="0.25">
      <c r="A528" s="2" t="str">
        <f>B528&amp;"-"&amp;COUNTIF($B$24:B528,B528)</f>
        <v>Reforma-212</v>
      </c>
      <c r="B528" s="136" t="s">
        <v>7</v>
      </c>
      <c r="C528" s="81" t="s">
        <v>714</v>
      </c>
      <c r="D528" s="84" t="s">
        <v>1007</v>
      </c>
      <c r="E528" s="85" t="s">
        <v>55</v>
      </c>
      <c r="F528" s="34">
        <v>1</v>
      </c>
      <c r="G528" s="132"/>
      <c r="H528" s="132"/>
      <c r="I528" s="31">
        <f t="shared" si="82"/>
        <v>0</v>
      </c>
      <c r="J528" s="133"/>
      <c r="K528" s="32">
        <f t="shared" si="83"/>
        <v>0</v>
      </c>
      <c r="L528" s="33">
        <f t="shared" si="84"/>
        <v>0</v>
      </c>
      <c r="M528" s="78"/>
      <c r="Z528" s="4">
        <f t="shared" si="74"/>
        <v>0</v>
      </c>
      <c r="AA528" s="4">
        <f t="shared" si="75"/>
        <v>0</v>
      </c>
      <c r="AD528" s="63"/>
      <c r="AE528" s="63"/>
      <c r="AM528" s="65"/>
      <c r="AN528" s="65"/>
      <c r="AO528" s="65"/>
      <c r="AP528"/>
    </row>
    <row r="529" spans="1:1024" ht="27.6" outlineLevel="1" x14ac:dyDescent="0.25">
      <c r="A529" s="2" t="str">
        <f>B529&amp;"-"&amp;COUNTIF($B$24:B529,B529)</f>
        <v>Ampliação Unidade-208</v>
      </c>
      <c r="B529" s="136" t="s">
        <v>11</v>
      </c>
      <c r="C529" s="81" t="s">
        <v>715</v>
      </c>
      <c r="D529" s="84" t="s">
        <v>1008</v>
      </c>
      <c r="E529" s="85" t="s">
        <v>55</v>
      </c>
      <c r="F529" s="34">
        <v>1</v>
      </c>
      <c r="G529" s="132"/>
      <c r="H529" s="132"/>
      <c r="I529" s="31">
        <f t="shared" si="82"/>
        <v>0</v>
      </c>
      <c r="J529" s="133"/>
      <c r="K529" s="32">
        <f t="shared" si="83"/>
        <v>0</v>
      </c>
      <c r="L529" s="33">
        <f t="shared" si="84"/>
        <v>0</v>
      </c>
      <c r="M529" s="78"/>
      <c r="Z529" s="4">
        <f t="shared" si="74"/>
        <v>0</v>
      </c>
      <c r="AA529" s="4">
        <f t="shared" si="75"/>
        <v>0</v>
      </c>
      <c r="AD529" s="63"/>
      <c r="AE529" s="63"/>
      <c r="AM529" s="65"/>
      <c r="AN529" s="65"/>
      <c r="AO529" s="65"/>
      <c r="AP529"/>
    </row>
    <row r="530" spans="1:1024" ht="27" outlineLevel="1" x14ac:dyDescent="0.25">
      <c r="A530" s="2" t="str">
        <f>B530&amp;"-"&amp;COUNTIF($B$24:B530,B530)</f>
        <v>Reforma-213</v>
      </c>
      <c r="B530" s="136" t="s">
        <v>7</v>
      </c>
      <c r="C530" s="81" t="s">
        <v>716</v>
      </c>
      <c r="D530" s="84" t="s">
        <v>1009</v>
      </c>
      <c r="E530" s="85" t="s">
        <v>55</v>
      </c>
      <c r="F530" s="34">
        <v>1</v>
      </c>
      <c r="G530" s="132"/>
      <c r="H530" s="132"/>
      <c r="I530" s="31">
        <f t="shared" si="82"/>
        <v>0</v>
      </c>
      <c r="J530" s="133"/>
      <c r="K530" s="32">
        <f t="shared" si="83"/>
        <v>0</v>
      </c>
      <c r="L530" s="33">
        <f t="shared" si="84"/>
        <v>0</v>
      </c>
      <c r="M530" s="78"/>
      <c r="Z530" s="4">
        <f t="shared" si="74"/>
        <v>0</v>
      </c>
      <c r="AA530" s="4">
        <f t="shared" si="75"/>
        <v>0</v>
      </c>
      <c r="AD530" s="63"/>
      <c r="AE530" s="63"/>
      <c r="AM530" s="65"/>
      <c r="AN530" s="65"/>
      <c r="AO530" s="65"/>
      <c r="AP530"/>
    </row>
    <row r="531" spans="1:1024" ht="27.6" outlineLevel="1" x14ac:dyDescent="0.25">
      <c r="A531" s="2" t="str">
        <f>B531&amp;"-"&amp;COUNTIF($B$24:B531,B531)</f>
        <v>Reforma-214</v>
      </c>
      <c r="B531" s="136" t="s">
        <v>7</v>
      </c>
      <c r="C531" s="81" t="s">
        <v>717</v>
      </c>
      <c r="D531" s="84" t="s">
        <v>1010</v>
      </c>
      <c r="E531" s="85" t="s">
        <v>55</v>
      </c>
      <c r="F531" s="34">
        <v>1</v>
      </c>
      <c r="G531" s="132"/>
      <c r="H531" s="132"/>
      <c r="I531" s="31">
        <f t="shared" si="82"/>
        <v>0</v>
      </c>
      <c r="J531" s="133"/>
      <c r="K531" s="32">
        <f t="shared" si="83"/>
        <v>0</v>
      </c>
      <c r="L531" s="33">
        <f t="shared" si="84"/>
        <v>0</v>
      </c>
      <c r="M531" s="78"/>
      <c r="Z531" s="4">
        <f t="shared" si="74"/>
        <v>0</v>
      </c>
      <c r="AA531" s="4">
        <f t="shared" si="75"/>
        <v>0</v>
      </c>
      <c r="AD531" s="63"/>
      <c r="AE531" s="63"/>
      <c r="AM531" s="65"/>
      <c r="AN531" s="65"/>
      <c r="AO531" s="65"/>
      <c r="AP531"/>
    </row>
    <row r="532" spans="1:1024" outlineLevel="1" x14ac:dyDescent="0.25">
      <c r="A532" s="2" t="str">
        <f>B532&amp;"-"&amp;COUNTIF($B$24:B532,B532)</f>
        <v>Ampliação Unidade-209</v>
      </c>
      <c r="B532" s="136" t="s">
        <v>11</v>
      </c>
      <c r="C532" s="81" t="s">
        <v>718</v>
      </c>
      <c r="D532" s="84" t="s">
        <v>684</v>
      </c>
      <c r="E532" s="85" t="s">
        <v>39</v>
      </c>
      <c r="F532" s="34">
        <v>82.1</v>
      </c>
      <c r="G532" s="132"/>
      <c r="H532" s="132"/>
      <c r="I532" s="31">
        <f t="shared" si="82"/>
        <v>0</v>
      </c>
      <c r="J532" s="133"/>
      <c r="K532" s="32">
        <f t="shared" si="83"/>
        <v>0</v>
      </c>
      <c r="L532" s="33">
        <f t="shared" si="84"/>
        <v>0</v>
      </c>
      <c r="M532" s="123"/>
      <c r="Z532" s="4">
        <f t="shared" si="74"/>
        <v>0</v>
      </c>
      <c r="AA532" s="4">
        <f t="shared" si="75"/>
        <v>0</v>
      </c>
      <c r="AD532" s="63"/>
      <c r="AE532" s="63"/>
      <c r="AM532" s="65"/>
      <c r="AN532" s="65"/>
      <c r="AO532" s="65"/>
      <c r="AP532"/>
    </row>
    <row r="533" spans="1:1024" ht="14.4" outlineLevel="1" thickBot="1" x14ac:dyDescent="0.3">
      <c r="A533" s="2" t="str">
        <f>B533&amp;"-"&amp;COUNTIF($B$24:B533,B533)</f>
        <v>Reforma-215</v>
      </c>
      <c r="B533" s="136" t="s">
        <v>7</v>
      </c>
      <c r="C533" s="81" t="s">
        <v>719</v>
      </c>
      <c r="D533" s="84" t="s">
        <v>684</v>
      </c>
      <c r="E533" s="85" t="s">
        <v>39</v>
      </c>
      <c r="F533" s="34">
        <v>95.5</v>
      </c>
      <c r="G533" s="132"/>
      <c r="H533" s="132"/>
      <c r="I533" s="31">
        <f t="shared" si="82"/>
        <v>0</v>
      </c>
      <c r="J533" s="133"/>
      <c r="K533" s="32">
        <f t="shared" si="83"/>
        <v>0</v>
      </c>
      <c r="L533" s="33">
        <f t="shared" si="84"/>
        <v>0</v>
      </c>
      <c r="M533" s="123"/>
      <c r="Z533" s="4">
        <f t="shared" si="74"/>
        <v>0</v>
      </c>
      <c r="AA533" s="4">
        <f t="shared" si="75"/>
        <v>0</v>
      </c>
      <c r="AD533" s="63"/>
      <c r="AE533" s="63"/>
      <c r="AM533" s="65"/>
      <c r="AN533" s="65"/>
      <c r="AO533" s="65"/>
      <c r="AP533"/>
    </row>
    <row r="534" spans="1:1024" ht="14.4" thickBot="1" x14ac:dyDescent="0.3">
      <c r="B534" s="136"/>
      <c r="C534" s="86"/>
      <c r="D534" s="61"/>
      <c r="E534" s="47"/>
      <c r="F534" s="87"/>
      <c r="G534" s="87"/>
      <c r="H534" s="87"/>
      <c r="I534" s="37"/>
      <c r="J534" s="38"/>
      <c r="K534" s="39" t="s">
        <v>18</v>
      </c>
      <c r="L534" s="39">
        <f>SUM(L485:L533)</f>
        <v>0</v>
      </c>
      <c r="M534" s="40" t="e">
        <f>L534/$L$624</f>
        <v>#DIV/0!</v>
      </c>
      <c r="Z534" s="4">
        <f t="shared" si="74"/>
        <v>0</v>
      </c>
      <c r="AA534" s="4">
        <f t="shared" si="75"/>
        <v>0</v>
      </c>
      <c r="AD534" s="63"/>
      <c r="AE534" s="63"/>
      <c r="AM534" s="65"/>
      <c r="AN534" s="65"/>
      <c r="AO534" s="65"/>
      <c r="AP534"/>
    </row>
    <row r="535" spans="1:1024" s="1" customFormat="1" ht="14.4" thickBot="1" x14ac:dyDescent="0.3">
      <c r="B535" s="136"/>
      <c r="C535" s="70" t="s">
        <v>720</v>
      </c>
      <c r="D535" s="71" t="s">
        <v>721</v>
      </c>
      <c r="E535" s="72"/>
      <c r="F535" s="73"/>
      <c r="G535" s="74"/>
      <c r="H535" s="74"/>
      <c r="I535" s="75"/>
      <c r="J535" s="75"/>
      <c r="K535" s="76"/>
      <c r="L535" s="77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4">
        <f t="shared" si="74"/>
        <v>0</v>
      </c>
      <c r="AA535" s="4">
        <f t="shared" si="75"/>
        <v>0</v>
      </c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80"/>
      <c r="AN535" s="80"/>
      <c r="AO535" s="80"/>
      <c r="AMF535"/>
      <c r="AMG535"/>
      <c r="AMH535"/>
      <c r="AMI535"/>
      <c r="AMJ535"/>
    </row>
    <row r="536" spans="1:1024" ht="27.6" outlineLevel="1" x14ac:dyDescent="0.25">
      <c r="A536" s="2" t="str">
        <f>B536&amp;"-"&amp;COUNTIF($B$24:B536,B536)</f>
        <v>Reforma-216</v>
      </c>
      <c r="B536" s="136" t="s">
        <v>7</v>
      </c>
      <c r="C536" s="81" t="s">
        <v>722</v>
      </c>
      <c r="D536" s="84" t="s">
        <v>1011</v>
      </c>
      <c r="E536" s="85" t="s">
        <v>55</v>
      </c>
      <c r="F536" s="34">
        <v>2</v>
      </c>
      <c r="G536" s="132"/>
      <c r="H536" s="132"/>
      <c r="I536" s="31">
        <f t="shared" ref="I536:I564" si="85">IF(F536&lt;&gt;"",TRUNC(G536,2)+TRUNC(H536,2),"")</f>
        <v>0</v>
      </c>
      <c r="J536" s="133"/>
      <c r="K536" s="32">
        <f t="shared" ref="K536:K564" si="86">ROUND(I536*(1+J536),2)</f>
        <v>0</v>
      </c>
      <c r="L536" s="33">
        <f t="shared" ref="L536:L564" si="87">ROUND(K536*F536,2)</f>
        <v>0</v>
      </c>
      <c r="Z536" s="4">
        <f t="shared" ref="Z536:Z599" si="88">IF(B536="Ampliação",L536,0)</f>
        <v>0</v>
      </c>
      <c r="AA536" s="4">
        <f t="shared" ref="AA536:AA599" si="89">IF(B536="Reforma",L536,0)</f>
        <v>0</v>
      </c>
      <c r="AD536" s="63"/>
      <c r="AE536" s="63"/>
      <c r="AM536" s="65"/>
      <c r="AN536" s="65"/>
      <c r="AO536" s="65"/>
      <c r="AP536"/>
    </row>
    <row r="537" spans="1:1024" ht="27.6" outlineLevel="1" x14ac:dyDescent="0.25">
      <c r="A537" s="2" t="str">
        <f>B537&amp;"-"&amp;COUNTIF($B$24:B537,B537)</f>
        <v>Ampliação Unidade-210</v>
      </c>
      <c r="B537" s="136" t="s">
        <v>11</v>
      </c>
      <c r="C537" s="81" t="s">
        <v>723</v>
      </c>
      <c r="D537" s="84" t="s">
        <v>1012</v>
      </c>
      <c r="E537" s="85" t="s">
        <v>55</v>
      </c>
      <c r="F537" s="34">
        <v>8</v>
      </c>
      <c r="G537" s="132"/>
      <c r="H537" s="132"/>
      <c r="I537" s="31">
        <f t="shared" si="85"/>
        <v>0</v>
      </c>
      <c r="J537" s="133"/>
      <c r="K537" s="32">
        <f t="shared" si="86"/>
        <v>0</v>
      </c>
      <c r="L537" s="33">
        <f t="shared" si="87"/>
        <v>0</v>
      </c>
      <c r="Z537" s="4">
        <f t="shared" si="88"/>
        <v>0</v>
      </c>
      <c r="AA537" s="4">
        <f t="shared" si="89"/>
        <v>0</v>
      </c>
      <c r="AD537" s="63"/>
      <c r="AE537" s="63"/>
      <c r="AM537" s="65"/>
      <c r="AN537" s="65"/>
      <c r="AO537" s="65"/>
      <c r="AP537"/>
    </row>
    <row r="538" spans="1:1024" outlineLevel="1" x14ac:dyDescent="0.25">
      <c r="A538" s="2" t="str">
        <f>B538&amp;"-"&amp;COUNTIF($B$24:B538,B538)</f>
        <v>Reforma-217</v>
      </c>
      <c r="B538" s="136" t="s">
        <v>7</v>
      </c>
      <c r="C538" s="81" t="s">
        <v>724</v>
      </c>
      <c r="D538" s="84" t="s">
        <v>1013</v>
      </c>
      <c r="E538" s="85" t="s">
        <v>55</v>
      </c>
      <c r="F538" s="34">
        <v>2</v>
      </c>
      <c r="G538" s="132"/>
      <c r="H538" s="132"/>
      <c r="I538" s="31">
        <f t="shared" si="85"/>
        <v>0</v>
      </c>
      <c r="J538" s="133"/>
      <c r="K538" s="32">
        <f t="shared" si="86"/>
        <v>0</v>
      </c>
      <c r="L538" s="33">
        <f t="shared" si="87"/>
        <v>0</v>
      </c>
      <c r="Z538" s="4">
        <f t="shared" si="88"/>
        <v>0</v>
      </c>
      <c r="AA538" s="4">
        <f t="shared" si="89"/>
        <v>0</v>
      </c>
      <c r="AD538" s="63"/>
      <c r="AE538" s="63"/>
      <c r="AM538" s="65"/>
      <c r="AN538" s="65"/>
      <c r="AO538" s="65"/>
      <c r="AP538"/>
    </row>
    <row r="539" spans="1:1024" outlineLevel="1" x14ac:dyDescent="0.25">
      <c r="A539" s="2" t="str">
        <f>B539&amp;"-"&amp;COUNTIF($B$24:B539,B539)</f>
        <v>Ampliação Unidade-211</v>
      </c>
      <c r="B539" s="136" t="s">
        <v>11</v>
      </c>
      <c r="C539" s="81" t="s">
        <v>725</v>
      </c>
      <c r="D539" s="84" t="s">
        <v>1014</v>
      </c>
      <c r="E539" s="85" t="s">
        <v>55</v>
      </c>
      <c r="F539" s="34">
        <v>8</v>
      </c>
      <c r="G539" s="132"/>
      <c r="H539" s="132"/>
      <c r="I539" s="31">
        <f t="shared" si="85"/>
        <v>0</v>
      </c>
      <c r="J539" s="133"/>
      <c r="K539" s="32">
        <f t="shared" si="86"/>
        <v>0</v>
      </c>
      <c r="L539" s="33">
        <f t="shared" si="87"/>
        <v>0</v>
      </c>
      <c r="Z539" s="4">
        <f t="shared" si="88"/>
        <v>0</v>
      </c>
      <c r="AA539" s="4">
        <f t="shared" si="89"/>
        <v>0</v>
      </c>
      <c r="AD539" s="63"/>
      <c r="AE539" s="63"/>
      <c r="AM539" s="65"/>
      <c r="AN539" s="65"/>
      <c r="AO539" s="65"/>
      <c r="AP539"/>
    </row>
    <row r="540" spans="1:1024" ht="27" outlineLevel="1" x14ac:dyDescent="0.25">
      <c r="A540" s="2" t="str">
        <f>B540&amp;"-"&amp;COUNTIF($B$24:B540,B540)</f>
        <v>Reforma-218</v>
      </c>
      <c r="B540" s="136" t="s">
        <v>7</v>
      </c>
      <c r="C540" s="81" t="s">
        <v>726</v>
      </c>
      <c r="D540" s="84" t="s">
        <v>1015</v>
      </c>
      <c r="E540" s="85" t="s">
        <v>55</v>
      </c>
      <c r="F540" s="34">
        <v>2</v>
      </c>
      <c r="G540" s="132"/>
      <c r="H540" s="132"/>
      <c r="I540" s="31">
        <f t="shared" si="85"/>
        <v>0</v>
      </c>
      <c r="J540" s="133"/>
      <c r="K540" s="32">
        <f t="shared" si="86"/>
        <v>0</v>
      </c>
      <c r="L540" s="33">
        <f t="shared" si="87"/>
        <v>0</v>
      </c>
      <c r="Z540" s="4">
        <f t="shared" si="88"/>
        <v>0</v>
      </c>
      <c r="AA540" s="4">
        <f t="shared" si="89"/>
        <v>0</v>
      </c>
      <c r="AD540" s="63"/>
      <c r="AE540" s="63"/>
      <c r="AM540" s="65"/>
      <c r="AN540" s="65"/>
      <c r="AO540" s="65"/>
      <c r="AP540"/>
    </row>
    <row r="541" spans="1:1024" ht="27" outlineLevel="1" x14ac:dyDescent="0.25">
      <c r="A541" s="2" t="str">
        <f>B541&amp;"-"&amp;COUNTIF($B$24:B541,B541)</f>
        <v>Ampliação Unidade-212</v>
      </c>
      <c r="B541" s="136" t="s">
        <v>11</v>
      </c>
      <c r="C541" s="81" t="s">
        <v>727</v>
      </c>
      <c r="D541" s="84" t="s">
        <v>1016</v>
      </c>
      <c r="E541" s="85" t="s">
        <v>55</v>
      </c>
      <c r="F541" s="34">
        <v>8</v>
      </c>
      <c r="G541" s="132"/>
      <c r="H541" s="132"/>
      <c r="I541" s="31">
        <f t="shared" si="85"/>
        <v>0</v>
      </c>
      <c r="J541" s="133"/>
      <c r="K541" s="32">
        <f t="shared" si="86"/>
        <v>0</v>
      </c>
      <c r="L541" s="33">
        <f t="shared" si="87"/>
        <v>0</v>
      </c>
      <c r="Z541" s="4">
        <f t="shared" si="88"/>
        <v>0</v>
      </c>
      <c r="AA541" s="4">
        <f t="shared" si="89"/>
        <v>0</v>
      </c>
      <c r="AD541" s="63"/>
      <c r="AE541" s="63"/>
      <c r="AM541" s="65"/>
      <c r="AN541" s="65"/>
      <c r="AO541" s="65"/>
      <c r="AP541"/>
    </row>
    <row r="542" spans="1:1024" ht="27.6" outlineLevel="1" x14ac:dyDescent="0.25">
      <c r="A542" s="2" t="str">
        <f>B542&amp;"-"&amp;COUNTIF($B$24:B542,B542)</f>
        <v>Reforma-219</v>
      </c>
      <c r="B542" s="136" t="s">
        <v>7</v>
      </c>
      <c r="C542" s="81" t="s">
        <v>728</v>
      </c>
      <c r="D542" s="84" t="s">
        <v>1017</v>
      </c>
      <c r="E542" s="85" t="s">
        <v>55</v>
      </c>
      <c r="F542" s="34">
        <v>4</v>
      </c>
      <c r="G542" s="132"/>
      <c r="H542" s="132"/>
      <c r="I542" s="31">
        <f t="shared" si="85"/>
        <v>0</v>
      </c>
      <c r="J542" s="133"/>
      <c r="K542" s="32">
        <f t="shared" si="86"/>
        <v>0</v>
      </c>
      <c r="L542" s="33">
        <f t="shared" si="87"/>
        <v>0</v>
      </c>
      <c r="Z542" s="4">
        <f t="shared" si="88"/>
        <v>0</v>
      </c>
      <c r="AA542" s="4">
        <f t="shared" si="89"/>
        <v>0</v>
      </c>
      <c r="AD542" s="63"/>
      <c r="AE542" s="63"/>
      <c r="AM542" s="65"/>
      <c r="AN542" s="65"/>
      <c r="AO542" s="65"/>
      <c r="AP542"/>
    </row>
    <row r="543" spans="1:1024" ht="27.6" outlineLevel="1" x14ac:dyDescent="0.25">
      <c r="A543" s="2" t="str">
        <f>B543&amp;"-"&amp;COUNTIF($B$24:B543,B543)</f>
        <v>Ampliação Unidade-213</v>
      </c>
      <c r="B543" s="136" t="s">
        <v>11</v>
      </c>
      <c r="C543" s="81" t="s">
        <v>729</v>
      </c>
      <c r="D543" s="84" t="s">
        <v>1018</v>
      </c>
      <c r="E543" s="85" t="s">
        <v>55</v>
      </c>
      <c r="F543" s="34">
        <v>1</v>
      </c>
      <c r="G543" s="132"/>
      <c r="H543" s="132"/>
      <c r="I543" s="31">
        <f t="shared" si="85"/>
        <v>0</v>
      </c>
      <c r="J543" s="133"/>
      <c r="K543" s="32">
        <f t="shared" si="86"/>
        <v>0</v>
      </c>
      <c r="L543" s="33">
        <f t="shared" si="87"/>
        <v>0</v>
      </c>
      <c r="Z543" s="4">
        <f t="shared" si="88"/>
        <v>0</v>
      </c>
      <c r="AA543" s="4">
        <f t="shared" si="89"/>
        <v>0</v>
      </c>
      <c r="AD543" s="63"/>
      <c r="AE543" s="63"/>
      <c r="AM543" s="65"/>
      <c r="AN543" s="65"/>
      <c r="AO543" s="65"/>
      <c r="AP543"/>
    </row>
    <row r="544" spans="1:1024" ht="27" outlineLevel="1" x14ac:dyDescent="0.25">
      <c r="A544" s="2" t="str">
        <f>B544&amp;"-"&amp;COUNTIF($B$24:B544,B544)</f>
        <v>Reforma-220</v>
      </c>
      <c r="B544" s="136" t="s">
        <v>7</v>
      </c>
      <c r="C544" s="81" t="s">
        <v>730</v>
      </c>
      <c r="D544" s="84" t="s">
        <v>1019</v>
      </c>
      <c r="E544" s="85" t="s">
        <v>55</v>
      </c>
      <c r="F544" s="34">
        <v>4</v>
      </c>
      <c r="G544" s="132"/>
      <c r="H544" s="132"/>
      <c r="I544" s="31">
        <f t="shared" si="85"/>
        <v>0</v>
      </c>
      <c r="J544" s="133"/>
      <c r="K544" s="32">
        <f t="shared" si="86"/>
        <v>0</v>
      </c>
      <c r="L544" s="33">
        <f t="shared" si="87"/>
        <v>0</v>
      </c>
      <c r="Z544" s="4">
        <f t="shared" si="88"/>
        <v>0</v>
      </c>
      <c r="AA544" s="4">
        <f t="shared" si="89"/>
        <v>0</v>
      </c>
      <c r="AD544" s="63"/>
      <c r="AE544" s="63"/>
      <c r="AM544" s="65"/>
      <c r="AN544" s="65"/>
      <c r="AO544" s="65"/>
      <c r="AP544"/>
    </row>
    <row r="545" spans="1:42" ht="27" outlineLevel="1" x14ac:dyDescent="0.25">
      <c r="A545" s="2" t="str">
        <f>B545&amp;"-"&amp;COUNTIF($B$24:B545,B545)</f>
        <v>Ampliação Unidade-214</v>
      </c>
      <c r="B545" s="136" t="s">
        <v>11</v>
      </c>
      <c r="C545" s="81" t="s">
        <v>731</v>
      </c>
      <c r="D545" s="84" t="s">
        <v>1020</v>
      </c>
      <c r="E545" s="85" t="s">
        <v>55</v>
      </c>
      <c r="F545" s="34">
        <v>1</v>
      </c>
      <c r="G545" s="132"/>
      <c r="H545" s="132"/>
      <c r="I545" s="31">
        <f t="shared" si="85"/>
        <v>0</v>
      </c>
      <c r="J545" s="133"/>
      <c r="K545" s="32">
        <f t="shared" si="86"/>
        <v>0</v>
      </c>
      <c r="L545" s="33">
        <f t="shared" si="87"/>
        <v>0</v>
      </c>
      <c r="Z545" s="4">
        <f t="shared" si="88"/>
        <v>0</v>
      </c>
      <c r="AA545" s="4">
        <f t="shared" si="89"/>
        <v>0</v>
      </c>
      <c r="AD545" s="63"/>
      <c r="AE545" s="63"/>
      <c r="AM545" s="65"/>
      <c r="AN545" s="65"/>
      <c r="AO545" s="65"/>
      <c r="AP545"/>
    </row>
    <row r="546" spans="1:42" ht="27.6" outlineLevel="1" x14ac:dyDescent="0.25">
      <c r="A546" s="2" t="str">
        <f>B546&amp;"-"&amp;COUNTIF($B$24:B546,B546)</f>
        <v>Ampliação Unidade-215</v>
      </c>
      <c r="B546" s="136" t="s">
        <v>11</v>
      </c>
      <c r="C546" s="81" t="s">
        <v>732</v>
      </c>
      <c r="D546" s="84" t="s">
        <v>733</v>
      </c>
      <c r="E546" s="85" t="s">
        <v>55</v>
      </c>
      <c r="F546" s="34">
        <v>1</v>
      </c>
      <c r="G546" s="132"/>
      <c r="H546" s="132"/>
      <c r="I546" s="31">
        <f t="shared" si="85"/>
        <v>0</v>
      </c>
      <c r="J546" s="133"/>
      <c r="K546" s="32">
        <f t="shared" si="86"/>
        <v>0</v>
      </c>
      <c r="L546" s="33">
        <f t="shared" si="87"/>
        <v>0</v>
      </c>
      <c r="Z546" s="4">
        <f t="shared" si="88"/>
        <v>0</v>
      </c>
      <c r="AA546" s="4">
        <f t="shared" si="89"/>
        <v>0</v>
      </c>
      <c r="AD546" s="63"/>
      <c r="AE546" s="63"/>
      <c r="AM546" s="65"/>
      <c r="AN546" s="65"/>
      <c r="AO546" s="65"/>
      <c r="AP546"/>
    </row>
    <row r="547" spans="1:42" ht="27" outlineLevel="1" x14ac:dyDescent="0.25">
      <c r="A547" s="2" t="str">
        <f>B547&amp;"-"&amp;COUNTIF($B$24:B547,B547)</f>
        <v>Reforma-221</v>
      </c>
      <c r="B547" s="136" t="s">
        <v>7</v>
      </c>
      <c r="C547" s="81" t="s">
        <v>734</v>
      </c>
      <c r="D547" s="84" t="s">
        <v>1021</v>
      </c>
      <c r="E547" s="85" t="s">
        <v>23</v>
      </c>
      <c r="F547" s="34">
        <v>0.5</v>
      </c>
      <c r="G547" s="132"/>
      <c r="H547" s="132"/>
      <c r="I547" s="31">
        <f t="shared" si="85"/>
        <v>0</v>
      </c>
      <c r="J547" s="133"/>
      <c r="K547" s="32">
        <f t="shared" si="86"/>
        <v>0</v>
      </c>
      <c r="L547" s="33">
        <f t="shared" si="87"/>
        <v>0</v>
      </c>
      <c r="Z547" s="4">
        <f t="shared" si="88"/>
        <v>0</v>
      </c>
      <c r="AA547" s="4">
        <f t="shared" si="89"/>
        <v>0</v>
      </c>
      <c r="AD547" s="63"/>
      <c r="AE547" s="63"/>
      <c r="AM547" s="65"/>
      <c r="AN547" s="65"/>
      <c r="AO547" s="65"/>
      <c r="AP547"/>
    </row>
    <row r="548" spans="1:42" ht="27" outlineLevel="1" x14ac:dyDescent="0.25">
      <c r="A548" s="2" t="str">
        <f>B548&amp;"-"&amp;COUNTIF($B$24:B548,B548)</f>
        <v>Ampliação Unidade-216</v>
      </c>
      <c r="B548" s="136" t="s">
        <v>11</v>
      </c>
      <c r="C548" s="81" t="s">
        <v>735</v>
      </c>
      <c r="D548" s="84" t="s">
        <v>1022</v>
      </c>
      <c r="E548" s="85" t="s">
        <v>23</v>
      </c>
      <c r="F548" s="34">
        <v>3</v>
      </c>
      <c r="G548" s="132"/>
      <c r="H548" s="132"/>
      <c r="I548" s="31">
        <f t="shared" si="85"/>
        <v>0</v>
      </c>
      <c r="J548" s="133"/>
      <c r="K548" s="32">
        <f t="shared" si="86"/>
        <v>0</v>
      </c>
      <c r="L548" s="33">
        <f t="shared" si="87"/>
        <v>0</v>
      </c>
      <c r="Z548" s="4">
        <f t="shared" si="88"/>
        <v>0</v>
      </c>
      <c r="AA548" s="4">
        <f t="shared" si="89"/>
        <v>0</v>
      </c>
      <c r="AD548" s="63"/>
      <c r="AE548" s="63"/>
      <c r="AM548" s="65"/>
      <c r="AN548" s="65"/>
      <c r="AO548" s="65"/>
      <c r="AP548"/>
    </row>
    <row r="549" spans="1:42" ht="40.200000000000003" outlineLevel="1" x14ac:dyDescent="0.25">
      <c r="A549" s="2" t="str">
        <f>B549&amp;"-"&amp;COUNTIF($B$24:B549,B549)</f>
        <v>Reforma-222</v>
      </c>
      <c r="B549" s="136" t="s">
        <v>7</v>
      </c>
      <c r="C549" s="81" t="s">
        <v>736</v>
      </c>
      <c r="D549" s="84" t="s">
        <v>1023</v>
      </c>
      <c r="E549" s="85" t="s">
        <v>55</v>
      </c>
      <c r="F549" s="34">
        <v>14</v>
      </c>
      <c r="G549" s="132"/>
      <c r="H549" s="132"/>
      <c r="I549" s="31">
        <f t="shared" si="85"/>
        <v>0</v>
      </c>
      <c r="J549" s="133"/>
      <c r="K549" s="32">
        <f t="shared" si="86"/>
        <v>0</v>
      </c>
      <c r="L549" s="33">
        <f t="shared" si="87"/>
        <v>0</v>
      </c>
      <c r="Z549" s="4">
        <f t="shared" si="88"/>
        <v>0</v>
      </c>
      <c r="AA549" s="4">
        <f t="shared" si="89"/>
        <v>0</v>
      </c>
      <c r="AD549" s="63"/>
      <c r="AE549" s="63"/>
      <c r="AM549" s="65"/>
      <c r="AN549" s="65"/>
      <c r="AO549" s="65"/>
      <c r="AP549"/>
    </row>
    <row r="550" spans="1:42" ht="27" outlineLevel="1" x14ac:dyDescent="0.25">
      <c r="A550" s="2" t="str">
        <f>B550&amp;"-"&amp;COUNTIF($B$24:B550,B550)</f>
        <v>Ampliação Unidade-217</v>
      </c>
      <c r="B550" s="136" t="s">
        <v>11</v>
      </c>
      <c r="C550" s="81" t="s">
        <v>737</v>
      </c>
      <c r="D550" s="84" t="s">
        <v>1024</v>
      </c>
      <c r="E550" s="85" t="s">
        <v>55</v>
      </c>
      <c r="F550" s="34">
        <v>14</v>
      </c>
      <c r="G550" s="132"/>
      <c r="H550" s="132"/>
      <c r="I550" s="31">
        <f t="shared" si="85"/>
        <v>0</v>
      </c>
      <c r="J550" s="133"/>
      <c r="K550" s="32">
        <f t="shared" si="86"/>
        <v>0</v>
      </c>
      <c r="L550" s="33">
        <f t="shared" si="87"/>
        <v>0</v>
      </c>
      <c r="Z550" s="4">
        <f t="shared" si="88"/>
        <v>0</v>
      </c>
      <c r="AA550" s="4">
        <f t="shared" si="89"/>
        <v>0</v>
      </c>
      <c r="AD550" s="63"/>
      <c r="AE550" s="63"/>
      <c r="AM550" s="65"/>
      <c r="AN550" s="65"/>
      <c r="AO550" s="65"/>
      <c r="AP550"/>
    </row>
    <row r="551" spans="1:42" ht="40.200000000000003" outlineLevel="1" x14ac:dyDescent="0.25">
      <c r="A551" s="2" t="str">
        <f>B551&amp;"-"&amp;COUNTIF($B$24:B551,B551)</f>
        <v>Reforma-223</v>
      </c>
      <c r="B551" s="136" t="s">
        <v>7</v>
      </c>
      <c r="C551" s="81" t="s">
        <v>738</v>
      </c>
      <c r="D551" s="84" t="s">
        <v>1025</v>
      </c>
      <c r="E551" s="85" t="s">
        <v>55</v>
      </c>
      <c r="F551" s="34">
        <v>14</v>
      </c>
      <c r="G551" s="132"/>
      <c r="H551" s="132"/>
      <c r="I551" s="31">
        <f t="shared" si="85"/>
        <v>0</v>
      </c>
      <c r="J551" s="133"/>
      <c r="K551" s="32">
        <f t="shared" si="86"/>
        <v>0</v>
      </c>
      <c r="L551" s="33">
        <f t="shared" si="87"/>
        <v>0</v>
      </c>
      <c r="Z551" s="4">
        <f t="shared" si="88"/>
        <v>0</v>
      </c>
      <c r="AA551" s="4">
        <f t="shared" si="89"/>
        <v>0</v>
      </c>
      <c r="AD551" s="63"/>
      <c r="AE551" s="63"/>
      <c r="AO551" s="65"/>
      <c r="AP551"/>
    </row>
    <row r="552" spans="1:42" ht="27" outlineLevel="1" x14ac:dyDescent="0.25">
      <c r="A552" s="2" t="str">
        <f>B552&amp;"-"&amp;COUNTIF($B$24:B552,B552)</f>
        <v>Ampliação Unidade-218</v>
      </c>
      <c r="B552" s="136" t="s">
        <v>11</v>
      </c>
      <c r="C552" s="81" t="s">
        <v>739</v>
      </c>
      <c r="D552" s="84" t="s">
        <v>1026</v>
      </c>
      <c r="E552" s="85" t="s">
        <v>55</v>
      </c>
      <c r="F552" s="34">
        <v>14</v>
      </c>
      <c r="G552" s="132"/>
      <c r="H552" s="132"/>
      <c r="I552" s="31">
        <f t="shared" si="85"/>
        <v>0</v>
      </c>
      <c r="J552" s="133"/>
      <c r="K552" s="32">
        <f t="shared" si="86"/>
        <v>0</v>
      </c>
      <c r="L552" s="33">
        <f t="shared" si="87"/>
        <v>0</v>
      </c>
      <c r="Z552" s="4">
        <f t="shared" si="88"/>
        <v>0</v>
      </c>
      <c r="AA552" s="4">
        <f t="shared" si="89"/>
        <v>0</v>
      </c>
      <c r="AD552" s="63"/>
      <c r="AE552" s="63"/>
      <c r="AO552" s="65"/>
      <c r="AP552"/>
    </row>
    <row r="553" spans="1:42" outlineLevel="1" x14ac:dyDescent="0.25">
      <c r="A553" s="2" t="str">
        <f>B553&amp;"-"&amp;COUNTIF($B$24:B553,B553)</f>
        <v>Ampliação Unidade-219</v>
      </c>
      <c r="B553" s="136" t="s">
        <v>11</v>
      </c>
      <c r="C553" s="81" t="s">
        <v>740</v>
      </c>
      <c r="D553" s="84" t="s">
        <v>741</v>
      </c>
      <c r="E553" s="85" t="s">
        <v>55</v>
      </c>
      <c r="F553" s="34">
        <v>2</v>
      </c>
      <c r="G553" s="132"/>
      <c r="H553" s="132"/>
      <c r="I553" s="31">
        <f t="shared" si="85"/>
        <v>0</v>
      </c>
      <c r="J553" s="133"/>
      <c r="K553" s="32">
        <f t="shared" si="86"/>
        <v>0</v>
      </c>
      <c r="L553" s="33">
        <f t="shared" si="87"/>
        <v>0</v>
      </c>
      <c r="Z553" s="4">
        <f t="shared" si="88"/>
        <v>0</v>
      </c>
      <c r="AA553" s="4">
        <f t="shared" si="89"/>
        <v>0</v>
      </c>
      <c r="AD553" s="63"/>
      <c r="AE553" s="63"/>
      <c r="AO553" s="65"/>
      <c r="AP553"/>
    </row>
    <row r="554" spans="1:42" outlineLevel="1" x14ac:dyDescent="0.25">
      <c r="A554" s="2" t="str">
        <f>B554&amp;"-"&amp;COUNTIF($B$24:B554,B554)</f>
        <v>Ampliação Unidade-220</v>
      </c>
      <c r="B554" s="136" t="s">
        <v>11</v>
      </c>
      <c r="C554" s="81" t="s">
        <v>742</v>
      </c>
      <c r="D554" s="84" t="s">
        <v>1027</v>
      </c>
      <c r="E554" s="85" t="s">
        <v>55</v>
      </c>
      <c r="F554" s="34">
        <v>2</v>
      </c>
      <c r="G554" s="132"/>
      <c r="H554" s="132"/>
      <c r="I554" s="31">
        <f t="shared" si="85"/>
        <v>0</v>
      </c>
      <c r="J554" s="133"/>
      <c r="K554" s="32">
        <f t="shared" si="86"/>
        <v>0</v>
      </c>
      <c r="L554" s="33">
        <f t="shared" si="87"/>
        <v>0</v>
      </c>
      <c r="Z554" s="4">
        <f t="shared" si="88"/>
        <v>0</v>
      </c>
      <c r="AA554" s="4">
        <f t="shared" si="89"/>
        <v>0</v>
      </c>
      <c r="AD554" s="63"/>
      <c r="AE554" s="63"/>
      <c r="AO554" s="65"/>
      <c r="AP554"/>
    </row>
    <row r="555" spans="1:42" outlineLevel="1" x14ac:dyDescent="0.25">
      <c r="A555" s="2" t="str">
        <f>B555&amp;"-"&amp;COUNTIF($B$24:B555,B555)</f>
        <v>Ampliação Unidade-221</v>
      </c>
      <c r="B555" s="136" t="s">
        <v>11</v>
      </c>
      <c r="C555" s="81" t="s">
        <v>743</v>
      </c>
      <c r="D555" s="84" t="s">
        <v>1028</v>
      </c>
      <c r="E555" s="85" t="s">
        <v>55</v>
      </c>
      <c r="F555" s="34">
        <v>2</v>
      </c>
      <c r="G555" s="132"/>
      <c r="H555" s="132"/>
      <c r="I555" s="31">
        <f t="shared" si="85"/>
        <v>0</v>
      </c>
      <c r="J555" s="133"/>
      <c r="K555" s="32">
        <f t="shared" si="86"/>
        <v>0</v>
      </c>
      <c r="L555" s="33">
        <f t="shared" si="87"/>
        <v>0</v>
      </c>
      <c r="Z555" s="4">
        <f t="shared" si="88"/>
        <v>0</v>
      </c>
      <c r="AA555" s="4">
        <f t="shared" si="89"/>
        <v>0</v>
      </c>
      <c r="AD555" s="63"/>
      <c r="AE555" s="63"/>
      <c r="AO555" s="65"/>
      <c r="AP555"/>
    </row>
    <row r="556" spans="1:42" outlineLevel="1" x14ac:dyDescent="0.25">
      <c r="A556" s="2" t="str">
        <f>B556&amp;"-"&amp;COUNTIF($B$24:B556,B556)</f>
        <v>Ampliação Unidade-222</v>
      </c>
      <c r="B556" s="136" t="s">
        <v>11</v>
      </c>
      <c r="C556" s="81" t="s">
        <v>744</v>
      </c>
      <c r="D556" s="84" t="s">
        <v>1029</v>
      </c>
      <c r="E556" s="85" t="s">
        <v>55</v>
      </c>
      <c r="F556" s="34">
        <v>2</v>
      </c>
      <c r="G556" s="132"/>
      <c r="H556" s="132"/>
      <c r="I556" s="31">
        <f t="shared" si="85"/>
        <v>0</v>
      </c>
      <c r="J556" s="133"/>
      <c r="K556" s="32">
        <f t="shared" si="86"/>
        <v>0</v>
      </c>
      <c r="L556" s="33">
        <f t="shared" si="87"/>
        <v>0</v>
      </c>
      <c r="Z556" s="4">
        <f t="shared" si="88"/>
        <v>0</v>
      </c>
      <c r="AA556" s="4">
        <f t="shared" si="89"/>
        <v>0</v>
      </c>
      <c r="AD556" s="63"/>
      <c r="AE556" s="63"/>
      <c r="AO556" s="65"/>
      <c r="AP556"/>
    </row>
    <row r="557" spans="1:42" ht="27" outlineLevel="1" x14ac:dyDescent="0.25">
      <c r="A557" s="2" t="str">
        <f>B557&amp;"-"&amp;COUNTIF($B$24:B557,B557)</f>
        <v>Reforma-224</v>
      </c>
      <c r="B557" s="136" t="s">
        <v>7</v>
      </c>
      <c r="C557" s="81" t="s">
        <v>745</v>
      </c>
      <c r="D557" s="84" t="s">
        <v>1030</v>
      </c>
      <c r="E557" s="85" t="s">
        <v>55</v>
      </c>
      <c r="F557" s="34">
        <v>10</v>
      </c>
      <c r="G557" s="132"/>
      <c r="H557" s="132"/>
      <c r="I557" s="31">
        <f t="shared" si="85"/>
        <v>0</v>
      </c>
      <c r="J557" s="133"/>
      <c r="K557" s="32">
        <f t="shared" si="86"/>
        <v>0</v>
      </c>
      <c r="L557" s="33">
        <f t="shared" si="87"/>
        <v>0</v>
      </c>
      <c r="Z557" s="4">
        <f t="shared" si="88"/>
        <v>0</v>
      </c>
      <c r="AA557" s="4">
        <f t="shared" si="89"/>
        <v>0</v>
      </c>
      <c r="AD557" s="63"/>
      <c r="AE557" s="63"/>
      <c r="AO557" s="65"/>
      <c r="AP557"/>
    </row>
    <row r="558" spans="1:42" ht="27" outlineLevel="1" x14ac:dyDescent="0.25">
      <c r="A558" s="2" t="str">
        <f>B558&amp;"-"&amp;COUNTIF($B$24:B558,B558)</f>
        <v>Ampliação Unidade-223</v>
      </c>
      <c r="B558" s="136" t="s">
        <v>11</v>
      </c>
      <c r="C558" s="81" t="s">
        <v>746</v>
      </c>
      <c r="D558" s="84" t="s">
        <v>1031</v>
      </c>
      <c r="E558" s="85" t="s">
        <v>55</v>
      </c>
      <c r="F558" s="34">
        <v>13</v>
      </c>
      <c r="G558" s="132"/>
      <c r="H558" s="132"/>
      <c r="I558" s="31">
        <f t="shared" si="85"/>
        <v>0</v>
      </c>
      <c r="J558" s="133"/>
      <c r="K558" s="32">
        <f t="shared" si="86"/>
        <v>0</v>
      </c>
      <c r="L558" s="33">
        <f t="shared" si="87"/>
        <v>0</v>
      </c>
      <c r="Z558" s="4">
        <f t="shared" si="88"/>
        <v>0</v>
      </c>
      <c r="AA558" s="4">
        <f t="shared" si="89"/>
        <v>0</v>
      </c>
      <c r="AD558" s="63"/>
      <c r="AE558" s="63"/>
      <c r="AO558" s="65"/>
      <c r="AP558"/>
    </row>
    <row r="559" spans="1:42" ht="27" outlineLevel="1" x14ac:dyDescent="0.25">
      <c r="A559" s="2" t="str">
        <f>B559&amp;"-"&amp;COUNTIF($B$24:B559,B559)</f>
        <v>Reforma-225</v>
      </c>
      <c r="B559" s="136" t="s">
        <v>7</v>
      </c>
      <c r="C559" s="81" t="s">
        <v>747</v>
      </c>
      <c r="D559" s="84" t="s">
        <v>1032</v>
      </c>
      <c r="E559" s="85" t="s">
        <v>55</v>
      </c>
      <c r="F559" s="34">
        <v>10</v>
      </c>
      <c r="G559" s="132"/>
      <c r="H559" s="132"/>
      <c r="I559" s="31">
        <f t="shared" si="85"/>
        <v>0</v>
      </c>
      <c r="J559" s="133"/>
      <c r="K559" s="32">
        <f t="shared" si="86"/>
        <v>0</v>
      </c>
      <c r="L559" s="33">
        <f t="shared" si="87"/>
        <v>0</v>
      </c>
      <c r="Z559" s="4">
        <f t="shared" si="88"/>
        <v>0</v>
      </c>
      <c r="AA559" s="4">
        <f t="shared" si="89"/>
        <v>0</v>
      </c>
      <c r="AD559" s="63"/>
      <c r="AE559" s="63"/>
      <c r="AO559" s="65"/>
      <c r="AP559"/>
    </row>
    <row r="560" spans="1:42" ht="27" outlineLevel="1" x14ac:dyDescent="0.25">
      <c r="A560" s="2" t="str">
        <f>B560&amp;"-"&amp;COUNTIF($B$24:B560,B560)</f>
        <v>Ampliação Unidade-224</v>
      </c>
      <c r="B560" s="136" t="s">
        <v>11</v>
      </c>
      <c r="C560" s="81" t="s">
        <v>748</v>
      </c>
      <c r="D560" s="84" t="s">
        <v>1033</v>
      </c>
      <c r="E560" s="85" t="s">
        <v>55</v>
      </c>
      <c r="F560" s="34">
        <v>13</v>
      </c>
      <c r="G560" s="132"/>
      <c r="H560" s="132"/>
      <c r="I560" s="31">
        <f t="shared" si="85"/>
        <v>0</v>
      </c>
      <c r="J560" s="133"/>
      <c r="K560" s="32">
        <f t="shared" si="86"/>
        <v>0</v>
      </c>
      <c r="L560" s="33">
        <f t="shared" si="87"/>
        <v>0</v>
      </c>
      <c r="Z560" s="4">
        <f t="shared" si="88"/>
        <v>0</v>
      </c>
      <c r="AA560" s="4">
        <f t="shared" si="89"/>
        <v>0</v>
      </c>
      <c r="AD560" s="63"/>
      <c r="AE560" s="63"/>
      <c r="AO560" s="65"/>
      <c r="AP560"/>
    </row>
    <row r="561" spans="1:1024" ht="27" outlineLevel="1" x14ac:dyDescent="0.25">
      <c r="A561" s="2" t="str">
        <f>B561&amp;"-"&amp;COUNTIF($B$24:B561,B561)</f>
        <v>Reforma-226</v>
      </c>
      <c r="B561" s="136" t="s">
        <v>7</v>
      </c>
      <c r="C561" s="81" t="s">
        <v>749</v>
      </c>
      <c r="D561" s="84" t="s">
        <v>1034</v>
      </c>
      <c r="E561" s="85" t="s">
        <v>55</v>
      </c>
      <c r="F561" s="34">
        <v>10</v>
      </c>
      <c r="G561" s="132"/>
      <c r="H561" s="132"/>
      <c r="I561" s="31">
        <f t="shared" si="85"/>
        <v>0</v>
      </c>
      <c r="J561" s="133"/>
      <c r="K561" s="32">
        <f t="shared" si="86"/>
        <v>0</v>
      </c>
      <c r="L561" s="33">
        <f t="shared" si="87"/>
        <v>0</v>
      </c>
      <c r="Z561" s="4">
        <f t="shared" si="88"/>
        <v>0</v>
      </c>
      <c r="AA561" s="4">
        <f t="shared" si="89"/>
        <v>0</v>
      </c>
      <c r="AD561" s="63"/>
      <c r="AE561" s="63"/>
      <c r="AM561" s="65"/>
      <c r="AN561" s="65"/>
      <c r="AO561" s="65"/>
      <c r="AP561"/>
    </row>
    <row r="562" spans="1:1024" ht="27" outlineLevel="1" x14ac:dyDescent="0.25">
      <c r="A562" s="2" t="str">
        <f>B562&amp;"-"&amp;COUNTIF($B$24:B562,B562)</f>
        <v>Ampliação Unidade-225</v>
      </c>
      <c r="B562" s="136" t="s">
        <v>11</v>
      </c>
      <c r="C562" s="81" t="s">
        <v>750</v>
      </c>
      <c r="D562" s="84" t="s">
        <v>1035</v>
      </c>
      <c r="E562" s="85" t="s">
        <v>55</v>
      </c>
      <c r="F562" s="34">
        <v>10</v>
      </c>
      <c r="G562" s="132"/>
      <c r="H562" s="132"/>
      <c r="I562" s="31">
        <f t="shared" si="85"/>
        <v>0</v>
      </c>
      <c r="J562" s="133"/>
      <c r="K562" s="32">
        <f t="shared" si="86"/>
        <v>0</v>
      </c>
      <c r="L562" s="33">
        <f t="shared" si="87"/>
        <v>0</v>
      </c>
      <c r="Z562" s="4">
        <f t="shared" si="88"/>
        <v>0</v>
      </c>
      <c r="AA562" s="4">
        <f t="shared" si="89"/>
        <v>0</v>
      </c>
      <c r="AD562" s="63"/>
      <c r="AE562" s="63"/>
      <c r="AM562" s="65"/>
      <c r="AN562" s="65"/>
      <c r="AO562" s="65"/>
      <c r="AP562"/>
    </row>
    <row r="563" spans="1:1024" outlineLevel="1" x14ac:dyDescent="0.25">
      <c r="A563" s="2" t="str">
        <f>B563&amp;"-"&amp;COUNTIF($B$24:B563,B563)</f>
        <v>Reforma-227</v>
      </c>
      <c r="B563" s="136" t="s">
        <v>7</v>
      </c>
      <c r="C563" s="81" t="s">
        <v>751</v>
      </c>
      <c r="D563" s="84" t="s">
        <v>1036</v>
      </c>
      <c r="E563" s="85" t="s">
        <v>55</v>
      </c>
      <c r="F563" s="34">
        <v>1</v>
      </c>
      <c r="G563" s="132"/>
      <c r="H563" s="132"/>
      <c r="I563" s="31">
        <f t="shared" si="85"/>
        <v>0</v>
      </c>
      <c r="J563" s="133"/>
      <c r="K563" s="32">
        <f t="shared" si="86"/>
        <v>0</v>
      </c>
      <c r="L563" s="33">
        <f t="shared" si="87"/>
        <v>0</v>
      </c>
      <c r="O563" s="78"/>
      <c r="Z563" s="4">
        <f t="shared" si="88"/>
        <v>0</v>
      </c>
      <c r="AA563" s="4">
        <f t="shared" si="89"/>
        <v>0</v>
      </c>
      <c r="AD563" s="63"/>
      <c r="AE563" s="63"/>
      <c r="AM563" s="65"/>
      <c r="AN563" s="65"/>
      <c r="AO563" s="65"/>
      <c r="AP563"/>
    </row>
    <row r="564" spans="1:1024" ht="14.4" outlineLevel="1" thickBot="1" x14ac:dyDescent="0.3">
      <c r="A564" s="2" t="str">
        <f>B564&amp;"-"&amp;COUNTIF($B$24:B564,B564)</f>
        <v>Reforma-228</v>
      </c>
      <c r="B564" s="136" t="s">
        <v>7</v>
      </c>
      <c r="C564" s="81" t="s">
        <v>752</v>
      </c>
      <c r="D564" s="84" t="s">
        <v>753</v>
      </c>
      <c r="E564" s="85" t="s">
        <v>55</v>
      </c>
      <c r="F564" s="34">
        <v>44</v>
      </c>
      <c r="G564" s="132"/>
      <c r="H564" s="132"/>
      <c r="I564" s="31">
        <f t="shared" si="85"/>
        <v>0</v>
      </c>
      <c r="J564" s="133"/>
      <c r="K564" s="32">
        <f t="shared" si="86"/>
        <v>0</v>
      </c>
      <c r="L564" s="33">
        <f t="shared" si="87"/>
        <v>0</v>
      </c>
      <c r="O564" s="78"/>
      <c r="Z564" s="4">
        <f t="shared" si="88"/>
        <v>0</v>
      </c>
      <c r="AA564" s="4">
        <f t="shared" si="89"/>
        <v>0</v>
      </c>
      <c r="AD564" s="63"/>
      <c r="AE564" s="63"/>
      <c r="AM564" s="65"/>
      <c r="AN564" s="65"/>
      <c r="AO564" s="65"/>
      <c r="AP564"/>
    </row>
    <row r="565" spans="1:1024" ht="14.4" thickBot="1" x14ac:dyDescent="0.3">
      <c r="B565" s="136"/>
      <c r="C565" s="86"/>
      <c r="D565" s="61"/>
      <c r="E565" s="36"/>
      <c r="F565" s="87"/>
      <c r="G565" s="87"/>
      <c r="H565" s="87"/>
      <c r="I565" s="37"/>
      <c r="J565" s="38"/>
      <c r="K565" s="39" t="s">
        <v>18</v>
      </c>
      <c r="L565" s="39">
        <f>SUM(L536:L564)</f>
        <v>0</v>
      </c>
      <c r="M565" s="40" t="e">
        <f>L565/$L$624</f>
        <v>#DIV/0!</v>
      </c>
      <c r="Z565" s="4">
        <f t="shared" si="88"/>
        <v>0</v>
      </c>
      <c r="AA565" s="4">
        <f t="shared" si="89"/>
        <v>0</v>
      </c>
      <c r="AD565" s="63"/>
      <c r="AE565" s="63"/>
      <c r="AM565" s="65"/>
      <c r="AN565" s="65"/>
      <c r="AO565" s="65"/>
      <c r="AP565"/>
    </row>
    <row r="566" spans="1:1024" s="1" customFormat="1" ht="14.4" thickBot="1" x14ac:dyDescent="0.3">
      <c r="B566" s="136"/>
      <c r="C566" s="70" t="s">
        <v>754</v>
      </c>
      <c r="D566" s="71" t="s">
        <v>755</v>
      </c>
      <c r="E566" s="72"/>
      <c r="F566" s="73"/>
      <c r="G566" s="74"/>
      <c r="H566" s="74"/>
      <c r="I566" s="75"/>
      <c r="J566" s="75"/>
      <c r="K566" s="76"/>
      <c r="L566" s="77"/>
      <c r="M566" s="113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4">
        <f t="shared" si="88"/>
        <v>0</v>
      </c>
      <c r="AA566" s="4">
        <f t="shared" si="89"/>
        <v>0</v>
      </c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80"/>
      <c r="AN566" s="80"/>
      <c r="AO566" s="80"/>
      <c r="AMF566"/>
      <c r="AMG566"/>
      <c r="AMH566"/>
      <c r="AMI566"/>
      <c r="AMJ566"/>
    </row>
    <row r="567" spans="1:1024" x14ac:dyDescent="0.25">
      <c r="A567" s="1"/>
      <c r="B567" s="136"/>
      <c r="C567" s="106" t="s">
        <v>756</v>
      </c>
      <c r="D567" s="89" t="s">
        <v>642</v>
      </c>
      <c r="E567" s="97"/>
      <c r="F567" s="119"/>
      <c r="G567" s="120"/>
      <c r="H567" s="120"/>
      <c r="I567" s="93"/>
      <c r="J567" s="93"/>
      <c r="K567" s="94"/>
      <c r="L567" s="100"/>
      <c r="Z567" s="4">
        <f t="shared" si="88"/>
        <v>0</v>
      </c>
      <c r="AA567" s="4">
        <f t="shared" si="89"/>
        <v>0</v>
      </c>
      <c r="AD567" s="63"/>
      <c r="AE567" s="63"/>
      <c r="AM567" s="65"/>
      <c r="AN567" s="65"/>
      <c r="AO567" s="65"/>
      <c r="AP567"/>
    </row>
    <row r="568" spans="1:1024" ht="27" outlineLevel="1" x14ac:dyDescent="0.25">
      <c r="A568" s="2" t="str">
        <f>B568&amp;"-"&amp;COUNTIF($B$24:B568,B568)</f>
        <v>Reforma-229</v>
      </c>
      <c r="B568" s="136" t="s">
        <v>7</v>
      </c>
      <c r="C568" s="81" t="s">
        <v>757</v>
      </c>
      <c r="D568" s="84" t="s">
        <v>1037</v>
      </c>
      <c r="E568" s="85" t="s">
        <v>23</v>
      </c>
      <c r="F568" s="34">
        <v>316.08</v>
      </c>
      <c r="G568" s="132"/>
      <c r="H568" s="132"/>
      <c r="I568" s="31">
        <f t="shared" ref="I568:I578" si="90">IF(F568&lt;&gt;"",TRUNC(G568,2)+TRUNC(H568,2),"")</f>
        <v>0</v>
      </c>
      <c r="J568" s="133"/>
      <c r="K568" s="32">
        <f t="shared" ref="K568:K578" si="91">ROUND(I568*(1+J568),2)</f>
        <v>0</v>
      </c>
      <c r="L568" s="33">
        <f t="shared" ref="L568:L578" si="92">ROUND(K568*F568,2)</f>
        <v>0</v>
      </c>
      <c r="Z568" s="4">
        <f t="shared" si="88"/>
        <v>0</v>
      </c>
      <c r="AA568" s="4">
        <f t="shared" si="89"/>
        <v>0</v>
      </c>
      <c r="AD568" s="63"/>
      <c r="AE568" s="63"/>
      <c r="AM568" s="65"/>
      <c r="AN568" s="65"/>
      <c r="AO568" s="65"/>
      <c r="AP568"/>
    </row>
    <row r="569" spans="1:1024" ht="27" outlineLevel="1" x14ac:dyDescent="0.25">
      <c r="A569" s="2" t="str">
        <f>B569&amp;"-"&amp;COUNTIF($B$24:B569,B569)</f>
        <v>Ampliação Unidade-226</v>
      </c>
      <c r="B569" s="136" t="s">
        <v>11</v>
      </c>
      <c r="C569" s="81" t="s">
        <v>758</v>
      </c>
      <c r="D569" s="84" t="s">
        <v>1037</v>
      </c>
      <c r="E569" s="85" t="s">
        <v>23</v>
      </c>
      <c r="F569" s="34">
        <v>1248.26</v>
      </c>
      <c r="G569" s="132"/>
      <c r="H569" s="132"/>
      <c r="I569" s="31">
        <f t="shared" si="90"/>
        <v>0</v>
      </c>
      <c r="J569" s="133"/>
      <c r="K569" s="32">
        <f t="shared" si="91"/>
        <v>0</v>
      </c>
      <c r="L569" s="33">
        <f t="shared" si="92"/>
        <v>0</v>
      </c>
      <c r="Z569" s="4">
        <f t="shared" si="88"/>
        <v>0</v>
      </c>
      <c r="AA569" s="4">
        <f t="shared" si="89"/>
        <v>0</v>
      </c>
      <c r="AD569" s="63"/>
      <c r="AE569" s="63"/>
      <c r="AM569" s="65"/>
      <c r="AN569" s="65"/>
      <c r="AO569" s="65"/>
      <c r="AP569"/>
    </row>
    <row r="570" spans="1:1024" ht="27" outlineLevel="1" x14ac:dyDescent="0.25">
      <c r="A570" s="2" t="str">
        <f>B570&amp;"-"&amp;COUNTIF($B$24:B570,B570)</f>
        <v>Reforma-230</v>
      </c>
      <c r="B570" s="136" t="s">
        <v>7</v>
      </c>
      <c r="C570" s="81" t="s">
        <v>759</v>
      </c>
      <c r="D570" s="84" t="s">
        <v>1038</v>
      </c>
      <c r="E570" s="85" t="s">
        <v>23</v>
      </c>
      <c r="F570" s="34">
        <v>316.08</v>
      </c>
      <c r="G570" s="132"/>
      <c r="H570" s="132"/>
      <c r="I570" s="31">
        <f t="shared" si="90"/>
        <v>0</v>
      </c>
      <c r="J570" s="133"/>
      <c r="K570" s="32">
        <f t="shared" si="91"/>
        <v>0</v>
      </c>
      <c r="L570" s="33">
        <f t="shared" si="92"/>
        <v>0</v>
      </c>
      <c r="Z570" s="4">
        <f t="shared" si="88"/>
        <v>0</v>
      </c>
      <c r="AA570" s="4">
        <f t="shared" si="89"/>
        <v>0</v>
      </c>
      <c r="AD570" s="63"/>
      <c r="AE570" s="63"/>
      <c r="AM570" s="65"/>
      <c r="AN570" s="65"/>
      <c r="AO570" s="65"/>
      <c r="AP570"/>
    </row>
    <row r="571" spans="1:1024" ht="27" outlineLevel="1" x14ac:dyDescent="0.25">
      <c r="A571" s="2" t="str">
        <f>B571&amp;"-"&amp;COUNTIF($B$24:B571,B571)</f>
        <v>Ampliação Unidade-227</v>
      </c>
      <c r="B571" s="136" t="s">
        <v>11</v>
      </c>
      <c r="C571" s="81" t="s">
        <v>760</v>
      </c>
      <c r="D571" s="84" t="s">
        <v>1038</v>
      </c>
      <c r="E571" s="85" t="s">
        <v>23</v>
      </c>
      <c r="F571" s="34">
        <v>1127.22</v>
      </c>
      <c r="G571" s="132"/>
      <c r="H571" s="132"/>
      <c r="I571" s="31">
        <f t="shared" si="90"/>
        <v>0</v>
      </c>
      <c r="J571" s="133"/>
      <c r="K571" s="32">
        <f t="shared" si="91"/>
        <v>0</v>
      </c>
      <c r="L571" s="33">
        <f t="shared" si="92"/>
        <v>0</v>
      </c>
      <c r="Z571" s="4">
        <f t="shared" si="88"/>
        <v>0</v>
      </c>
      <c r="AA571" s="4">
        <f t="shared" si="89"/>
        <v>0</v>
      </c>
      <c r="AD571" s="63"/>
      <c r="AE571" s="63"/>
      <c r="AM571" s="65"/>
      <c r="AN571" s="65"/>
      <c r="AO571" s="65"/>
      <c r="AP571"/>
    </row>
    <row r="572" spans="1:1024" ht="27" outlineLevel="1" x14ac:dyDescent="0.25">
      <c r="A572" s="2" t="str">
        <f>B572&amp;"-"&amp;COUNTIF($B$24:B572,B572)</f>
        <v>Ampliação Academia-45</v>
      </c>
      <c r="B572" s="136" t="s">
        <v>26</v>
      </c>
      <c r="C572" s="81" t="s">
        <v>761</v>
      </c>
      <c r="D572" s="84" t="s">
        <v>1039</v>
      </c>
      <c r="E572" s="85" t="s">
        <v>23</v>
      </c>
      <c r="F572" s="34">
        <v>121.04</v>
      </c>
      <c r="G572" s="132"/>
      <c r="H572" s="132"/>
      <c r="I572" s="31">
        <f t="shared" si="90"/>
        <v>0</v>
      </c>
      <c r="J572" s="133"/>
      <c r="K572" s="32">
        <f t="shared" si="91"/>
        <v>0</v>
      </c>
      <c r="L572" s="33">
        <f t="shared" si="92"/>
        <v>0</v>
      </c>
      <c r="Z572" s="4">
        <f t="shared" si="88"/>
        <v>0</v>
      </c>
      <c r="AA572" s="4">
        <f t="shared" si="89"/>
        <v>0</v>
      </c>
      <c r="AD572" s="63"/>
      <c r="AE572" s="63"/>
      <c r="AM572" s="65"/>
      <c r="AN572" s="65"/>
      <c r="AO572" s="65"/>
      <c r="AP572"/>
    </row>
    <row r="573" spans="1:1024" ht="27" outlineLevel="1" x14ac:dyDescent="0.25">
      <c r="A573" s="2" t="str">
        <f>B573&amp;"-"&amp;COUNTIF($B$24:B573,B573)</f>
        <v>Reforma-231</v>
      </c>
      <c r="B573" s="136" t="s">
        <v>7</v>
      </c>
      <c r="C573" s="81" t="s">
        <v>762</v>
      </c>
      <c r="D573" s="84" t="s">
        <v>1040</v>
      </c>
      <c r="E573" s="85" t="s">
        <v>23</v>
      </c>
      <c r="F573" s="34">
        <v>316.08</v>
      </c>
      <c r="G573" s="132"/>
      <c r="H573" s="132"/>
      <c r="I573" s="31">
        <f t="shared" si="90"/>
        <v>0</v>
      </c>
      <c r="J573" s="133"/>
      <c r="K573" s="32">
        <f t="shared" si="91"/>
        <v>0</v>
      </c>
      <c r="L573" s="33">
        <f t="shared" si="92"/>
        <v>0</v>
      </c>
      <c r="Z573" s="4">
        <f t="shared" si="88"/>
        <v>0</v>
      </c>
      <c r="AA573" s="4">
        <f t="shared" si="89"/>
        <v>0</v>
      </c>
      <c r="AD573" s="63"/>
      <c r="AE573" s="63"/>
      <c r="AM573" s="65"/>
      <c r="AN573" s="65"/>
      <c r="AO573" s="65"/>
      <c r="AP573"/>
    </row>
    <row r="574" spans="1:1024" ht="27" outlineLevel="1" x14ac:dyDescent="0.25">
      <c r="A574" s="2" t="str">
        <f>B574&amp;"-"&amp;COUNTIF($B$24:B574,B574)</f>
        <v>Ampliação Unidade-228</v>
      </c>
      <c r="B574" s="136" t="s">
        <v>11</v>
      </c>
      <c r="C574" s="81" t="s">
        <v>763</v>
      </c>
      <c r="D574" s="84" t="s">
        <v>1040</v>
      </c>
      <c r="E574" s="85" t="s">
        <v>23</v>
      </c>
      <c r="F574" s="34">
        <v>1127.22</v>
      </c>
      <c r="G574" s="132"/>
      <c r="H574" s="132"/>
      <c r="I574" s="31">
        <f t="shared" si="90"/>
        <v>0</v>
      </c>
      <c r="J574" s="133"/>
      <c r="K574" s="32">
        <f t="shared" si="91"/>
        <v>0</v>
      </c>
      <c r="L574" s="33">
        <f t="shared" si="92"/>
        <v>0</v>
      </c>
      <c r="Z574" s="4">
        <f t="shared" si="88"/>
        <v>0</v>
      </c>
      <c r="AA574" s="4">
        <f t="shared" si="89"/>
        <v>0</v>
      </c>
      <c r="AD574" s="63"/>
      <c r="AE574" s="63"/>
      <c r="AM574" s="65"/>
      <c r="AN574" s="65"/>
      <c r="AO574" s="65"/>
      <c r="AP574"/>
    </row>
    <row r="575" spans="1:1024" ht="27" outlineLevel="1" x14ac:dyDescent="0.25">
      <c r="A575" s="2" t="str">
        <f>B575&amp;"-"&amp;COUNTIF($B$24:B575,B575)</f>
        <v>Ampliação Academia-46</v>
      </c>
      <c r="B575" s="136" t="s">
        <v>26</v>
      </c>
      <c r="C575" s="81" t="s">
        <v>764</v>
      </c>
      <c r="D575" s="84" t="s">
        <v>1041</v>
      </c>
      <c r="E575" s="85" t="s">
        <v>23</v>
      </c>
      <c r="F575" s="34">
        <v>121.04</v>
      </c>
      <c r="G575" s="132"/>
      <c r="H575" s="132"/>
      <c r="I575" s="31">
        <f t="shared" si="90"/>
        <v>0</v>
      </c>
      <c r="J575" s="133"/>
      <c r="K575" s="32">
        <f t="shared" si="91"/>
        <v>0</v>
      </c>
      <c r="L575" s="33">
        <f t="shared" si="92"/>
        <v>0</v>
      </c>
      <c r="Z575" s="4">
        <f t="shared" si="88"/>
        <v>0</v>
      </c>
      <c r="AA575" s="4">
        <f t="shared" si="89"/>
        <v>0</v>
      </c>
      <c r="AD575" s="63"/>
      <c r="AE575" s="63"/>
      <c r="AM575" s="65"/>
      <c r="AN575" s="65"/>
      <c r="AO575" s="65"/>
      <c r="AP575"/>
    </row>
    <row r="576" spans="1:1024" ht="27" outlineLevel="1" x14ac:dyDescent="0.25">
      <c r="A576" s="2" t="str">
        <f>B576&amp;"-"&amp;COUNTIF($B$24:B576,B576)</f>
        <v>Reforma-232</v>
      </c>
      <c r="B576" s="136" t="s">
        <v>7</v>
      </c>
      <c r="C576" s="81" t="s">
        <v>765</v>
      </c>
      <c r="D576" s="84" t="s">
        <v>1042</v>
      </c>
      <c r="E576" s="85" t="s">
        <v>23</v>
      </c>
      <c r="F576" s="34">
        <v>201.02</v>
      </c>
      <c r="G576" s="132"/>
      <c r="H576" s="132"/>
      <c r="I576" s="31">
        <f t="shared" si="90"/>
        <v>0</v>
      </c>
      <c r="J576" s="133"/>
      <c r="K576" s="32">
        <f t="shared" si="91"/>
        <v>0</v>
      </c>
      <c r="L576" s="33">
        <f t="shared" si="92"/>
        <v>0</v>
      </c>
      <c r="Z576" s="4">
        <f t="shared" si="88"/>
        <v>0</v>
      </c>
      <c r="AA576" s="4">
        <f t="shared" si="89"/>
        <v>0</v>
      </c>
      <c r="AD576" s="63"/>
      <c r="AE576" s="63"/>
      <c r="AM576" s="65"/>
      <c r="AN576" s="65"/>
      <c r="AO576" s="65"/>
      <c r="AP576"/>
    </row>
    <row r="577" spans="1:1024" ht="27" outlineLevel="1" x14ac:dyDescent="0.25">
      <c r="A577" s="2" t="str">
        <f>B577&amp;"-"&amp;COUNTIF($B$24:B577,B577)</f>
        <v>Ampliação Unidade-229</v>
      </c>
      <c r="B577" s="136" t="s">
        <v>11</v>
      </c>
      <c r="C577" s="81" t="s">
        <v>766</v>
      </c>
      <c r="D577" s="84" t="s">
        <v>1042</v>
      </c>
      <c r="E577" s="85" t="s">
        <v>23</v>
      </c>
      <c r="F577" s="34">
        <v>229.71</v>
      </c>
      <c r="G577" s="132"/>
      <c r="H577" s="132"/>
      <c r="I577" s="31">
        <f t="shared" si="90"/>
        <v>0</v>
      </c>
      <c r="J577" s="133"/>
      <c r="K577" s="32">
        <f t="shared" si="91"/>
        <v>0</v>
      </c>
      <c r="L577" s="33">
        <f t="shared" si="92"/>
        <v>0</v>
      </c>
      <c r="Z577" s="4">
        <f t="shared" si="88"/>
        <v>0</v>
      </c>
      <c r="AA577" s="4">
        <f t="shared" si="89"/>
        <v>0</v>
      </c>
      <c r="AD577" s="63"/>
      <c r="AE577" s="63"/>
      <c r="AM577" s="65"/>
      <c r="AN577" s="65"/>
      <c r="AO577" s="65"/>
      <c r="AP577"/>
    </row>
    <row r="578" spans="1:1024" ht="27" outlineLevel="1" x14ac:dyDescent="0.25">
      <c r="A578" s="2" t="str">
        <f>B578&amp;"-"&amp;COUNTIF($B$24:B578,B578)</f>
        <v>Ampliação Academia-47</v>
      </c>
      <c r="B578" s="136" t="s">
        <v>26</v>
      </c>
      <c r="C578" s="81" t="s">
        <v>767</v>
      </c>
      <c r="D578" s="84" t="s">
        <v>1043</v>
      </c>
      <c r="E578" s="85" t="s">
        <v>23</v>
      </c>
      <c r="F578" s="34">
        <v>121.04</v>
      </c>
      <c r="G578" s="132"/>
      <c r="H578" s="132"/>
      <c r="I578" s="31">
        <f t="shared" si="90"/>
        <v>0</v>
      </c>
      <c r="J578" s="133"/>
      <c r="K578" s="32">
        <f t="shared" si="91"/>
        <v>0</v>
      </c>
      <c r="L578" s="33">
        <f t="shared" si="92"/>
        <v>0</v>
      </c>
      <c r="Z578" s="4">
        <f t="shared" si="88"/>
        <v>0</v>
      </c>
      <c r="AA578" s="4">
        <f t="shared" si="89"/>
        <v>0</v>
      </c>
      <c r="AD578" s="63"/>
      <c r="AE578" s="63"/>
      <c r="AM578" s="65"/>
      <c r="AN578" s="65"/>
      <c r="AO578" s="65"/>
      <c r="AP578"/>
    </row>
    <row r="579" spans="1:1024" s="1" customFormat="1" x14ac:dyDescent="0.25">
      <c r="B579" s="136"/>
      <c r="C579" s="106" t="s">
        <v>768</v>
      </c>
      <c r="D579" s="89" t="s">
        <v>655</v>
      </c>
      <c r="E579" s="97"/>
      <c r="F579" s="119"/>
      <c r="G579" s="120"/>
      <c r="H579" s="120"/>
      <c r="I579" s="93"/>
      <c r="J579" s="93"/>
      <c r="K579" s="94"/>
      <c r="L579" s="100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4">
        <f t="shared" si="88"/>
        <v>0</v>
      </c>
      <c r="AA579" s="4">
        <f t="shared" si="89"/>
        <v>0</v>
      </c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80"/>
      <c r="AN579" s="80"/>
      <c r="AO579" s="80"/>
      <c r="AMF579"/>
      <c r="AMG579"/>
      <c r="AMH579"/>
      <c r="AMI579"/>
      <c r="AMJ579"/>
    </row>
    <row r="580" spans="1:1024" outlineLevel="1" x14ac:dyDescent="0.25">
      <c r="A580" s="2" t="str">
        <f>B580&amp;"-"&amp;COUNTIF($B$24:B580,B580)</f>
        <v>Reforma-233</v>
      </c>
      <c r="B580" s="136" t="s">
        <v>7</v>
      </c>
      <c r="C580" s="81" t="s">
        <v>769</v>
      </c>
      <c r="D580" s="84" t="s">
        <v>1044</v>
      </c>
      <c r="E580" s="85" t="s">
        <v>23</v>
      </c>
      <c r="F580" s="34">
        <v>84.06</v>
      </c>
      <c r="G580" s="132"/>
      <c r="H580" s="132"/>
      <c r="I580" s="31">
        <f t="shared" ref="I580:I585" si="93">IF(F580&lt;&gt;"",TRUNC(G580,2)+TRUNC(H580,2),"")</f>
        <v>0</v>
      </c>
      <c r="J580" s="133"/>
      <c r="K580" s="32">
        <f t="shared" ref="K580:K585" si="94">ROUND(I580*(1+J580),2)</f>
        <v>0</v>
      </c>
      <c r="L580" s="33">
        <f t="shared" ref="L580:L585" si="95">ROUND(K580*F580,2)</f>
        <v>0</v>
      </c>
      <c r="Z580" s="4">
        <f t="shared" si="88"/>
        <v>0</v>
      </c>
      <c r="AA580" s="4">
        <f t="shared" si="89"/>
        <v>0</v>
      </c>
      <c r="AD580" s="63"/>
      <c r="AE580" s="63"/>
      <c r="AM580" s="65"/>
      <c r="AN580" s="65"/>
      <c r="AO580" s="65"/>
      <c r="AP580"/>
    </row>
    <row r="581" spans="1:1024" outlineLevel="1" x14ac:dyDescent="0.25">
      <c r="A581" s="2" t="str">
        <f>B581&amp;"-"&amp;COUNTIF($B$24:B581,B581)</f>
        <v>Ampliação Unidade-230</v>
      </c>
      <c r="B581" s="136" t="s">
        <v>11</v>
      </c>
      <c r="C581" s="81" t="s">
        <v>770</v>
      </c>
      <c r="D581" s="84" t="s">
        <v>1044</v>
      </c>
      <c r="E581" s="85" t="s">
        <v>23</v>
      </c>
      <c r="F581" s="34">
        <v>208.91</v>
      </c>
      <c r="G581" s="132"/>
      <c r="H581" s="132"/>
      <c r="I581" s="31">
        <f t="shared" si="93"/>
        <v>0</v>
      </c>
      <c r="J581" s="133"/>
      <c r="K581" s="32">
        <f t="shared" si="94"/>
        <v>0</v>
      </c>
      <c r="L581" s="33">
        <f t="shared" si="95"/>
        <v>0</v>
      </c>
      <c r="Z581" s="4">
        <f t="shared" si="88"/>
        <v>0</v>
      </c>
      <c r="AA581" s="4">
        <f t="shared" si="89"/>
        <v>0</v>
      </c>
      <c r="AD581" s="63"/>
      <c r="AE581" s="63"/>
      <c r="AM581" s="65"/>
      <c r="AN581" s="65"/>
      <c r="AO581" s="65"/>
      <c r="AP581"/>
    </row>
    <row r="582" spans="1:1024" outlineLevel="1" x14ac:dyDescent="0.25">
      <c r="A582" s="2" t="str">
        <f>B582&amp;"-"&amp;COUNTIF($B$24:B582,B582)</f>
        <v>Reforma-234</v>
      </c>
      <c r="B582" s="136" t="s">
        <v>7</v>
      </c>
      <c r="C582" s="81" t="s">
        <v>771</v>
      </c>
      <c r="D582" s="84" t="s">
        <v>1045</v>
      </c>
      <c r="E582" s="85" t="s">
        <v>23</v>
      </c>
      <c r="F582" s="34">
        <v>84.06</v>
      </c>
      <c r="G582" s="132"/>
      <c r="H582" s="132"/>
      <c r="I582" s="31">
        <f t="shared" si="93"/>
        <v>0</v>
      </c>
      <c r="J582" s="133"/>
      <c r="K582" s="32">
        <f t="shared" si="94"/>
        <v>0</v>
      </c>
      <c r="L582" s="33">
        <f t="shared" si="95"/>
        <v>0</v>
      </c>
      <c r="Z582" s="4">
        <f t="shared" si="88"/>
        <v>0</v>
      </c>
      <c r="AA582" s="4">
        <f t="shared" si="89"/>
        <v>0</v>
      </c>
      <c r="AD582" s="63"/>
      <c r="AE582" s="63"/>
      <c r="AM582" s="65"/>
      <c r="AN582" s="65"/>
      <c r="AO582" s="65"/>
      <c r="AP582"/>
    </row>
    <row r="583" spans="1:1024" outlineLevel="1" x14ac:dyDescent="0.25">
      <c r="A583" s="2" t="str">
        <f>B583&amp;"-"&amp;COUNTIF($B$24:B583,B583)</f>
        <v>Ampliação Unidade-231</v>
      </c>
      <c r="B583" s="136" t="s">
        <v>11</v>
      </c>
      <c r="C583" s="81" t="s">
        <v>772</v>
      </c>
      <c r="D583" s="84" t="s">
        <v>1045</v>
      </c>
      <c r="E583" s="85" t="s">
        <v>23</v>
      </c>
      <c r="F583" s="34">
        <v>208.91</v>
      </c>
      <c r="G583" s="132"/>
      <c r="H583" s="132"/>
      <c r="I583" s="31">
        <f t="shared" si="93"/>
        <v>0</v>
      </c>
      <c r="J583" s="133"/>
      <c r="K583" s="32">
        <f t="shared" si="94"/>
        <v>0</v>
      </c>
      <c r="L583" s="33">
        <f t="shared" si="95"/>
        <v>0</v>
      </c>
      <c r="Z583" s="4">
        <f t="shared" si="88"/>
        <v>0</v>
      </c>
      <c r="AA583" s="4">
        <f t="shared" si="89"/>
        <v>0</v>
      </c>
      <c r="AD583" s="63"/>
      <c r="AE583" s="63"/>
      <c r="AM583" s="65"/>
      <c r="AN583" s="65"/>
      <c r="AO583" s="65"/>
      <c r="AP583"/>
    </row>
    <row r="584" spans="1:1024" outlineLevel="1" x14ac:dyDescent="0.25">
      <c r="A584" s="2" t="str">
        <f>B584&amp;"-"&amp;COUNTIF($B$24:B584,B584)</f>
        <v>Reforma-235</v>
      </c>
      <c r="B584" s="136" t="s">
        <v>7</v>
      </c>
      <c r="C584" s="81" t="s">
        <v>773</v>
      </c>
      <c r="D584" s="84" t="s">
        <v>1046</v>
      </c>
      <c r="E584" s="85" t="s">
        <v>23</v>
      </c>
      <c r="F584" s="34">
        <v>84.06</v>
      </c>
      <c r="G584" s="132"/>
      <c r="H584" s="132"/>
      <c r="I584" s="31">
        <f t="shared" si="93"/>
        <v>0</v>
      </c>
      <c r="J584" s="133"/>
      <c r="K584" s="32">
        <f t="shared" si="94"/>
        <v>0</v>
      </c>
      <c r="L584" s="33">
        <f t="shared" si="95"/>
        <v>0</v>
      </c>
      <c r="Z584" s="4">
        <f t="shared" si="88"/>
        <v>0</v>
      </c>
      <c r="AA584" s="4">
        <f t="shared" si="89"/>
        <v>0</v>
      </c>
      <c r="AD584" s="63"/>
      <c r="AE584" s="63"/>
      <c r="AM584" s="65"/>
      <c r="AN584" s="65"/>
      <c r="AO584" s="65"/>
      <c r="AP584"/>
    </row>
    <row r="585" spans="1:1024" outlineLevel="1" x14ac:dyDescent="0.25">
      <c r="A585" s="2" t="str">
        <f>B585&amp;"-"&amp;COUNTIF($B$24:B585,B585)</f>
        <v>Ampliação Unidade-232</v>
      </c>
      <c r="B585" s="136" t="s">
        <v>11</v>
      </c>
      <c r="C585" s="81" t="s">
        <v>774</v>
      </c>
      <c r="D585" s="84" t="s">
        <v>1046</v>
      </c>
      <c r="E585" s="85" t="s">
        <v>23</v>
      </c>
      <c r="F585" s="34">
        <v>208.91</v>
      </c>
      <c r="G585" s="132"/>
      <c r="H585" s="132"/>
      <c r="I585" s="31">
        <f t="shared" si="93"/>
        <v>0</v>
      </c>
      <c r="J585" s="133"/>
      <c r="K585" s="32">
        <f t="shared" si="94"/>
        <v>0</v>
      </c>
      <c r="L585" s="33">
        <f t="shared" si="95"/>
        <v>0</v>
      </c>
      <c r="Z585" s="4">
        <f t="shared" si="88"/>
        <v>0</v>
      </c>
      <c r="AA585" s="4">
        <f t="shared" si="89"/>
        <v>0</v>
      </c>
      <c r="AD585" s="63"/>
      <c r="AE585" s="63"/>
      <c r="AM585" s="65"/>
      <c r="AN585" s="65"/>
      <c r="AO585" s="65"/>
      <c r="AP585"/>
    </row>
    <row r="586" spans="1:1024" s="1" customFormat="1" x14ac:dyDescent="0.25">
      <c r="A586" s="2"/>
      <c r="B586" s="136"/>
      <c r="C586" s="106" t="s">
        <v>775</v>
      </c>
      <c r="D586" s="89" t="s">
        <v>663</v>
      </c>
      <c r="E586" s="97"/>
      <c r="F586" s="119"/>
      <c r="G586" s="120"/>
      <c r="H586" s="120"/>
      <c r="I586" s="93"/>
      <c r="J586" s="93"/>
      <c r="K586" s="94"/>
      <c r="L586" s="100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4">
        <f t="shared" si="88"/>
        <v>0</v>
      </c>
      <c r="AA586" s="4">
        <f t="shared" si="89"/>
        <v>0</v>
      </c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80"/>
      <c r="AN586" s="80"/>
      <c r="AO586" s="80"/>
      <c r="AMF586"/>
      <c r="AMG586"/>
      <c r="AMH586"/>
      <c r="AMI586"/>
      <c r="AMJ586"/>
    </row>
    <row r="587" spans="1:1024" outlineLevel="1" x14ac:dyDescent="0.25">
      <c r="A587" s="2" t="str">
        <f>B587&amp;"-"&amp;COUNTIF($B$24:B587,B587)</f>
        <v>Reforma-236</v>
      </c>
      <c r="B587" s="136" t="s">
        <v>7</v>
      </c>
      <c r="C587" s="81" t="s">
        <v>776</v>
      </c>
      <c r="D587" s="84" t="s">
        <v>777</v>
      </c>
      <c r="E587" s="85" t="s">
        <v>23</v>
      </c>
      <c r="F587" s="34">
        <v>27.127251461988301</v>
      </c>
      <c r="G587" s="132"/>
      <c r="H587" s="132"/>
      <c r="I587" s="31">
        <f>IF(F587&lt;&gt;"",TRUNC(G587,2)+TRUNC(H587,2),"")</f>
        <v>0</v>
      </c>
      <c r="J587" s="133"/>
      <c r="K587" s="32">
        <f>ROUND(I587*(1+J587),2)</f>
        <v>0</v>
      </c>
      <c r="L587" s="33">
        <f>ROUND(K587*F587,2)</f>
        <v>0</v>
      </c>
      <c r="Z587" s="4">
        <f t="shared" si="88"/>
        <v>0</v>
      </c>
      <c r="AA587" s="4">
        <f t="shared" si="89"/>
        <v>0</v>
      </c>
      <c r="AD587" s="63"/>
      <c r="AE587" s="63"/>
      <c r="AM587" s="65"/>
      <c r="AN587" s="65"/>
      <c r="AO587" s="65"/>
      <c r="AP587"/>
    </row>
    <row r="588" spans="1:1024" outlineLevel="1" x14ac:dyDescent="0.25">
      <c r="A588" s="2" t="str">
        <f>B588&amp;"-"&amp;COUNTIF($B$24:B588,B588)</f>
        <v>Ampliação Unidade-233</v>
      </c>
      <c r="B588" s="136" t="s">
        <v>11</v>
      </c>
      <c r="C588" s="81" t="s">
        <v>778</v>
      </c>
      <c r="D588" s="84" t="s">
        <v>777</v>
      </c>
      <c r="E588" s="85" t="s">
        <v>23</v>
      </c>
      <c r="F588" s="34">
        <v>42.668070175438601</v>
      </c>
      <c r="G588" s="132"/>
      <c r="H588" s="132"/>
      <c r="I588" s="31">
        <f>IF(F588&lt;&gt;"",TRUNC(G588,2)+TRUNC(H588,2),"")</f>
        <v>0</v>
      </c>
      <c r="J588" s="133"/>
      <c r="K588" s="32">
        <f>ROUND(I588*(1+J588),2)</f>
        <v>0</v>
      </c>
      <c r="L588" s="33">
        <f>ROUND(K588*F588,2)</f>
        <v>0</v>
      </c>
      <c r="Z588" s="4">
        <f t="shared" si="88"/>
        <v>0</v>
      </c>
      <c r="AA588" s="4">
        <f t="shared" si="89"/>
        <v>0</v>
      </c>
      <c r="AD588" s="63"/>
      <c r="AE588" s="63"/>
      <c r="AM588" s="65"/>
      <c r="AN588" s="65"/>
      <c r="AO588" s="65"/>
      <c r="AP588"/>
    </row>
    <row r="589" spans="1:1024" ht="27" outlineLevel="1" x14ac:dyDescent="0.25">
      <c r="A589" s="2" t="str">
        <f>B589&amp;"-"&amp;COUNTIF($B$24:B589,B589)</f>
        <v>Reforma-237</v>
      </c>
      <c r="B589" s="136" t="s">
        <v>7</v>
      </c>
      <c r="C589" s="81" t="s">
        <v>779</v>
      </c>
      <c r="D589" s="84" t="s">
        <v>1047</v>
      </c>
      <c r="E589" s="85" t="s">
        <v>23</v>
      </c>
      <c r="F589" s="34">
        <v>32</v>
      </c>
      <c r="G589" s="132"/>
      <c r="H589" s="132"/>
      <c r="I589" s="31">
        <f>IF(F589&lt;&gt;"",TRUNC(G589,2)+TRUNC(H589,2),"")</f>
        <v>0</v>
      </c>
      <c r="J589" s="133"/>
      <c r="K589" s="32">
        <f>ROUND(I589*(1+J589),2)</f>
        <v>0</v>
      </c>
      <c r="L589" s="33">
        <f>ROUND(K589*F589,2)</f>
        <v>0</v>
      </c>
      <c r="Z589" s="4">
        <f t="shared" si="88"/>
        <v>0</v>
      </c>
      <c r="AA589" s="4">
        <f t="shared" si="89"/>
        <v>0</v>
      </c>
      <c r="AD589" s="63"/>
      <c r="AE589" s="63"/>
      <c r="AM589" s="65"/>
      <c r="AN589" s="65"/>
      <c r="AO589" s="65"/>
      <c r="AP589"/>
    </row>
    <row r="590" spans="1:1024" ht="27.6" outlineLevel="1" thickBot="1" x14ac:dyDescent="0.3">
      <c r="A590" s="2" t="str">
        <f>B590&amp;"-"&amp;COUNTIF($B$24:B590,B590)</f>
        <v>Ampliação Unidade-234</v>
      </c>
      <c r="B590" s="136" t="s">
        <v>11</v>
      </c>
      <c r="C590" s="81" t="s">
        <v>780</v>
      </c>
      <c r="D590" s="84" t="s">
        <v>1047</v>
      </c>
      <c r="E590" s="85" t="s">
        <v>23</v>
      </c>
      <c r="F590" s="34">
        <v>47</v>
      </c>
      <c r="G590" s="132"/>
      <c r="H590" s="132"/>
      <c r="I590" s="31">
        <f>IF(F590&lt;&gt;"",TRUNC(G590,2)+TRUNC(H590,2),"")</f>
        <v>0</v>
      </c>
      <c r="J590" s="133"/>
      <c r="K590" s="32">
        <f>ROUND(I590*(1+J590),2)</f>
        <v>0</v>
      </c>
      <c r="L590" s="33">
        <f>ROUND(K590*F590,2)</f>
        <v>0</v>
      </c>
      <c r="Z590" s="4">
        <f t="shared" si="88"/>
        <v>0</v>
      </c>
      <c r="AA590" s="4">
        <f t="shared" si="89"/>
        <v>0</v>
      </c>
      <c r="AD590" s="63"/>
      <c r="AE590" s="63"/>
      <c r="AM590" s="65"/>
      <c r="AN590" s="65"/>
      <c r="AO590" s="65"/>
      <c r="AP590"/>
    </row>
    <row r="591" spans="1:1024" ht="14.4" thickBot="1" x14ac:dyDescent="0.3">
      <c r="B591" s="136"/>
      <c r="C591" s="86"/>
      <c r="D591" s="61"/>
      <c r="E591" s="41"/>
      <c r="F591" s="87"/>
      <c r="G591" s="87"/>
      <c r="H591" s="87"/>
      <c r="I591" s="37"/>
      <c r="J591" s="38"/>
      <c r="K591" s="39" t="s">
        <v>18</v>
      </c>
      <c r="L591" s="39">
        <f>SUM(L568:L590)</f>
        <v>0</v>
      </c>
      <c r="M591" s="40" t="e">
        <f>L591/$L$624</f>
        <v>#DIV/0!</v>
      </c>
      <c r="Z591" s="4">
        <f t="shared" si="88"/>
        <v>0</v>
      </c>
      <c r="AA591" s="4">
        <f t="shared" si="89"/>
        <v>0</v>
      </c>
      <c r="AD591" s="63"/>
      <c r="AE591" s="63"/>
      <c r="AM591" s="65"/>
      <c r="AN591" s="65"/>
      <c r="AO591" s="65"/>
      <c r="AP591"/>
    </row>
    <row r="592" spans="1:1024" s="1" customFormat="1" ht="14.4" thickBot="1" x14ac:dyDescent="0.3">
      <c r="B592" s="136"/>
      <c r="C592" s="70" t="s">
        <v>781</v>
      </c>
      <c r="D592" s="71" t="s">
        <v>782</v>
      </c>
      <c r="E592" s="72"/>
      <c r="F592" s="73"/>
      <c r="G592" s="74"/>
      <c r="H592" s="74"/>
      <c r="I592" s="75"/>
      <c r="J592" s="75"/>
      <c r="K592" s="76"/>
      <c r="L592" s="77"/>
      <c r="M592" s="113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4">
        <f t="shared" si="88"/>
        <v>0</v>
      </c>
      <c r="AA592" s="4">
        <f t="shared" si="89"/>
        <v>0</v>
      </c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80"/>
      <c r="AN592" s="80"/>
      <c r="AO592" s="80"/>
      <c r="AMF592"/>
      <c r="AMG592"/>
      <c r="AMH592"/>
      <c r="AMI592"/>
      <c r="AMJ592"/>
    </row>
    <row r="593" spans="1:1024" ht="27.6" outlineLevel="1" x14ac:dyDescent="0.25">
      <c r="A593" s="2" t="str">
        <f>B593&amp;"-"&amp;COUNTIF($B$24:B593,B593)</f>
        <v>Reforma-238</v>
      </c>
      <c r="B593" s="136" t="s">
        <v>7</v>
      </c>
      <c r="C593" s="81" t="s">
        <v>783</v>
      </c>
      <c r="D593" s="84" t="s">
        <v>1048</v>
      </c>
      <c r="E593" s="85" t="s">
        <v>23</v>
      </c>
      <c r="F593" s="34">
        <v>17</v>
      </c>
      <c r="G593" s="132"/>
      <c r="H593" s="132"/>
      <c r="I593" s="31">
        <f>IF(F593&lt;&gt;"",TRUNC(G593,2)+TRUNC(H593,2),"")</f>
        <v>0</v>
      </c>
      <c r="J593" s="133"/>
      <c r="K593" s="32">
        <f>ROUND(I593*(1+J593),2)</f>
        <v>0</v>
      </c>
      <c r="L593" s="33">
        <f>ROUND(K593*F593,2)</f>
        <v>0</v>
      </c>
      <c r="Z593" s="4">
        <f t="shared" si="88"/>
        <v>0</v>
      </c>
      <c r="AA593" s="4">
        <f t="shared" si="89"/>
        <v>0</v>
      </c>
      <c r="AD593" s="63"/>
      <c r="AE593" s="63"/>
      <c r="AM593" s="65"/>
      <c r="AN593" s="65"/>
      <c r="AO593" s="65"/>
      <c r="AP593"/>
    </row>
    <row r="594" spans="1:1024" ht="28.2" outlineLevel="1" thickBot="1" x14ac:dyDescent="0.3">
      <c r="A594" s="2" t="str">
        <f>B594&amp;"-"&amp;COUNTIF($B$24:B594,B594)</f>
        <v>Ampliação Unidade-235</v>
      </c>
      <c r="B594" s="136" t="s">
        <v>11</v>
      </c>
      <c r="C594" s="81" t="s">
        <v>784</v>
      </c>
      <c r="D594" s="84" t="s">
        <v>1049</v>
      </c>
      <c r="E594" s="85" t="s">
        <v>23</v>
      </c>
      <c r="F594" s="34">
        <v>2</v>
      </c>
      <c r="G594" s="132"/>
      <c r="H594" s="132"/>
      <c r="I594" s="31">
        <f>IF(F594&lt;&gt;"",TRUNC(G594,2)+TRUNC(H594,2),"")</f>
        <v>0</v>
      </c>
      <c r="J594" s="133"/>
      <c r="K594" s="32">
        <f>ROUND(I594*(1+J594),2)</f>
        <v>0</v>
      </c>
      <c r="L594" s="33">
        <f>ROUND(K594*F594,2)</f>
        <v>0</v>
      </c>
      <c r="Z594" s="4">
        <f t="shared" si="88"/>
        <v>0</v>
      </c>
      <c r="AA594" s="4">
        <f t="shared" si="89"/>
        <v>0</v>
      </c>
      <c r="AD594" s="63"/>
      <c r="AE594" s="63"/>
      <c r="AM594" s="65"/>
      <c r="AN594" s="65"/>
      <c r="AO594" s="65"/>
      <c r="AP594"/>
    </row>
    <row r="595" spans="1:1024" ht="14.4" thickBot="1" x14ac:dyDescent="0.3">
      <c r="B595" s="136"/>
      <c r="C595" s="86"/>
      <c r="D595" s="61"/>
      <c r="E595" s="36"/>
      <c r="F595" s="87"/>
      <c r="G595" s="87"/>
      <c r="H595" s="87"/>
      <c r="I595" s="37"/>
      <c r="J595" s="38"/>
      <c r="K595" s="39" t="s">
        <v>18</v>
      </c>
      <c r="L595" s="39">
        <f>SUM(L593:L594)</f>
        <v>0</v>
      </c>
      <c r="M595" s="40" t="e">
        <f>L595/$L$624</f>
        <v>#DIV/0!</v>
      </c>
      <c r="Z595" s="4">
        <f t="shared" si="88"/>
        <v>0</v>
      </c>
      <c r="AA595" s="4">
        <f t="shared" si="89"/>
        <v>0</v>
      </c>
      <c r="AD595" s="63"/>
      <c r="AE595" s="63"/>
      <c r="AM595" s="65"/>
      <c r="AN595" s="65"/>
      <c r="AO595" s="65"/>
      <c r="AP595"/>
    </row>
    <row r="596" spans="1:1024" s="1" customFormat="1" ht="14.4" thickBot="1" x14ac:dyDescent="0.3">
      <c r="B596" s="136"/>
      <c r="C596" s="70" t="s">
        <v>785</v>
      </c>
      <c r="D596" s="71" t="s">
        <v>786</v>
      </c>
      <c r="E596" s="72"/>
      <c r="F596" s="73"/>
      <c r="G596" s="74"/>
      <c r="H596" s="74"/>
      <c r="I596" s="75"/>
      <c r="J596" s="75"/>
      <c r="K596" s="76"/>
      <c r="L596" s="77"/>
      <c r="M596" s="113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4">
        <f t="shared" si="88"/>
        <v>0</v>
      </c>
      <c r="AA596" s="4">
        <f t="shared" si="89"/>
        <v>0</v>
      </c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80"/>
      <c r="AN596" s="80"/>
      <c r="AO596" s="80"/>
      <c r="AMF596"/>
      <c r="AMG596"/>
      <c r="AMH596"/>
      <c r="AMI596"/>
      <c r="AMJ596"/>
    </row>
    <row r="597" spans="1:1024" ht="27.6" outlineLevel="1" x14ac:dyDescent="0.25">
      <c r="A597" s="2" t="str">
        <f>B597&amp;"-"&amp;COUNTIF($B$24:B597,B597)</f>
        <v>Reforma-239</v>
      </c>
      <c r="B597" s="136" t="s">
        <v>7</v>
      </c>
      <c r="C597" s="81" t="s">
        <v>787</v>
      </c>
      <c r="D597" s="84" t="s">
        <v>1050</v>
      </c>
      <c r="E597" s="85" t="s">
        <v>55</v>
      </c>
      <c r="F597" s="34">
        <v>1</v>
      </c>
      <c r="G597" s="132"/>
      <c r="H597" s="132"/>
      <c r="I597" s="31">
        <f t="shared" ref="I597:I611" si="96">IF(F597&lt;&gt;"",TRUNC(G597,2)+TRUNC(H597,2),"")</f>
        <v>0</v>
      </c>
      <c r="J597" s="133"/>
      <c r="K597" s="32">
        <f t="shared" ref="K597:K611" si="97">ROUND(I597*(1+J597),2)</f>
        <v>0</v>
      </c>
      <c r="L597" s="33">
        <f t="shared" ref="L597:L611" si="98">ROUND(K597*F597,2)</f>
        <v>0</v>
      </c>
      <c r="Z597" s="4">
        <f t="shared" si="88"/>
        <v>0</v>
      </c>
      <c r="AA597" s="4">
        <f t="shared" si="89"/>
        <v>0</v>
      </c>
      <c r="AD597" s="63"/>
      <c r="AE597" s="63"/>
      <c r="AM597" s="65"/>
      <c r="AN597" s="65"/>
      <c r="AO597" s="65"/>
      <c r="AP597"/>
    </row>
    <row r="598" spans="1:1024" ht="27.6" outlineLevel="1" x14ac:dyDescent="0.25">
      <c r="A598" s="2" t="str">
        <f>B598&amp;"-"&amp;COUNTIF($B$24:B598,B598)</f>
        <v>Ampliação Unidade-236</v>
      </c>
      <c r="B598" s="136" t="s">
        <v>11</v>
      </c>
      <c r="C598" s="81" t="s">
        <v>788</v>
      </c>
      <c r="D598" s="84" t="s">
        <v>1051</v>
      </c>
      <c r="E598" s="85" t="s">
        <v>55</v>
      </c>
      <c r="F598" s="34">
        <v>2</v>
      </c>
      <c r="G598" s="132"/>
      <c r="H598" s="132"/>
      <c r="I598" s="31">
        <f t="shared" si="96"/>
        <v>0</v>
      </c>
      <c r="J598" s="133"/>
      <c r="K598" s="32">
        <f t="shared" si="97"/>
        <v>0</v>
      </c>
      <c r="L598" s="33">
        <f t="shared" si="98"/>
        <v>0</v>
      </c>
      <c r="Z598" s="4">
        <f t="shared" si="88"/>
        <v>0</v>
      </c>
      <c r="AA598" s="4">
        <f t="shared" si="89"/>
        <v>0</v>
      </c>
      <c r="AD598" s="63"/>
      <c r="AE598" s="63"/>
      <c r="AM598" s="65"/>
      <c r="AN598" s="65"/>
      <c r="AO598" s="65"/>
      <c r="AP598"/>
    </row>
    <row r="599" spans="1:1024" ht="27.6" outlineLevel="1" x14ac:dyDescent="0.25">
      <c r="A599" s="2" t="str">
        <f>B599&amp;"-"&amp;COUNTIF($B$24:B599,B599)</f>
        <v>Reforma-240</v>
      </c>
      <c r="B599" s="136" t="s">
        <v>7</v>
      </c>
      <c r="C599" s="81" t="s">
        <v>789</v>
      </c>
      <c r="D599" s="84" t="s">
        <v>1052</v>
      </c>
      <c r="E599" s="85" t="s">
        <v>55</v>
      </c>
      <c r="F599" s="34">
        <v>1</v>
      </c>
      <c r="G599" s="132"/>
      <c r="H599" s="132"/>
      <c r="I599" s="31">
        <f t="shared" si="96"/>
        <v>0</v>
      </c>
      <c r="J599" s="133"/>
      <c r="K599" s="32">
        <f t="shared" si="97"/>
        <v>0</v>
      </c>
      <c r="L599" s="33">
        <f t="shared" si="98"/>
        <v>0</v>
      </c>
      <c r="Z599" s="4">
        <f t="shared" si="88"/>
        <v>0</v>
      </c>
      <c r="AA599" s="4">
        <f t="shared" si="89"/>
        <v>0</v>
      </c>
      <c r="AD599" s="63"/>
      <c r="AE599" s="63"/>
      <c r="AM599" s="65"/>
      <c r="AN599" s="65"/>
      <c r="AO599" s="65"/>
      <c r="AP599"/>
    </row>
    <row r="600" spans="1:1024" ht="27.6" outlineLevel="1" x14ac:dyDescent="0.25">
      <c r="A600" s="2" t="str">
        <f>B600&amp;"-"&amp;COUNTIF($B$24:B600,B600)</f>
        <v>Ampliação Unidade-237</v>
      </c>
      <c r="B600" s="136" t="s">
        <v>11</v>
      </c>
      <c r="C600" s="81" t="s">
        <v>790</v>
      </c>
      <c r="D600" s="84" t="s">
        <v>1053</v>
      </c>
      <c r="E600" s="85" t="s">
        <v>55</v>
      </c>
      <c r="F600" s="34">
        <v>2</v>
      </c>
      <c r="G600" s="132"/>
      <c r="H600" s="132"/>
      <c r="I600" s="31">
        <f t="shared" si="96"/>
        <v>0</v>
      </c>
      <c r="J600" s="133"/>
      <c r="K600" s="32">
        <f t="shared" si="97"/>
        <v>0</v>
      </c>
      <c r="L600" s="33">
        <f t="shared" si="98"/>
        <v>0</v>
      </c>
      <c r="Z600" s="4">
        <f t="shared" ref="Z600:Z623" si="99">IF(B600="Ampliação",L600,0)</f>
        <v>0</v>
      </c>
      <c r="AA600" s="4">
        <f t="shared" ref="AA600:AA623" si="100">IF(B600="Reforma",L600,0)</f>
        <v>0</v>
      </c>
      <c r="AD600" s="63"/>
      <c r="AE600" s="63"/>
      <c r="AM600" s="65"/>
      <c r="AN600" s="65"/>
      <c r="AO600" s="65"/>
      <c r="AP600"/>
    </row>
    <row r="601" spans="1:1024" outlineLevel="1" x14ac:dyDescent="0.25">
      <c r="A601" s="2" t="str">
        <f>B601&amp;"-"&amp;COUNTIF($B$24:B601,B601)</f>
        <v>Reforma-241</v>
      </c>
      <c r="B601" s="136" t="s">
        <v>7</v>
      </c>
      <c r="C601" s="81" t="s">
        <v>791</v>
      </c>
      <c r="D601" s="84" t="s">
        <v>1054</v>
      </c>
      <c r="E601" s="85" t="s">
        <v>55</v>
      </c>
      <c r="F601" s="34">
        <v>1</v>
      </c>
      <c r="G601" s="132"/>
      <c r="H601" s="132"/>
      <c r="I601" s="31">
        <f t="shared" si="96"/>
        <v>0</v>
      </c>
      <c r="J601" s="133"/>
      <c r="K601" s="32">
        <f t="shared" si="97"/>
        <v>0</v>
      </c>
      <c r="L601" s="33">
        <f t="shared" si="98"/>
        <v>0</v>
      </c>
      <c r="Z601" s="4">
        <f t="shared" si="99"/>
        <v>0</v>
      </c>
      <c r="AA601" s="4">
        <f t="shared" si="100"/>
        <v>0</v>
      </c>
      <c r="AD601" s="63"/>
      <c r="AE601" s="63"/>
      <c r="AM601" s="65"/>
      <c r="AN601" s="65"/>
      <c r="AO601" s="65"/>
      <c r="AP601"/>
    </row>
    <row r="602" spans="1:1024" outlineLevel="1" x14ac:dyDescent="0.25">
      <c r="A602" s="2" t="str">
        <f>B602&amp;"-"&amp;COUNTIF($B$24:B602,B602)</f>
        <v>Ampliação Unidade-238</v>
      </c>
      <c r="B602" s="136" t="s">
        <v>11</v>
      </c>
      <c r="C602" s="81" t="s">
        <v>792</v>
      </c>
      <c r="D602" s="84" t="s">
        <v>1055</v>
      </c>
      <c r="E602" s="85" t="s">
        <v>55</v>
      </c>
      <c r="F602" s="34">
        <v>2</v>
      </c>
      <c r="G602" s="132"/>
      <c r="H602" s="132"/>
      <c r="I602" s="31">
        <f t="shared" si="96"/>
        <v>0</v>
      </c>
      <c r="J602" s="133"/>
      <c r="K602" s="32">
        <f t="shared" si="97"/>
        <v>0</v>
      </c>
      <c r="L602" s="33">
        <f t="shared" si="98"/>
        <v>0</v>
      </c>
      <c r="Z602" s="4">
        <f t="shared" si="99"/>
        <v>0</v>
      </c>
      <c r="AA602" s="4">
        <f t="shared" si="100"/>
        <v>0</v>
      </c>
      <c r="AD602" s="63"/>
      <c r="AE602" s="63"/>
      <c r="AM602" s="65"/>
      <c r="AN602" s="65"/>
      <c r="AO602" s="65"/>
      <c r="AP602"/>
    </row>
    <row r="603" spans="1:1024" ht="27.6" outlineLevel="1" x14ac:dyDescent="0.25">
      <c r="A603" s="2" t="str">
        <f>B603&amp;"-"&amp;COUNTIF($B$24:B603,B603)</f>
        <v>Reforma-242</v>
      </c>
      <c r="B603" s="136" t="s">
        <v>7</v>
      </c>
      <c r="C603" s="81" t="s">
        <v>793</v>
      </c>
      <c r="D603" s="84" t="s">
        <v>1056</v>
      </c>
      <c r="E603" s="85" t="s">
        <v>55</v>
      </c>
      <c r="F603" s="34">
        <v>3</v>
      </c>
      <c r="G603" s="132"/>
      <c r="H603" s="132"/>
      <c r="I603" s="31">
        <f t="shared" si="96"/>
        <v>0</v>
      </c>
      <c r="J603" s="133"/>
      <c r="K603" s="32">
        <f t="shared" si="97"/>
        <v>0</v>
      </c>
      <c r="L603" s="33">
        <f t="shared" si="98"/>
        <v>0</v>
      </c>
      <c r="Z603" s="4">
        <f t="shared" si="99"/>
        <v>0</v>
      </c>
      <c r="AA603" s="4">
        <f t="shared" si="100"/>
        <v>0</v>
      </c>
      <c r="AD603" s="63"/>
      <c r="AE603" s="63"/>
      <c r="AM603" s="65"/>
      <c r="AN603" s="65"/>
      <c r="AO603" s="65"/>
      <c r="AP603"/>
    </row>
    <row r="604" spans="1:1024" ht="27.6" outlineLevel="1" x14ac:dyDescent="0.25">
      <c r="A604" s="2" t="str">
        <f>B604&amp;"-"&amp;COUNTIF($B$24:B604,B604)</f>
        <v>Ampliação Unidade-239</v>
      </c>
      <c r="B604" s="136" t="s">
        <v>11</v>
      </c>
      <c r="C604" s="81" t="s">
        <v>794</v>
      </c>
      <c r="D604" s="84" t="s">
        <v>1057</v>
      </c>
      <c r="E604" s="85" t="s">
        <v>55</v>
      </c>
      <c r="F604" s="34">
        <v>6</v>
      </c>
      <c r="G604" s="132"/>
      <c r="H604" s="132"/>
      <c r="I604" s="31">
        <f t="shared" si="96"/>
        <v>0</v>
      </c>
      <c r="J604" s="133"/>
      <c r="K604" s="32">
        <f t="shared" si="97"/>
        <v>0</v>
      </c>
      <c r="L604" s="33">
        <f t="shared" si="98"/>
        <v>0</v>
      </c>
      <c r="Z604" s="4">
        <f t="shared" si="99"/>
        <v>0</v>
      </c>
      <c r="AA604" s="4">
        <f t="shared" si="100"/>
        <v>0</v>
      </c>
      <c r="AD604" s="63"/>
      <c r="AE604" s="63"/>
      <c r="AM604" s="65"/>
      <c r="AN604" s="65"/>
      <c r="AO604" s="65"/>
      <c r="AP604"/>
    </row>
    <row r="605" spans="1:1024" ht="27.6" outlineLevel="1" x14ac:dyDescent="0.25">
      <c r="A605" s="2" t="str">
        <f>B605&amp;"-"&amp;COUNTIF($B$24:B605,B605)</f>
        <v>Reforma-243</v>
      </c>
      <c r="B605" s="136" t="s">
        <v>7</v>
      </c>
      <c r="C605" s="81" t="s">
        <v>795</v>
      </c>
      <c r="D605" s="84" t="s">
        <v>1058</v>
      </c>
      <c r="E605" s="85" t="s">
        <v>55</v>
      </c>
      <c r="F605" s="34">
        <v>1</v>
      </c>
      <c r="G605" s="132"/>
      <c r="H605" s="132"/>
      <c r="I605" s="31">
        <f t="shared" si="96"/>
        <v>0</v>
      </c>
      <c r="J605" s="133"/>
      <c r="K605" s="32">
        <f t="shared" si="97"/>
        <v>0</v>
      </c>
      <c r="L605" s="33">
        <f t="shared" si="98"/>
        <v>0</v>
      </c>
      <c r="Z605" s="4">
        <f t="shared" si="99"/>
        <v>0</v>
      </c>
      <c r="AA605" s="4">
        <f t="shared" si="100"/>
        <v>0</v>
      </c>
      <c r="AD605" s="63"/>
      <c r="AE605" s="63"/>
      <c r="AM605" s="65"/>
      <c r="AN605" s="65"/>
      <c r="AO605" s="65"/>
      <c r="AP605"/>
    </row>
    <row r="606" spans="1:1024" ht="27.6" outlineLevel="1" x14ac:dyDescent="0.25">
      <c r="A606" s="2" t="str">
        <f>B606&amp;"-"&amp;COUNTIF($B$24:B606,B606)</f>
        <v>Ampliação Unidade-240</v>
      </c>
      <c r="B606" s="136" t="s">
        <v>11</v>
      </c>
      <c r="C606" s="81" t="s">
        <v>796</v>
      </c>
      <c r="D606" s="84" t="s">
        <v>1059</v>
      </c>
      <c r="E606" s="85" t="s">
        <v>55</v>
      </c>
      <c r="F606" s="34">
        <v>2</v>
      </c>
      <c r="G606" s="132"/>
      <c r="H606" s="132"/>
      <c r="I606" s="31">
        <f t="shared" si="96"/>
        <v>0</v>
      </c>
      <c r="J606" s="133"/>
      <c r="K606" s="32">
        <f t="shared" si="97"/>
        <v>0</v>
      </c>
      <c r="L606" s="33">
        <f t="shared" si="98"/>
        <v>0</v>
      </c>
      <c r="Z606" s="4">
        <f t="shared" si="99"/>
        <v>0</v>
      </c>
      <c r="AA606" s="4">
        <f t="shared" si="100"/>
        <v>0</v>
      </c>
      <c r="AD606" s="63"/>
      <c r="AE606" s="63"/>
      <c r="AM606" s="65"/>
      <c r="AN606" s="65"/>
      <c r="AO606" s="65"/>
      <c r="AP606"/>
    </row>
    <row r="607" spans="1:1024" ht="27.6" outlineLevel="1" x14ac:dyDescent="0.25">
      <c r="A607" s="2" t="str">
        <f>B607&amp;"-"&amp;COUNTIF($B$24:B607,B607)</f>
        <v>Reforma-244</v>
      </c>
      <c r="B607" s="136" t="s">
        <v>7</v>
      </c>
      <c r="C607" s="81" t="s">
        <v>797</v>
      </c>
      <c r="D607" s="84" t="s">
        <v>1060</v>
      </c>
      <c r="E607" s="85" t="s">
        <v>55</v>
      </c>
      <c r="F607" s="34">
        <v>1</v>
      </c>
      <c r="G607" s="132"/>
      <c r="H607" s="132"/>
      <c r="I607" s="31">
        <f t="shared" si="96"/>
        <v>0</v>
      </c>
      <c r="J607" s="133"/>
      <c r="K607" s="32">
        <f t="shared" si="97"/>
        <v>0</v>
      </c>
      <c r="L607" s="33">
        <f t="shared" si="98"/>
        <v>0</v>
      </c>
      <c r="Z607" s="4">
        <f t="shared" si="99"/>
        <v>0</v>
      </c>
      <c r="AA607" s="4">
        <f t="shared" si="100"/>
        <v>0</v>
      </c>
      <c r="AD607" s="63"/>
      <c r="AE607" s="63"/>
      <c r="AM607" s="65"/>
      <c r="AN607" s="65"/>
      <c r="AO607" s="65"/>
      <c r="AP607"/>
    </row>
    <row r="608" spans="1:1024" ht="27.6" outlineLevel="1" x14ac:dyDescent="0.25">
      <c r="A608" s="2" t="str">
        <f>B608&amp;"-"&amp;COUNTIF($B$24:B608,B608)</f>
        <v>Ampliação Unidade-241</v>
      </c>
      <c r="B608" s="136" t="s">
        <v>11</v>
      </c>
      <c r="C608" s="81" t="s">
        <v>798</v>
      </c>
      <c r="D608" s="84" t="s">
        <v>1061</v>
      </c>
      <c r="E608" s="85" t="s">
        <v>55</v>
      </c>
      <c r="F608" s="34">
        <v>2</v>
      </c>
      <c r="G608" s="132"/>
      <c r="H608" s="132"/>
      <c r="I608" s="31">
        <f t="shared" si="96"/>
        <v>0</v>
      </c>
      <c r="J608" s="133"/>
      <c r="K608" s="32">
        <f t="shared" si="97"/>
        <v>0</v>
      </c>
      <c r="L608" s="33">
        <f t="shared" si="98"/>
        <v>0</v>
      </c>
      <c r="Z608" s="4">
        <f t="shared" si="99"/>
        <v>0</v>
      </c>
      <c r="AA608" s="4">
        <f t="shared" si="100"/>
        <v>0</v>
      </c>
      <c r="AD608" s="63"/>
      <c r="AE608" s="63"/>
      <c r="AM608" s="65"/>
      <c r="AN608" s="65"/>
      <c r="AO608" s="65"/>
      <c r="AP608"/>
    </row>
    <row r="609" spans="1:1024" outlineLevel="1" x14ac:dyDescent="0.25">
      <c r="A609" s="2" t="str">
        <f>B609&amp;"-"&amp;COUNTIF($B$24:B609,B609)</f>
        <v>Reforma-245</v>
      </c>
      <c r="B609" s="136" t="s">
        <v>7</v>
      </c>
      <c r="C609" s="81" t="s">
        <v>799</v>
      </c>
      <c r="D609" s="84" t="s">
        <v>800</v>
      </c>
      <c r="E609" s="85" t="s">
        <v>23</v>
      </c>
      <c r="F609" s="34">
        <v>153.11000000000001</v>
      </c>
      <c r="G609" s="132"/>
      <c r="H609" s="132"/>
      <c r="I609" s="31">
        <f t="shared" si="96"/>
        <v>0</v>
      </c>
      <c r="J609" s="133"/>
      <c r="K609" s="32">
        <f t="shared" si="97"/>
        <v>0</v>
      </c>
      <c r="L609" s="33">
        <f t="shared" si="98"/>
        <v>0</v>
      </c>
      <c r="Z609" s="4">
        <f t="shared" si="99"/>
        <v>0</v>
      </c>
      <c r="AA609" s="4">
        <f t="shared" si="100"/>
        <v>0</v>
      </c>
      <c r="AD609" s="63"/>
      <c r="AE609" s="63"/>
      <c r="AM609" s="65"/>
      <c r="AN609" s="65"/>
      <c r="AO609" s="65"/>
      <c r="AP609"/>
    </row>
    <row r="610" spans="1:1024" outlineLevel="1" x14ac:dyDescent="0.25">
      <c r="A610" s="2" t="str">
        <f>B610&amp;"-"&amp;COUNTIF($B$24:B610,B610)</f>
        <v>Ampliação Unidade-242</v>
      </c>
      <c r="B610" s="136" t="s">
        <v>11</v>
      </c>
      <c r="C610" s="81" t="s">
        <v>801</v>
      </c>
      <c r="D610" s="84" t="s">
        <v>800</v>
      </c>
      <c r="E610" s="85" t="s">
        <v>23</v>
      </c>
      <c r="F610" s="34">
        <v>55.18</v>
      </c>
      <c r="G610" s="132"/>
      <c r="H610" s="132"/>
      <c r="I610" s="31">
        <f t="shared" si="96"/>
        <v>0</v>
      </c>
      <c r="J610" s="133"/>
      <c r="K610" s="32">
        <f t="shared" si="97"/>
        <v>0</v>
      </c>
      <c r="L610" s="33">
        <f t="shared" si="98"/>
        <v>0</v>
      </c>
      <c r="Z610" s="4">
        <f t="shared" si="99"/>
        <v>0</v>
      </c>
      <c r="AA610" s="4">
        <f t="shared" si="100"/>
        <v>0</v>
      </c>
      <c r="AD610" s="63"/>
      <c r="AE610" s="63"/>
      <c r="AM610" s="65"/>
      <c r="AN610" s="65"/>
      <c r="AO610" s="65"/>
      <c r="AP610"/>
    </row>
    <row r="611" spans="1:1024" ht="28.2" outlineLevel="1" thickBot="1" x14ac:dyDescent="0.3">
      <c r="A611" s="2" t="str">
        <f>B611&amp;"-"&amp;COUNTIF($B$24:B611,B611)</f>
        <v>Ampliação Unidade-243</v>
      </c>
      <c r="B611" s="136" t="s">
        <v>11</v>
      </c>
      <c r="C611" s="81" t="s">
        <v>802</v>
      </c>
      <c r="D611" s="84" t="s">
        <v>803</v>
      </c>
      <c r="E611" s="85" t="s">
        <v>55</v>
      </c>
      <c r="F611" s="34">
        <v>10</v>
      </c>
      <c r="G611" s="132"/>
      <c r="H611" s="132"/>
      <c r="I611" s="31">
        <f t="shared" si="96"/>
        <v>0</v>
      </c>
      <c r="J611" s="133"/>
      <c r="K611" s="32">
        <f t="shared" si="97"/>
        <v>0</v>
      </c>
      <c r="L611" s="33">
        <f t="shared" si="98"/>
        <v>0</v>
      </c>
      <c r="Z611" s="4">
        <f t="shared" si="99"/>
        <v>0</v>
      </c>
      <c r="AA611" s="4">
        <f t="shared" si="100"/>
        <v>0</v>
      </c>
      <c r="AD611" s="63"/>
      <c r="AE611" s="63"/>
      <c r="AM611" s="65"/>
      <c r="AN611" s="65"/>
      <c r="AO611" s="65"/>
      <c r="AP611"/>
    </row>
    <row r="612" spans="1:1024" ht="14.4" thickBot="1" x14ac:dyDescent="0.3">
      <c r="B612" s="136"/>
      <c r="C612" s="86"/>
      <c r="D612" s="61"/>
      <c r="E612" s="36"/>
      <c r="F612" s="87"/>
      <c r="G612" s="87"/>
      <c r="H612" s="87"/>
      <c r="I612" s="37"/>
      <c r="J612" s="38"/>
      <c r="K612" s="39" t="s">
        <v>18</v>
      </c>
      <c r="L612" s="39">
        <f>SUM(L597:L611)</f>
        <v>0</v>
      </c>
      <c r="M612" s="40" t="e">
        <f>L612/$L$624</f>
        <v>#DIV/0!</v>
      </c>
      <c r="Z612" s="4">
        <f t="shared" si="99"/>
        <v>0</v>
      </c>
      <c r="AA612" s="4">
        <f t="shared" si="100"/>
        <v>0</v>
      </c>
      <c r="AD612" s="63"/>
      <c r="AE612" s="63"/>
      <c r="AM612" s="65"/>
      <c r="AN612" s="65"/>
      <c r="AO612" s="65"/>
      <c r="AP612"/>
    </row>
    <row r="613" spans="1:1024" s="1" customFormat="1" ht="14.4" thickBot="1" x14ac:dyDescent="0.3">
      <c r="B613" s="136"/>
      <c r="C613" s="70" t="s">
        <v>804</v>
      </c>
      <c r="D613" s="71" t="s">
        <v>805</v>
      </c>
      <c r="E613" s="72"/>
      <c r="F613" s="73"/>
      <c r="G613" s="74"/>
      <c r="H613" s="74"/>
      <c r="I613" s="75"/>
      <c r="J613" s="75"/>
      <c r="K613" s="76"/>
      <c r="L613" s="77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4">
        <f t="shared" si="99"/>
        <v>0</v>
      </c>
      <c r="AA613" s="4">
        <f t="shared" si="100"/>
        <v>0</v>
      </c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80"/>
      <c r="AN613" s="80"/>
      <c r="AO613" s="80"/>
      <c r="AMF613"/>
      <c r="AMG613"/>
      <c r="AMH613"/>
      <c r="AMI613"/>
      <c r="AMJ613"/>
    </row>
    <row r="614" spans="1:1024" outlineLevel="1" x14ac:dyDescent="0.25">
      <c r="A614" s="2" t="str">
        <f>B614&amp;"-"&amp;COUNTIF($B$24:B614,B614)</f>
        <v>Ampliação Unidade-244</v>
      </c>
      <c r="B614" s="136" t="s">
        <v>11</v>
      </c>
      <c r="C614" s="81" t="s">
        <v>806</v>
      </c>
      <c r="D614" s="84" t="s">
        <v>807</v>
      </c>
      <c r="E614" s="85" t="s">
        <v>23</v>
      </c>
      <c r="F614" s="34">
        <v>220.78888888888901</v>
      </c>
      <c r="G614" s="132"/>
      <c r="H614" s="132"/>
      <c r="I614" s="31">
        <f t="shared" ref="I614:I622" si="101">IF(F614&lt;&gt;"",TRUNC(G614,2)+TRUNC(H614,2),"")</f>
        <v>0</v>
      </c>
      <c r="J614" s="133"/>
      <c r="K614" s="32">
        <f t="shared" ref="K614:K622" si="102">ROUND(I614*(1+J614),2)</f>
        <v>0</v>
      </c>
      <c r="L614" s="33">
        <f t="shared" ref="L614:L622" si="103">ROUND(K614*F614,2)</f>
        <v>0</v>
      </c>
      <c r="Z614" s="4">
        <f t="shared" si="99"/>
        <v>0</v>
      </c>
      <c r="AA614" s="4">
        <f t="shared" si="100"/>
        <v>0</v>
      </c>
      <c r="AD614" s="63"/>
      <c r="AE614" s="63"/>
      <c r="AM614" s="65"/>
      <c r="AN614" s="65"/>
      <c r="AO614" s="65"/>
      <c r="AP614"/>
    </row>
    <row r="615" spans="1:1024" outlineLevel="1" x14ac:dyDescent="0.25">
      <c r="A615" s="2" t="str">
        <f>B615&amp;"-"&amp;COUNTIF($B$24:B615,B615)</f>
        <v>Reforma-246</v>
      </c>
      <c r="B615" s="136" t="s">
        <v>7</v>
      </c>
      <c r="C615" s="81" t="s">
        <v>808</v>
      </c>
      <c r="D615" s="84" t="s">
        <v>807</v>
      </c>
      <c r="E615" s="85" t="s">
        <v>23</v>
      </c>
      <c r="F615" s="34">
        <v>291.54444444444403</v>
      </c>
      <c r="G615" s="132"/>
      <c r="H615" s="132"/>
      <c r="I615" s="31">
        <f t="shared" si="101"/>
        <v>0</v>
      </c>
      <c r="J615" s="133"/>
      <c r="K615" s="32">
        <f t="shared" si="102"/>
        <v>0</v>
      </c>
      <c r="L615" s="33">
        <f t="shared" si="103"/>
        <v>0</v>
      </c>
      <c r="Z615" s="4">
        <f t="shared" si="99"/>
        <v>0</v>
      </c>
      <c r="AA615" s="4">
        <f t="shared" si="100"/>
        <v>0</v>
      </c>
      <c r="AD615" s="63"/>
      <c r="AE615" s="63"/>
      <c r="AM615" s="65"/>
      <c r="AN615" s="65"/>
      <c r="AO615" s="65"/>
      <c r="AP615"/>
    </row>
    <row r="616" spans="1:1024" outlineLevel="1" x14ac:dyDescent="0.25">
      <c r="A616" s="2" t="str">
        <f>B616&amp;"-"&amp;COUNTIF($B$24:B616,B616)</f>
        <v>Ampliação Unidade-245</v>
      </c>
      <c r="B616" s="136" t="s">
        <v>11</v>
      </c>
      <c r="C616" s="81" t="s">
        <v>809</v>
      </c>
      <c r="D616" s="84" t="s">
        <v>810</v>
      </c>
      <c r="E616" s="85" t="s">
        <v>23</v>
      </c>
      <c r="F616" s="34">
        <v>242.87</v>
      </c>
      <c r="G616" s="132"/>
      <c r="H616" s="132"/>
      <c r="I616" s="31">
        <f t="shared" si="101"/>
        <v>0</v>
      </c>
      <c r="J616" s="133"/>
      <c r="K616" s="32">
        <f t="shared" si="102"/>
        <v>0</v>
      </c>
      <c r="L616" s="33">
        <f t="shared" si="103"/>
        <v>0</v>
      </c>
      <c r="Z616" s="4">
        <f t="shared" si="99"/>
        <v>0</v>
      </c>
      <c r="AA616" s="4">
        <f t="shared" si="100"/>
        <v>0</v>
      </c>
      <c r="AD616" s="63"/>
      <c r="AE616" s="63"/>
      <c r="AM616" s="65"/>
      <c r="AN616" s="65"/>
      <c r="AO616" s="65"/>
      <c r="AP616"/>
    </row>
    <row r="617" spans="1:1024" outlineLevel="1" x14ac:dyDescent="0.25">
      <c r="A617" s="2" t="str">
        <f>B617&amp;"-"&amp;COUNTIF($B$24:B617,B617)</f>
        <v>Reforma-247</v>
      </c>
      <c r="B617" s="136" t="s">
        <v>7</v>
      </c>
      <c r="C617" s="81" t="s">
        <v>811</v>
      </c>
      <c r="D617" s="84" t="s">
        <v>810</v>
      </c>
      <c r="E617" s="85" t="s">
        <v>23</v>
      </c>
      <c r="F617" s="34">
        <v>36.71</v>
      </c>
      <c r="G617" s="132"/>
      <c r="H617" s="132"/>
      <c r="I617" s="31">
        <f t="shared" si="101"/>
        <v>0</v>
      </c>
      <c r="J617" s="133"/>
      <c r="K617" s="32">
        <f t="shared" si="102"/>
        <v>0</v>
      </c>
      <c r="L617" s="33">
        <f t="shared" si="103"/>
        <v>0</v>
      </c>
      <c r="Z617" s="4">
        <f t="shared" si="99"/>
        <v>0</v>
      </c>
      <c r="AA617" s="4">
        <f t="shared" si="100"/>
        <v>0</v>
      </c>
      <c r="AD617" s="63"/>
      <c r="AE617" s="63"/>
      <c r="AM617" s="65"/>
      <c r="AN617" s="65"/>
      <c r="AO617" s="65"/>
      <c r="AP617"/>
    </row>
    <row r="618" spans="1:1024" outlineLevel="1" x14ac:dyDescent="0.25">
      <c r="A618" s="2" t="str">
        <f>B618&amp;"-"&amp;COUNTIF($B$24:B618,B618)</f>
        <v>Ampliação Unidade-246</v>
      </c>
      <c r="B618" s="136" t="s">
        <v>11</v>
      </c>
      <c r="C618" s="81" t="s">
        <v>812</v>
      </c>
      <c r="D618" s="84" t="s">
        <v>813</v>
      </c>
      <c r="E618" s="85" t="s">
        <v>23</v>
      </c>
      <c r="F618" s="34">
        <v>32</v>
      </c>
      <c r="G618" s="132"/>
      <c r="H618" s="132"/>
      <c r="I618" s="31">
        <f t="shared" si="101"/>
        <v>0</v>
      </c>
      <c r="J618" s="133"/>
      <c r="K618" s="32">
        <f t="shared" si="102"/>
        <v>0</v>
      </c>
      <c r="L618" s="33">
        <f t="shared" si="103"/>
        <v>0</v>
      </c>
      <c r="Z618" s="4">
        <f t="shared" si="99"/>
        <v>0</v>
      </c>
      <c r="AA618" s="4">
        <f t="shared" si="100"/>
        <v>0</v>
      </c>
      <c r="AD618" s="63"/>
      <c r="AE618" s="63"/>
      <c r="AM618" s="65"/>
      <c r="AN618" s="65"/>
      <c r="AO618" s="65"/>
      <c r="AP618"/>
    </row>
    <row r="619" spans="1:1024" outlineLevel="1" x14ac:dyDescent="0.25">
      <c r="A619" s="2" t="str">
        <f>B619&amp;"-"&amp;COUNTIF($B$24:B619,B619)</f>
        <v>Reforma-248</v>
      </c>
      <c r="B619" s="136" t="s">
        <v>7</v>
      </c>
      <c r="C619" s="81" t="s">
        <v>814</v>
      </c>
      <c r="D619" s="84" t="s">
        <v>813</v>
      </c>
      <c r="E619" s="85" t="s">
        <v>23</v>
      </c>
      <c r="F619" s="34">
        <v>47</v>
      </c>
      <c r="G619" s="132"/>
      <c r="H619" s="132"/>
      <c r="I619" s="31">
        <f t="shared" si="101"/>
        <v>0</v>
      </c>
      <c r="J619" s="133"/>
      <c r="K619" s="32">
        <f t="shared" si="102"/>
        <v>0</v>
      </c>
      <c r="L619" s="33">
        <f t="shared" si="103"/>
        <v>0</v>
      </c>
      <c r="Z619" s="4">
        <f t="shared" si="99"/>
        <v>0</v>
      </c>
      <c r="AA619" s="4">
        <f t="shared" si="100"/>
        <v>0</v>
      </c>
      <c r="AD619" s="63"/>
      <c r="AE619" s="63"/>
      <c r="AM619" s="65"/>
      <c r="AN619" s="65"/>
      <c r="AO619" s="65"/>
      <c r="AP619"/>
    </row>
    <row r="620" spans="1:1024" outlineLevel="1" x14ac:dyDescent="0.25">
      <c r="A620" s="2" t="str">
        <f>B620&amp;"-"&amp;COUNTIF($B$24:B620,B620)</f>
        <v>Reforma-249</v>
      </c>
      <c r="B620" s="136" t="s">
        <v>7</v>
      </c>
      <c r="C620" s="81" t="s">
        <v>815</v>
      </c>
      <c r="D620" s="84" t="s">
        <v>816</v>
      </c>
      <c r="E620" s="85" t="s">
        <v>23</v>
      </c>
      <c r="F620" s="34">
        <v>254.86</v>
      </c>
      <c r="G620" s="132"/>
      <c r="H620" s="132"/>
      <c r="I620" s="31">
        <f t="shared" si="101"/>
        <v>0</v>
      </c>
      <c r="J620" s="133"/>
      <c r="K620" s="32">
        <f t="shared" si="102"/>
        <v>0</v>
      </c>
      <c r="L620" s="33">
        <f t="shared" si="103"/>
        <v>0</v>
      </c>
      <c r="Z620" s="4">
        <f t="shared" si="99"/>
        <v>0</v>
      </c>
      <c r="AA620" s="4">
        <f t="shared" si="100"/>
        <v>0</v>
      </c>
      <c r="AD620" s="63"/>
      <c r="AE620" s="63"/>
      <c r="AM620" s="65"/>
      <c r="AN620" s="65"/>
      <c r="AO620" s="65"/>
      <c r="AP620"/>
    </row>
    <row r="621" spans="1:1024" outlineLevel="1" x14ac:dyDescent="0.25">
      <c r="A621" s="2" t="str">
        <f>B621&amp;"-"&amp;COUNTIF($B$24:B621,B621)</f>
        <v>Ampliação Unidade-247</v>
      </c>
      <c r="B621" s="136" t="s">
        <v>11</v>
      </c>
      <c r="C621" s="81" t="s">
        <v>817</v>
      </c>
      <c r="D621" s="84" t="s">
        <v>818</v>
      </c>
      <c r="E621" s="85" t="s">
        <v>23</v>
      </c>
      <c r="F621" s="34">
        <v>128.38999999999999</v>
      </c>
      <c r="G621" s="132"/>
      <c r="H621" s="132"/>
      <c r="I621" s="31">
        <f t="shared" si="101"/>
        <v>0</v>
      </c>
      <c r="J621" s="133"/>
      <c r="K621" s="32">
        <f t="shared" si="102"/>
        <v>0</v>
      </c>
      <c r="L621" s="33">
        <f t="shared" si="103"/>
        <v>0</v>
      </c>
      <c r="Z621" s="4">
        <f t="shared" si="99"/>
        <v>0</v>
      </c>
      <c r="AA621" s="4">
        <f t="shared" si="100"/>
        <v>0</v>
      </c>
      <c r="AD621" s="63"/>
      <c r="AE621" s="63"/>
      <c r="AM621" s="65"/>
      <c r="AN621" s="65"/>
      <c r="AO621" s="65"/>
      <c r="AP621"/>
    </row>
    <row r="622" spans="1:1024" ht="14.4" outlineLevel="1" thickBot="1" x14ac:dyDescent="0.3">
      <c r="A622" s="2" t="str">
        <f>B622&amp;"-"&amp;COUNTIF($B$24:B622,B622)</f>
        <v>Ampliação Unidade-248</v>
      </c>
      <c r="B622" s="136" t="s">
        <v>11</v>
      </c>
      <c r="C622" s="81" t="s">
        <v>819</v>
      </c>
      <c r="D622" s="84" t="s">
        <v>1062</v>
      </c>
      <c r="E622" s="85" t="s">
        <v>55</v>
      </c>
      <c r="F622" s="34">
        <v>100</v>
      </c>
      <c r="G622" s="132"/>
      <c r="H622" s="132"/>
      <c r="I622" s="31">
        <f t="shared" si="101"/>
        <v>0</v>
      </c>
      <c r="J622" s="133"/>
      <c r="K622" s="32">
        <f t="shared" si="102"/>
        <v>0</v>
      </c>
      <c r="L622" s="33">
        <f t="shared" si="103"/>
        <v>0</v>
      </c>
      <c r="Z622" s="4">
        <f t="shared" si="99"/>
        <v>0</v>
      </c>
      <c r="AA622" s="4">
        <f t="shared" si="100"/>
        <v>0</v>
      </c>
      <c r="AD622" s="63"/>
      <c r="AE622" s="63"/>
      <c r="AM622" s="65"/>
      <c r="AN622" s="65"/>
      <c r="AO622" s="65"/>
      <c r="AP622"/>
    </row>
    <row r="623" spans="1:1024" ht="14.4" thickBot="1" x14ac:dyDescent="0.3">
      <c r="B623" s="124"/>
      <c r="C623" s="86"/>
      <c r="D623" s="61"/>
      <c r="E623" s="36"/>
      <c r="F623" s="87"/>
      <c r="G623" s="48"/>
      <c r="H623" s="48"/>
      <c r="I623" s="48"/>
      <c r="J623" s="38"/>
      <c r="K623" s="39" t="s">
        <v>18</v>
      </c>
      <c r="L623" s="39">
        <f>SUM(L614:L622)</f>
        <v>0</v>
      </c>
      <c r="M623" s="40" t="e">
        <f>L623/$L$624</f>
        <v>#DIV/0!</v>
      </c>
      <c r="Z623" s="4">
        <f t="shared" si="99"/>
        <v>0</v>
      </c>
      <c r="AA623" s="4">
        <f t="shared" si="100"/>
        <v>0</v>
      </c>
      <c r="AD623" s="63"/>
      <c r="AE623" s="63"/>
      <c r="AM623" s="65"/>
      <c r="AN623" s="65"/>
      <c r="AO623" s="65"/>
      <c r="AP623"/>
    </row>
    <row r="624" spans="1:1024" ht="14.85" customHeight="1" thickBot="1" x14ac:dyDescent="0.3">
      <c r="B624" s="124"/>
      <c r="C624" s="140" t="s">
        <v>820</v>
      </c>
      <c r="D624" s="140"/>
      <c r="E624" s="140"/>
      <c r="F624" s="140"/>
      <c r="G624" s="140"/>
      <c r="H624" s="140"/>
      <c r="I624" s="140"/>
      <c r="J624" s="140"/>
      <c r="K624" s="140"/>
      <c r="L624" s="125">
        <f>L623+L612+L595+L591+L565+L534+L482+L461+L441+L334+L326+L324+L285+L187+L166+L147+L133+L72+L30</f>
        <v>0</v>
      </c>
      <c r="M624" s="126">
        <f>L624/633.6</f>
        <v>0</v>
      </c>
      <c r="O624" s="46"/>
      <c r="Z624" s="127">
        <f>SUM(AB24:AB623)</f>
        <v>0</v>
      </c>
      <c r="AA624" s="4">
        <f>SUM(AC24:AC623)</f>
        <v>0</v>
      </c>
      <c r="AD624" s="63"/>
      <c r="AE624" s="63"/>
      <c r="AM624" s="65"/>
      <c r="AN624" s="65"/>
      <c r="AO624" s="65"/>
      <c r="AP624"/>
    </row>
    <row r="625" spans="2:42" x14ac:dyDescent="0.25">
      <c r="B625" s="124"/>
      <c r="M625" s="130"/>
      <c r="N625" s="49"/>
      <c r="O625" s="130"/>
      <c r="AB625" s="64"/>
      <c r="AC625" s="4"/>
      <c r="AD625" s="63"/>
      <c r="AE625" s="63"/>
      <c r="AO625" s="65"/>
      <c r="AP625"/>
    </row>
    <row r="626" spans="2:42" x14ac:dyDescent="0.25">
      <c r="B626" s="124"/>
      <c r="C626" s="15"/>
      <c r="D626" s="50"/>
      <c r="E626" s="13"/>
      <c r="F626" s="14"/>
      <c r="G626" s="15"/>
      <c r="H626" s="15"/>
      <c r="I626" s="15"/>
      <c r="J626" s="15"/>
      <c r="K626" s="15"/>
      <c r="L626" s="15"/>
      <c r="M626" s="15"/>
      <c r="N626" s="51"/>
      <c r="O626" s="51"/>
      <c r="P626" s="51"/>
      <c r="AA626" s="64"/>
      <c r="AB626" s="4"/>
      <c r="AD626" s="63"/>
      <c r="AE626" s="63"/>
      <c r="AN626" s="65"/>
      <c r="AO626" s="65"/>
      <c r="AP626"/>
    </row>
    <row r="627" spans="2:42" x14ac:dyDescent="0.25">
      <c r="B627" s="124"/>
      <c r="C627" s="52"/>
      <c r="D627" s="53"/>
      <c r="E627" s="13"/>
      <c r="F627" s="14"/>
      <c r="G627" s="15"/>
      <c r="H627" s="15"/>
      <c r="I627" s="15"/>
      <c r="J627" s="15"/>
      <c r="K627" s="15"/>
      <c r="L627" s="15"/>
      <c r="M627" s="15"/>
      <c r="N627" s="51"/>
      <c r="O627" s="51"/>
      <c r="P627" s="51"/>
      <c r="AA627" s="64"/>
      <c r="AB627" s="4"/>
      <c r="AD627" s="63"/>
      <c r="AE627" s="63"/>
      <c r="AN627" s="65"/>
      <c r="AO627" s="65"/>
      <c r="AP627"/>
    </row>
    <row r="628" spans="2:42" x14ac:dyDescent="0.25">
      <c r="B628" s="124"/>
      <c r="C628" s="14" t="str">
        <f>IF(C627="","(cidade, dia/mês/ano )","")</f>
        <v>(cidade, dia/mês/ano )</v>
      </c>
      <c r="D628" s="50"/>
      <c r="E628" s="13"/>
      <c r="F628" s="14"/>
      <c r="G628" s="15"/>
      <c r="H628" s="15"/>
      <c r="I628" s="15"/>
      <c r="J628" s="15"/>
      <c r="K628" s="15"/>
      <c r="L628" s="15"/>
      <c r="M628" s="51"/>
      <c r="N628" s="51"/>
      <c r="O628" s="51"/>
      <c r="Z628" s="64"/>
      <c r="AA628" s="4"/>
      <c r="AD628" s="63"/>
      <c r="AE628" s="63"/>
      <c r="AM628" s="65"/>
      <c r="AN628" s="65"/>
      <c r="AO628" s="65"/>
      <c r="AP628"/>
    </row>
    <row r="629" spans="2:42" x14ac:dyDescent="0.25">
      <c r="B629" s="124"/>
      <c r="C629" s="15"/>
      <c r="D629" s="50"/>
      <c r="E629" s="13"/>
      <c r="F629" s="14"/>
      <c r="G629" s="15"/>
      <c r="H629" s="15"/>
      <c r="I629" s="15"/>
      <c r="J629" s="15"/>
      <c r="K629" s="15"/>
      <c r="L629" s="15"/>
      <c r="M629" s="51"/>
      <c r="N629" s="51"/>
      <c r="O629" s="51"/>
      <c r="Z629" s="64"/>
      <c r="AA629" s="4"/>
      <c r="AD629" s="63"/>
      <c r="AE629" s="63"/>
      <c r="AM629" s="65"/>
      <c r="AN629" s="65"/>
      <c r="AO629" s="65"/>
      <c r="AP629"/>
    </row>
    <row r="630" spans="2:42" x14ac:dyDescent="0.25">
      <c r="B630" s="124"/>
      <c r="C630" s="15"/>
      <c r="D630" s="50"/>
      <c r="E630" s="13"/>
      <c r="F630" s="14"/>
      <c r="G630" s="15"/>
      <c r="H630" s="15"/>
      <c r="I630" s="15"/>
      <c r="J630" s="15"/>
      <c r="K630" s="15"/>
      <c r="L630" s="15"/>
      <c r="M630" s="51"/>
      <c r="N630" s="51"/>
      <c r="O630" s="51"/>
      <c r="Z630" s="64"/>
      <c r="AA630" s="4"/>
      <c r="AD630" s="63"/>
      <c r="AE630" s="63"/>
      <c r="AM630" s="65"/>
      <c r="AN630" s="65"/>
      <c r="AO630" s="65"/>
      <c r="AP630"/>
    </row>
    <row r="631" spans="2:42" ht="14.4" thickBot="1" x14ac:dyDescent="0.3">
      <c r="B631" s="124"/>
      <c r="C631" s="15"/>
      <c r="D631" s="54"/>
      <c r="E631" s="13"/>
      <c r="F631" s="14"/>
      <c r="G631" s="15"/>
      <c r="H631" s="55"/>
      <c r="I631" s="55"/>
      <c r="J631" s="55"/>
      <c r="K631" s="55"/>
      <c r="L631" s="15"/>
      <c r="M631" s="51"/>
      <c r="N631" s="51"/>
      <c r="O631" s="51"/>
      <c r="Z631" s="64"/>
      <c r="AA631" s="4"/>
      <c r="AD631" s="63"/>
      <c r="AE631" s="63"/>
      <c r="AM631" s="65"/>
      <c r="AN631" s="65"/>
      <c r="AO631" s="65"/>
      <c r="AP631"/>
    </row>
    <row r="632" spans="2:42" x14ac:dyDescent="0.25">
      <c r="B632" s="124"/>
      <c r="C632" s="15"/>
      <c r="D632" s="56" t="s">
        <v>1063</v>
      </c>
      <c r="E632" s="13"/>
      <c r="F632" s="14"/>
      <c r="G632" s="15"/>
      <c r="H632" s="141" t="s">
        <v>1064</v>
      </c>
      <c r="I632" s="141"/>
      <c r="J632" s="141"/>
      <c r="K632" s="141"/>
      <c r="L632" s="15"/>
      <c r="M632" s="51"/>
      <c r="N632" s="51"/>
      <c r="O632" s="51"/>
      <c r="Z632" s="64"/>
      <c r="AA632" s="4"/>
      <c r="AD632" s="63"/>
      <c r="AE632" s="63"/>
      <c r="AM632" s="65"/>
      <c r="AN632" s="65"/>
      <c r="AO632" s="65"/>
      <c r="AP632"/>
    </row>
    <row r="633" spans="2:42" ht="14.1" customHeight="1" x14ac:dyDescent="0.25">
      <c r="B633" s="124"/>
      <c r="C633" s="57" t="s">
        <v>1065</v>
      </c>
      <c r="D633" s="58" t="s">
        <v>1066</v>
      </c>
      <c r="E633" s="13"/>
      <c r="F633" s="14"/>
      <c r="G633" s="57" t="s">
        <v>1065</v>
      </c>
      <c r="H633" s="138" t="s">
        <v>825</v>
      </c>
      <c r="I633" s="138"/>
      <c r="J633" s="138"/>
      <c r="K633" s="138"/>
      <c r="L633" s="15"/>
      <c r="M633" s="51"/>
      <c r="N633" s="51"/>
      <c r="O633" s="51"/>
      <c r="Z633" s="64"/>
      <c r="AA633" s="4"/>
      <c r="AD633" s="63"/>
      <c r="AE633" s="63"/>
      <c r="AM633" s="65"/>
      <c r="AN633" s="65"/>
      <c r="AO633" s="65"/>
      <c r="AP633"/>
    </row>
    <row r="634" spans="2:42" ht="15.9" customHeight="1" x14ac:dyDescent="0.25">
      <c r="B634" s="124"/>
      <c r="C634" s="57" t="s">
        <v>1067</v>
      </c>
      <c r="D634" s="58" t="s">
        <v>1066</v>
      </c>
      <c r="E634" s="13"/>
      <c r="F634" s="14"/>
      <c r="G634" s="57" t="s">
        <v>1068</v>
      </c>
      <c r="H634" s="138" t="s">
        <v>825</v>
      </c>
      <c r="I634" s="138"/>
      <c r="J634" s="138"/>
      <c r="K634" s="138"/>
      <c r="L634" s="15" t="str">
        <f>IF(H634=" ","(Ex,: Engenheiro Civil)","")</f>
        <v>(Ex,: Engenheiro Civil)</v>
      </c>
      <c r="M634" s="51"/>
      <c r="N634" s="51"/>
      <c r="O634" s="51"/>
      <c r="Z634" s="64"/>
      <c r="AA634" s="4"/>
      <c r="AD634" s="63"/>
      <c r="AE634" s="63"/>
      <c r="AM634" s="65"/>
      <c r="AN634" s="65"/>
      <c r="AO634" s="65"/>
      <c r="AP634"/>
    </row>
    <row r="635" spans="2:42" ht="15" customHeight="1" x14ac:dyDescent="0.25">
      <c r="B635" s="124"/>
      <c r="C635" s="57" t="s">
        <v>1069</v>
      </c>
      <c r="D635" s="59"/>
      <c r="E635" s="13"/>
      <c r="F635" s="14"/>
      <c r="G635" s="57" t="s">
        <v>1070</v>
      </c>
      <c r="H635" s="138" t="s">
        <v>825</v>
      </c>
      <c r="I635" s="138"/>
      <c r="J635" s="138"/>
      <c r="K635" s="138"/>
      <c r="L635" s="15" t="str">
        <f>IF(H635=" ","(Ex: 100015-3)","")</f>
        <v>(Ex: 100015-3)</v>
      </c>
      <c r="M635" s="51"/>
      <c r="N635" s="51"/>
      <c r="O635" s="51"/>
      <c r="Z635" s="64"/>
      <c r="AA635" s="4"/>
      <c r="AD635" s="63"/>
      <c r="AE635" s="63"/>
      <c r="AM635" s="65"/>
      <c r="AN635" s="65"/>
      <c r="AO635" s="65"/>
      <c r="AP635"/>
    </row>
    <row r="636" spans="2:42" x14ac:dyDescent="0.25">
      <c r="B636" s="124"/>
      <c r="C636" s="15"/>
      <c r="D636" s="50"/>
      <c r="E636" s="13"/>
      <c r="F636" s="14"/>
      <c r="G636" s="15"/>
      <c r="H636" s="15"/>
      <c r="I636" s="15"/>
      <c r="J636" s="15"/>
      <c r="K636" s="15"/>
      <c r="L636" s="15"/>
      <c r="M636" s="51"/>
      <c r="N636" s="51"/>
      <c r="O636" s="51"/>
      <c r="Z636" s="64"/>
      <c r="AA636" s="4"/>
      <c r="AD636" s="63"/>
      <c r="AE636" s="63"/>
      <c r="AM636" s="65"/>
      <c r="AN636" s="65"/>
      <c r="AO636" s="65"/>
      <c r="AP636"/>
    </row>
    <row r="637" spans="2:42" x14ac:dyDescent="0.25">
      <c r="B637" s="124"/>
      <c r="C637" s="15"/>
      <c r="D637" s="50"/>
      <c r="E637" s="13"/>
      <c r="F637" s="14"/>
      <c r="G637" s="15"/>
      <c r="H637" s="15"/>
      <c r="I637" s="15"/>
      <c r="J637" s="15"/>
      <c r="K637" s="15"/>
      <c r="L637" s="15"/>
      <c r="M637" s="15"/>
      <c r="N637" s="51"/>
      <c r="O637" s="51"/>
      <c r="P637" s="51"/>
      <c r="AA637" s="64"/>
      <c r="AB637" s="4"/>
      <c r="AD637" s="63"/>
      <c r="AE637" s="63"/>
      <c r="AN637" s="65"/>
      <c r="AO637" s="65"/>
      <c r="AP637"/>
    </row>
  </sheetData>
  <sheetProtection password="C4F8" sheet="1" objects="1" scenarios="1"/>
  <mergeCells count="28">
    <mergeCell ref="C1:N1"/>
    <mergeCell ref="G5:K5"/>
    <mergeCell ref="G6:K6"/>
    <mergeCell ref="C10:L10"/>
    <mergeCell ref="C12:D12"/>
    <mergeCell ref="E12:I12"/>
    <mergeCell ref="J12:L12"/>
    <mergeCell ref="C13:D13"/>
    <mergeCell ref="E13:I13"/>
    <mergeCell ref="J13:L13"/>
    <mergeCell ref="C15:D15"/>
    <mergeCell ref="F15:L15"/>
    <mergeCell ref="C17:L17"/>
    <mergeCell ref="C18:L18"/>
    <mergeCell ref="C21:C22"/>
    <mergeCell ref="D21:D22"/>
    <mergeCell ref="E21:E22"/>
    <mergeCell ref="F21:F22"/>
    <mergeCell ref="G21:I21"/>
    <mergeCell ref="J21:J22"/>
    <mergeCell ref="K21:K22"/>
    <mergeCell ref="L21:L22"/>
    <mergeCell ref="H635:K635"/>
    <mergeCell ref="M74:Q84"/>
    <mergeCell ref="C624:K624"/>
    <mergeCell ref="H632:K632"/>
    <mergeCell ref="H633:K633"/>
    <mergeCell ref="H634:K634"/>
  </mergeCells>
  <conditionalFormatting sqref="B32 B201:B204 B211:B216 B545">
    <cfRule type="containsText" dxfId="662" priority="662" operator="containsText" text="Reforma">
      <formula>NOT(ISERROR(SEARCH("Reforma",B32)))</formula>
    </cfRule>
  </conditionalFormatting>
  <conditionalFormatting sqref="B39">
    <cfRule type="containsText" dxfId="661" priority="661" operator="containsText" text="Reforma">
      <formula>NOT(ISERROR(SEARCH("Reforma",B39)))</formula>
    </cfRule>
  </conditionalFormatting>
  <conditionalFormatting sqref="B40">
    <cfRule type="containsText" dxfId="660" priority="660" operator="containsText" text="Reforma">
      <formula>NOT(ISERROR(SEARCH("Reforma",B40)))</formula>
    </cfRule>
  </conditionalFormatting>
  <conditionalFormatting sqref="B41:B46 B48:B49">
    <cfRule type="containsText" dxfId="659" priority="659" operator="containsText" text="Reforma">
      <formula>NOT(ISERROR(SEARCH("Reforma",B41)))</formula>
    </cfRule>
  </conditionalFormatting>
  <conditionalFormatting sqref="B50">
    <cfRule type="containsText" dxfId="658" priority="658" operator="containsText" text="Reforma">
      <formula>NOT(ISERROR(SEARCH("Reforma",B50)))</formula>
    </cfRule>
  </conditionalFormatting>
  <conditionalFormatting sqref="B51">
    <cfRule type="containsText" dxfId="657" priority="657" operator="containsText" text="Reforma">
      <formula>NOT(ISERROR(SEARCH("Reforma",B51)))</formula>
    </cfRule>
  </conditionalFormatting>
  <conditionalFormatting sqref="B53 B55 B57:B59">
    <cfRule type="containsText" dxfId="656" priority="656" operator="containsText" text="Reforma">
      <formula>NOT(ISERROR(SEARCH("Reforma",B53)))</formula>
    </cfRule>
  </conditionalFormatting>
  <conditionalFormatting sqref="B34 B98 B90:B91 B111 B459:B460 B457 B93 B95 B100 B102 B104 B106 B113:B115 B117:B119 B121:B123 B125 B130 B503 B490">
    <cfRule type="containsText" dxfId="655" priority="655" operator="containsText" text="Ampliação">
      <formula>NOT(ISERROR(SEARCH("Ampliação",B34)))</formula>
    </cfRule>
  </conditionalFormatting>
  <conditionalFormatting sqref="B35">
    <cfRule type="containsText" dxfId="654" priority="654" operator="containsText" text="Ampliação">
      <formula>NOT(ISERROR(SEARCH("Ampliação",B35)))</formula>
    </cfRule>
  </conditionalFormatting>
  <conditionalFormatting sqref="B66">
    <cfRule type="containsText" dxfId="653" priority="651" operator="containsText" text="Reforma">
      <formula>NOT(ISERROR(SEARCH("Reforma",B66)))</formula>
    </cfRule>
  </conditionalFormatting>
  <conditionalFormatting sqref="B64">
    <cfRule type="containsText" dxfId="652" priority="653" operator="containsText" text="Reforma">
      <formula>NOT(ISERROR(SEARCH("Reforma",B64)))</formula>
    </cfRule>
  </conditionalFormatting>
  <conditionalFormatting sqref="B67:B71">
    <cfRule type="containsText" dxfId="651" priority="652" operator="containsText" text="Ampliação">
      <formula>NOT(ISERROR(SEARCH("Ampliação",B67)))</formula>
    </cfRule>
  </conditionalFormatting>
  <conditionalFormatting sqref="B62">
    <cfRule type="containsText" dxfId="650" priority="649" operator="containsText" text="Reforma">
      <formula>NOT(ISERROR(SEARCH("Reforma",B62)))</formula>
    </cfRule>
  </conditionalFormatting>
  <conditionalFormatting sqref="B65">
    <cfRule type="containsText" dxfId="649" priority="650" operator="containsText" text="Reforma">
      <formula>NOT(ISERROR(SEARCH("Reforma",B65)))</formula>
    </cfRule>
  </conditionalFormatting>
  <conditionalFormatting sqref="B60">
    <cfRule type="containsText" dxfId="648" priority="648" operator="containsText" text="Ampliação">
      <formula>NOT(ISERROR(SEARCH("Ampliação",B60)))</formula>
    </cfRule>
  </conditionalFormatting>
  <conditionalFormatting sqref="B152">
    <cfRule type="containsText" dxfId="647" priority="640" operator="containsText" text="Reforma">
      <formula>NOT(ISERROR(SEARCH("Reforma",B152)))</formula>
    </cfRule>
  </conditionalFormatting>
  <conditionalFormatting sqref="B36">
    <cfRule type="containsText" dxfId="646" priority="647" operator="containsText" text="Ampliação">
      <formula>NOT(ISERROR(SEARCH("Ampliação",B36)))</formula>
    </cfRule>
  </conditionalFormatting>
  <conditionalFormatting sqref="B61">
    <cfRule type="containsText" dxfId="645" priority="646" operator="containsText" text="Reforma">
      <formula>NOT(ISERROR(SEARCH("Reforma",B61)))</formula>
    </cfRule>
  </conditionalFormatting>
  <conditionalFormatting sqref="B63">
    <cfRule type="containsText" dxfId="644" priority="645" operator="containsText" text="Reforma">
      <formula>NOT(ISERROR(SEARCH("Reforma",B63)))</formula>
    </cfRule>
  </conditionalFormatting>
  <conditionalFormatting sqref="B25 B29 B27">
    <cfRule type="containsText" dxfId="643" priority="644" operator="containsText" text="Ampliação">
      <formula>NOT(ISERROR(SEARCH("Ampliação",B25)))</formula>
    </cfRule>
  </conditionalFormatting>
  <conditionalFormatting sqref="B76">
    <cfRule type="containsText" dxfId="642" priority="643" operator="containsText" text="Ampliação">
      <formula>NOT(ISERROR(SEARCH("Ampliação",B76)))</formula>
    </cfRule>
  </conditionalFormatting>
  <conditionalFormatting sqref="B78 B82 B84">
    <cfRule type="containsText" dxfId="641" priority="642" operator="containsText" text="Ampliação">
      <formula>NOT(ISERROR(SEARCH("Ampliação",B78)))</formula>
    </cfRule>
  </conditionalFormatting>
  <conditionalFormatting sqref="B132">
    <cfRule type="containsText" dxfId="640" priority="641" operator="containsText" text="Ampliação">
      <formula>NOT(ISERROR(SEARCH("Ampliação",B132)))</formula>
    </cfRule>
  </conditionalFormatting>
  <conditionalFormatting sqref="B150">
    <cfRule type="containsText" dxfId="639" priority="639" operator="containsText" text="Ampliação">
      <formula>NOT(ISERROR(SEARCH("Ampliação",B150)))</formula>
    </cfRule>
  </conditionalFormatting>
  <conditionalFormatting sqref="B151">
    <cfRule type="containsText" dxfId="638" priority="638" operator="containsText" text="Reforma">
      <formula>NOT(ISERROR(SEARCH("Reforma",B151)))</formula>
    </cfRule>
  </conditionalFormatting>
  <conditionalFormatting sqref="B154">
    <cfRule type="containsText" dxfId="637" priority="637" operator="containsText" text="Ampliação">
      <formula>NOT(ISERROR(SEARCH("Ampliação",B154)))</formula>
    </cfRule>
  </conditionalFormatting>
  <conditionalFormatting sqref="B140">
    <cfRule type="containsText" dxfId="636" priority="629" operator="containsText" text="Reforma">
      <formula>NOT(ISERROR(SEARCH("Reforma",B140)))</formula>
    </cfRule>
  </conditionalFormatting>
  <conditionalFormatting sqref="B156">
    <cfRule type="containsText" dxfId="635" priority="636" operator="containsText" text="Ampliação">
      <formula>NOT(ISERROR(SEARCH("Ampliação",B156)))</formula>
    </cfRule>
  </conditionalFormatting>
  <conditionalFormatting sqref="B160">
    <cfRule type="containsText" dxfId="634" priority="635" operator="containsText" text="Reforma">
      <formula>NOT(ISERROR(SEARCH("Reforma",B160)))</formula>
    </cfRule>
  </conditionalFormatting>
  <conditionalFormatting sqref="B135">
    <cfRule type="containsText" dxfId="633" priority="634" operator="containsText" text="Ampliação">
      <formula>NOT(ISERROR(SEARCH("Ampliação",B135)))</formula>
    </cfRule>
  </conditionalFormatting>
  <conditionalFormatting sqref="B137">
    <cfRule type="containsText" dxfId="632" priority="633" operator="containsText" text="Ampliação">
      <formula>NOT(ISERROR(SEARCH("Ampliação",B137)))</formula>
    </cfRule>
  </conditionalFormatting>
  <conditionalFormatting sqref="B136">
    <cfRule type="containsText" dxfId="631" priority="632" operator="containsText" text="Reforma">
      <formula>NOT(ISERROR(SEARCH("Reforma",B136)))</formula>
    </cfRule>
  </conditionalFormatting>
  <conditionalFormatting sqref="B138">
    <cfRule type="containsText" dxfId="630" priority="631" operator="containsText" text="Reforma">
      <formula>NOT(ISERROR(SEARCH("Reforma",B138)))</formula>
    </cfRule>
  </conditionalFormatting>
  <conditionalFormatting sqref="B139">
    <cfRule type="containsText" dxfId="629" priority="630" operator="containsText" text="Ampliação">
      <formula>NOT(ISERROR(SEARCH("Ampliação",B139)))</formula>
    </cfRule>
  </conditionalFormatting>
  <conditionalFormatting sqref="B142">
    <cfRule type="containsText" dxfId="628" priority="628" operator="containsText" text="Ampliação">
      <formula>NOT(ISERROR(SEARCH("Ampliação",B142)))</formula>
    </cfRule>
  </conditionalFormatting>
  <conditionalFormatting sqref="B143">
    <cfRule type="containsText" dxfId="627" priority="627" operator="containsText" text="Reforma">
      <formula>NOT(ISERROR(SEARCH("Reforma",B143)))</formula>
    </cfRule>
  </conditionalFormatting>
  <conditionalFormatting sqref="B145">
    <cfRule type="containsText" dxfId="626" priority="626" operator="containsText" text="Ampliação">
      <formula>NOT(ISERROR(SEARCH("Ampliação",B145)))</formula>
    </cfRule>
  </conditionalFormatting>
  <conditionalFormatting sqref="B146">
    <cfRule type="containsText" dxfId="625" priority="625" operator="containsText" text="Reforma">
      <formula>NOT(ISERROR(SEARCH("Reforma",B146)))</formula>
    </cfRule>
  </conditionalFormatting>
  <conditionalFormatting sqref="B163">
    <cfRule type="containsText" dxfId="624" priority="624" operator="containsText" text="Ampliação">
      <formula>NOT(ISERROR(SEARCH("Ampliação",B163)))</formula>
    </cfRule>
  </conditionalFormatting>
  <conditionalFormatting sqref="B165">
    <cfRule type="containsText" dxfId="623" priority="623" operator="containsText" text="Reforma">
      <formula>NOT(ISERROR(SEARCH("Reforma",B165)))</formula>
    </cfRule>
  </conditionalFormatting>
  <conditionalFormatting sqref="B170">
    <cfRule type="containsText" dxfId="622" priority="622" operator="containsText" text="Ampliação">
      <formula>NOT(ISERROR(SEARCH("Ampliação",B170)))</formula>
    </cfRule>
  </conditionalFormatting>
  <conditionalFormatting sqref="B172">
    <cfRule type="containsText" dxfId="621" priority="621" operator="containsText" text="Reforma">
      <formula>NOT(ISERROR(SEARCH("Reforma",B172)))</formula>
    </cfRule>
  </conditionalFormatting>
  <conditionalFormatting sqref="B80">
    <cfRule type="containsText" dxfId="620" priority="620" operator="containsText" text="Ampliação">
      <formula>NOT(ISERROR(SEARCH("Ampliação",B80)))</formula>
    </cfRule>
  </conditionalFormatting>
  <conditionalFormatting sqref="B86">
    <cfRule type="containsText" dxfId="619" priority="619" operator="containsText" text="Ampliação">
      <formula>NOT(ISERROR(SEARCH("Ampliação",B86)))</formula>
    </cfRule>
  </conditionalFormatting>
  <conditionalFormatting sqref="B88">
    <cfRule type="containsText" dxfId="618" priority="618" operator="containsText" text="Ampliação">
      <formula>NOT(ISERROR(SEARCH("Ampliação",B88)))</formula>
    </cfRule>
  </conditionalFormatting>
  <conditionalFormatting sqref="B96">
    <cfRule type="containsText" dxfId="617" priority="617" operator="containsText" text="Ampliação">
      <formula>NOT(ISERROR(SEARCH("Ampliação",B96)))</formula>
    </cfRule>
  </conditionalFormatting>
  <conditionalFormatting sqref="B108">
    <cfRule type="containsText" dxfId="616" priority="616" operator="containsText" text="Ampliação">
      <formula>NOT(ISERROR(SEARCH("Ampliação",B108)))</formula>
    </cfRule>
  </conditionalFormatting>
  <conditionalFormatting sqref="B110">
    <cfRule type="containsText" dxfId="615" priority="615" operator="containsText" text="Ampliação">
      <formula>NOT(ISERROR(SEARCH("Ampliação",B110)))</formula>
    </cfRule>
  </conditionalFormatting>
  <conditionalFormatting sqref="B177">
    <cfRule type="containsText" dxfId="614" priority="614" operator="containsText" text="Reforma">
      <formula>NOT(ISERROR(SEARCH("Reforma",B177)))</formula>
    </cfRule>
  </conditionalFormatting>
  <conditionalFormatting sqref="B174">
    <cfRule type="containsText" dxfId="613" priority="613" operator="containsText" text="Reforma">
      <formula>NOT(ISERROR(SEARCH("Reforma",B174)))</formula>
    </cfRule>
  </conditionalFormatting>
  <conditionalFormatting sqref="B175">
    <cfRule type="containsText" dxfId="612" priority="612" operator="containsText" text="Reforma">
      <formula>NOT(ISERROR(SEARCH("Reforma",B175)))</formula>
    </cfRule>
  </conditionalFormatting>
  <conditionalFormatting sqref="B176">
    <cfRule type="containsText" dxfId="611" priority="611" operator="containsText" text="Reforma">
      <formula>NOT(ISERROR(SEARCH("Reforma",B176)))</formula>
    </cfRule>
  </conditionalFormatting>
  <conditionalFormatting sqref="B186">
    <cfRule type="containsText" dxfId="610" priority="610" operator="containsText" text="Reforma">
      <formula>NOT(ISERROR(SEARCH("Reforma",B186)))</formula>
    </cfRule>
  </conditionalFormatting>
  <conditionalFormatting sqref="B178">
    <cfRule type="containsText" dxfId="609" priority="609" operator="containsText" text="Reforma">
      <formula>NOT(ISERROR(SEARCH("Reforma",B178)))</formula>
    </cfRule>
  </conditionalFormatting>
  <conditionalFormatting sqref="B179">
    <cfRule type="containsText" dxfId="608" priority="608" operator="containsText" text="Reforma">
      <formula>NOT(ISERROR(SEARCH("Reforma",B179)))</formula>
    </cfRule>
  </conditionalFormatting>
  <conditionalFormatting sqref="B180">
    <cfRule type="containsText" dxfId="607" priority="607" operator="containsText" text="Reforma">
      <formula>NOT(ISERROR(SEARCH("Reforma",B180)))</formula>
    </cfRule>
  </conditionalFormatting>
  <conditionalFormatting sqref="B181">
    <cfRule type="containsText" dxfId="606" priority="606" operator="containsText" text="Reforma">
      <formula>NOT(ISERROR(SEARCH("Reforma",B181)))</formula>
    </cfRule>
  </conditionalFormatting>
  <conditionalFormatting sqref="B182">
    <cfRule type="containsText" dxfId="605" priority="605" operator="containsText" text="Reforma">
      <formula>NOT(ISERROR(SEARCH("Reforma",B182)))</formula>
    </cfRule>
  </conditionalFormatting>
  <conditionalFormatting sqref="B185">
    <cfRule type="containsText" dxfId="604" priority="604" operator="containsText" text="Reforma">
      <formula>NOT(ISERROR(SEARCH("Reforma",B185)))</formula>
    </cfRule>
  </conditionalFormatting>
  <conditionalFormatting sqref="B184">
    <cfRule type="containsText" dxfId="603" priority="603" operator="containsText" text="Reforma">
      <formula>NOT(ISERROR(SEARCH("Reforma",B184)))</formula>
    </cfRule>
  </conditionalFormatting>
  <conditionalFormatting sqref="B183">
    <cfRule type="containsText" dxfId="602" priority="602" operator="containsText" text="Reforma">
      <formula>NOT(ISERROR(SEARCH("Reforma",B183)))</formula>
    </cfRule>
  </conditionalFormatting>
  <conditionalFormatting sqref="B507:B509">
    <cfRule type="containsText" dxfId="601" priority="601" operator="containsText" text="Ampliação">
      <formula>NOT(ISERROR(SEARCH("Ampliação",B507)))</formula>
    </cfRule>
  </conditionalFormatting>
  <conditionalFormatting sqref="B449 B451 B453">
    <cfRule type="containsText" dxfId="600" priority="600" operator="containsText" text="Ampliação">
      <formula>NOT(ISERROR(SEARCH("Ampliação",B449)))</formula>
    </cfRule>
  </conditionalFormatting>
  <conditionalFormatting sqref="B444">
    <cfRule type="containsText" dxfId="599" priority="599" operator="containsText" text="Ampliação">
      <formula>NOT(ISERROR(SEARCH("Ampliação",B444)))</formula>
    </cfRule>
  </conditionalFormatting>
  <conditionalFormatting sqref="B446">
    <cfRule type="containsText" dxfId="598" priority="598" operator="containsText" text="Ampliação">
      <formula>NOT(ISERROR(SEARCH("Ampliação",B446)))</formula>
    </cfRule>
  </conditionalFormatting>
  <conditionalFormatting sqref="B445">
    <cfRule type="containsText" dxfId="597" priority="597" operator="containsText" text="Reforma">
      <formula>NOT(ISERROR(SEARCH("Reforma",B445)))</formula>
    </cfRule>
  </conditionalFormatting>
  <conditionalFormatting sqref="B447">
    <cfRule type="containsText" dxfId="596" priority="596" operator="containsText" text="Reforma">
      <formula>NOT(ISERROR(SEARCH("Reforma",B447)))</formula>
    </cfRule>
  </conditionalFormatting>
  <conditionalFormatting sqref="B448">
    <cfRule type="containsText" dxfId="595" priority="595" operator="containsText" text="Ampliação">
      <formula>NOT(ISERROR(SEARCH("Ampliação",B448)))</formula>
    </cfRule>
  </conditionalFormatting>
  <conditionalFormatting sqref="B456:B457">
    <cfRule type="containsText" dxfId="594" priority="594" operator="containsText" text="Ampliação">
      <formula>NOT(ISERROR(SEARCH("Ampliação",B456)))</formula>
    </cfRule>
  </conditionalFormatting>
  <conditionalFormatting sqref="B153">
    <cfRule type="containsText" dxfId="593" priority="593" operator="containsText" text="Ampliação">
      <formula>NOT(ISERROR(SEARCH("Ampliação",B153)))</formula>
    </cfRule>
  </conditionalFormatting>
  <conditionalFormatting sqref="B621">
    <cfRule type="containsText" dxfId="592" priority="592" operator="containsText" text="Ampliação">
      <formula>NOT(ISERROR(SEARCH("Ampliação",B621)))</formula>
    </cfRule>
  </conditionalFormatting>
  <conditionalFormatting sqref="B622">
    <cfRule type="containsText" dxfId="591" priority="591" operator="containsText" text="Ampliação">
      <formula>NOT(ISERROR(SEARCH("Ampliação",B622)))</formula>
    </cfRule>
  </conditionalFormatting>
  <conditionalFormatting sqref="B614">
    <cfRule type="containsText" dxfId="590" priority="590" operator="containsText" text="Ampliação">
      <formula>NOT(ISERROR(SEARCH("Ampliação",B614)))</formula>
    </cfRule>
  </conditionalFormatting>
  <conditionalFormatting sqref="B615">
    <cfRule type="containsText" dxfId="589" priority="589" operator="containsText" text="Reforma">
      <formula>NOT(ISERROR(SEARCH("Reforma",B615)))</formula>
    </cfRule>
  </conditionalFormatting>
  <conditionalFormatting sqref="B328">
    <cfRule type="containsText" dxfId="588" priority="588" operator="containsText" text="Ampliação">
      <formula>NOT(ISERROR(SEARCH("Ampliação",B328)))</formula>
    </cfRule>
  </conditionalFormatting>
  <conditionalFormatting sqref="B329">
    <cfRule type="containsText" dxfId="587" priority="587" operator="containsText" text="Reforma">
      <formula>NOT(ISERROR(SEARCH("Reforma",B329)))</formula>
    </cfRule>
  </conditionalFormatting>
  <conditionalFormatting sqref="B330">
    <cfRule type="containsText" dxfId="586" priority="586" operator="containsText" text="Ampliação">
      <formula>NOT(ISERROR(SEARCH("Ampliação",B330)))</formula>
    </cfRule>
  </conditionalFormatting>
  <conditionalFormatting sqref="B331">
    <cfRule type="containsText" dxfId="585" priority="585" operator="containsText" text="Reforma">
      <formula>NOT(ISERROR(SEARCH("Reforma",B331)))</formula>
    </cfRule>
  </conditionalFormatting>
  <conditionalFormatting sqref="B332">
    <cfRule type="containsText" dxfId="584" priority="584" operator="containsText" text="Ampliação">
      <formula>NOT(ISERROR(SEARCH("Ampliação",B332)))</formula>
    </cfRule>
  </conditionalFormatting>
  <conditionalFormatting sqref="B333">
    <cfRule type="containsText" dxfId="583" priority="583" operator="containsText" text="Reforma">
      <formula>NOT(ISERROR(SEARCH("Reforma",B333)))</formula>
    </cfRule>
  </conditionalFormatting>
  <conditionalFormatting sqref="B481">
    <cfRule type="containsText" dxfId="582" priority="582" operator="containsText" text="Reforma">
      <formula>NOT(ISERROR(SEARCH("Reforma",B481)))</formula>
    </cfRule>
  </conditionalFormatting>
  <conditionalFormatting sqref="B464">
    <cfRule type="containsText" dxfId="581" priority="581" operator="containsText" text="Reforma">
      <formula>NOT(ISERROR(SEARCH("Reforma",B464)))</formula>
    </cfRule>
  </conditionalFormatting>
  <conditionalFormatting sqref="B38">
    <cfRule type="containsText" dxfId="580" priority="580" operator="containsText" text="Reforma">
      <formula>NOT(ISERROR(SEARCH("Reforma",B38)))</formula>
    </cfRule>
  </conditionalFormatting>
  <conditionalFormatting sqref="B37">
    <cfRule type="containsText" dxfId="579" priority="579" operator="containsText" text="Reforma">
      <formula>NOT(ISERROR(SEARCH("Reforma",B37)))</formula>
    </cfRule>
  </conditionalFormatting>
  <conditionalFormatting sqref="B465">
    <cfRule type="containsText" dxfId="578" priority="578" operator="containsText" text="Reforma">
      <formula>NOT(ISERROR(SEARCH("Reforma",B465)))</formula>
    </cfRule>
  </conditionalFormatting>
  <conditionalFormatting sqref="B470">
    <cfRule type="containsText" dxfId="577" priority="577" operator="containsText" text="Reforma">
      <formula>NOT(ISERROR(SEARCH("Reforma",B470)))</formula>
    </cfRule>
  </conditionalFormatting>
  <conditionalFormatting sqref="B468">
    <cfRule type="containsText" dxfId="576" priority="576" operator="containsText" text="Reforma">
      <formula>NOT(ISERROR(SEARCH("Reforma",B468)))</formula>
    </cfRule>
  </conditionalFormatting>
  <conditionalFormatting sqref="B473">
    <cfRule type="containsText" dxfId="575" priority="575" operator="containsText" text="Reforma">
      <formula>NOT(ISERROR(SEARCH("Reforma",B473)))</formula>
    </cfRule>
  </conditionalFormatting>
  <conditionalFormatting sqref="B568">
    <cfRule type="containsText" dxfId="574" priority="574" operator="containsText" text="Reforma">
      <formula>NOT(ISERROR(SEARCH("Reforma",B568)))</formula>
    </cfRule>
  </conditionalFormatting>
  <conditionalFormatting sqref="B570">
    <cfRule type="containsText" dxfId="573" priority="573" operator="containsText" text="Reforma">
      <formula>NOT(ISERROR(SEARCH("Reforma",B570)))</formula>
    </cfRule>
  </conditionalFormatting>
  <conditionalFormatting sqref="B573">
    <cfRule type="containsText" dxfId="572" priority="572" operator="containsText" text="Reforma">
      <formula>NOT(ISERROR(SEARCH("Reforma",B573)))</formula>
    </cfRule>
  </conditionalFormatting>
  <conditionalFormatting sqref="B576">
    <cfRule type="containsText" dxfId="571" priority="571" operator="containsText" text="Reforma">
      <formula>NOT(ISERROR(SEARCH("Reforma",B576)))</formula>
    </cfRule>
  </conditionalFormatting>
  <conditionalFormatting sqref="B476">
    <cfRule type="containsText" dxfId="570" priority="570" operator="containsText" text="Reforma">
      <formula>NOT(ISERROR(SEARCH("Reforma",B476)))</formula>
    </cfRule>
  </conditionalFormatting>
  <conditionalFormatting sqref="B478">
    <cfRule type="containsText" dxfId="569" priority="569" operator="containsText" text="Reforma">
      <formula>NOT(ISERROR(SEARCH("Reforma",B478)))</formula>
    </cfRule>
  </conditionalFormatting>
  <conditionalFormatting sqref="B477">
    <cfRule type="containsText" dxfId="568" priority="568" operator="containsText" text="Ampliação">
      <formula>NOT(ISERROR(SEARCH("Ampliação",B477)))</formula>
    </cfRule>
  </conditionalFormatting>
  <conditionalFormatting sqref="B479">
    <cfRule type="containsText" dxfId="567" priority="567" operator="containsText" text="Ampliação">
      <formula>NOT(ISERROR(SEARCH("Ampliação",B479)))</formula>
    </cfRule>
  </conditionalFormatting>
  <conditionalFormatting sqref="B569">
    <cfRule type="containsText" dxfId="566" priority="566" operator="containsText" text="Ampliação">
      <formula>NOT(ISERROR(SEARCH("Ampliação",B569)))</formula>
    </cfRule>
  </conditionalFormatting>
  <conditionalFormatting sqref="B572">
    <cfRule type="containsText" dxfId="565" priority="565" operator="containsText" text="Ampliação">
      <formula>NOT(ISERROR(SEARCH("Ampliação",B572)))</formula>
    </cfRule>
  </conditionalFormatting>
  <conditionalFormatting sqref="B575">
    <cfRule type="containsText" dxfId="564" priority="564" operator="containsText" text="Ampliação">
      <formula>NOT(ISERROR(SEARCH("Ampliação",B575)))</formula>
    </cfRule>
  </conditionalFormatting>
  <conditionalFormatting sqref="B578">
    <cfRule type="containsText" dxfId="563" priority="563" operator="containsText" text="Ampliação">
      <formula>NOT(ISERROR(SEARCH("Ampliação",B578)))</formula>
    </cfRule>
  </conditionalFormatting>
  <conditionalFormatting sqref="B580">
    <cfRule type="containsText" dxfId="562" priority="562" operator="containsText" text="Reforma">
      <formula>NOT(ISERROR(SEARCH("Reforma",B580)))</formula>
    </cfRule>
  </conditionalFormatting>
  <conditionalFormatting sqref="B582">
    <cfRule type="containsText" dxfId="561" priority="561" operator="containsText" text="Reforma">
      <formula>NOT(ISERROR(SEARCH("Reforma",B582)))</formula>
    </cfRule>
  </conditionalFormatting>
  <conditionalFormatting sqref="B581">
    <cfRule type="containsText" dxfId="560" priority="560" operator="containsText" text="Ampliação">
      <formula>NOT(ISERROR(SEARCH("Ampliação",B581)))</formula>
    </cfRule>
  </conditionalFormatting>
  <conditionalFormatting sqref="B583">
    <cfRule type="containsText" dxfId="559" priority="559" operator="containsText" text="Ampliação">
      <formula>NOT(ISERROR(SEARCH("Ampliação",B583)))</formula>
    </cfRule>
  </conditionalFormatting>
  <conditionalFormatting sqref="B474">
    <cfRule type="containsText" dxfId="558" priority="553" operator="containsText" text="Ampliação">
      <formula>NOT(ISERROR(SEARCH("Ampliação",B474)))</formula>
    </cfRule>
  </conditionalFormatting>
  <conditionalFormatting sqref="B584">
    <cfRule type="containsText" dxfId="557" priority="558" operator="containsText" text="Reforma">
      <formula>NOT(ISERROR(SEARCH("Reforma",B584)))</formula>
    </cfRule>
  </conditionalFormatting>
  <conditionalFormatting sqref="B585">
    <cfRule type="containsText" dxfId="556" priority="557" operator="containsText" text="Ampliação">
      <formula>NOT(ISERROR(SEARCH("Ampliação",B585)))</formula>
    </cfRule>
  </conditionalFormatting>
  <conditionalFormatting sqref="B467">
    <cfRule type="containsText" dxfId="555" priority="556" operator="containsText" text="Ampliação">
      <formula>NOT(ISERROR(SEARCH("Ampliação",B467)))</formula>
    </cfRule>
  </conditionalFormatting>
  <conditionalFormatting sqref="B469">
    <cfRule type="containsText" dxfId="554" priority="555" operator="containsText" text="Ampliação">
      <formula>NOT(ISERROR(SEARCH("Ampliação",B469)))</formula>
    </cfRule>
  </conditionalFormatting>
  <conditionalFormatting sqref="B472">
    <cfRule type="containsText" dxfId="553" priority="554" operator="containsText" text="Ampliação">
      <formula>NOT(ISERROR(SEARCH("Ampliação",B472)))</formula>
    </cfRule>
  </conditionalFormatting>
  <conditionalFormatting sqref="B588">
    <cfRule type="containsText" dxfId="552" priority="551" operator="containsText" text="Ampliação">
      <formula>NOT(ISERROR(SEARCH("Ampliação",B588)))</formula>
    </cfRule>
  </conditionalFormatting>
  <conditionalFormatting sqref="B587">
    <cfRule type="containsText" dxfId="551" priority="552" operator="containsText" text="Reforma">
      <formula>NOT(ISERROR(SEARCH("Reforma",B587)))</formula>
    </cfRule>
  </conditionalFormatting>
  <conditionalFormatting sqref="B590">
    <cfRule type="containsText" dxfId="550" priority="549" operator="containsText" text="Ampliação">
      <formula>NOT(ISERROR(SEARCH("Ampliação",B590)))</formula>
    </cfRule>
  </conditionalFormatting>
  <conditionalFormatting sqref="B589">
    <cfRule type="containsText" dxfId="549" priority="550" operator="containsText" text="Reforma">
      <formula>NOT(ISERROR(SEARCH("Reforma",B589)))</formula>
    </cfRule>
  </conditionalFormatting>
  <conditionalFormatting sqref="B603">
    <cfRule type="containsText" dxfId="548" priority="548" operator="containsText" text="Reforma">
      <formula>NOT(ISERROR(SEARCH("Reforma",B603)))</formula>
    </cfRule>
  </conditionalFormatting>
  <conditionalFormatting sqref="B604">
    <cfRule type="containsText" dxfId="547" priority="547" operator="containsText" text="Ampliação">
      <formula>NOT(ISERROR(SEARCH("Ampliação",B604)))</formula>
    </cfRule>
  </conditionalFormatting>
  <conditionalFormatting sqref="B605">
    <cfRule type="containsText" dxfId="546" priority="546" operator="containsText" text="Reforma">
      <formula>NOT(ISERROR(SEARCH("Reforma",B605)))</formula>
    </cfRule>
  </conditionalFormatting>
  <conditionalFormatting sqref="B606">
    <cfRule type="containsText" dxfId="545" priority="545" operator="containsText" text="Ampliação">
      <formula>NOT(ISERROR(SEARCH("Ampliação",B606)))</formula>
    </cfRule>
  </conditionalFormatting>
  <conditionalFormatting sqref="B607">
    <cfRule type="containsText" dxfId="544" priority="544" operator="containsText" text="Reforma">
      <formula>NOT(ISERROR(SEARCH("Reforma",B607)))</formula>
    </cfRule>
  </conditionalFormatting>
  <conditionalFormatting sqref="B608">
    <cfRule type="containsText" dxfId="543" priority="543" operator="containsText" text="Ampliação">
      <formula>NOT(ISERROR(SEARCH("Ampliação",B608)))</formula>
    </cfRule>
  </conditionalFormatting>
  <conditionalFormatting sqref="B609">
    <cfRule type="containsText" dxfId="542" priority="542" operator="containsText" text="Reforma">
      <formula>NOT(ISERROR(SEARCH("Reforma",B609)))</formula>
    </cfRule>
  </conditionalFormatting>
  <conditionalFormatting sqref="B611">
    <cfRule type="containsText" dxfId="541" priority="541" operator="containsText" text="Ampliação">
      <formula>NOT(ISERROR(SEARCH("Ampliação",B611)))</formula>
    </cfRule>
  </conditionalFormatting>
  <conditionalFormatting sqref="B561">
    <cfRule type="containsText" dxfId="540" priority="540" operator="containsText" text="Reforma">
      <formula>NOT(ISERROR(SEARCH("Reforma",B561)))</formula>
    </cfRule>
  </conditionalFormatting>
  <conditionalFormatting sqref="B546">
    <cfRule type="containsText" dxfId="539" priority="539" operator="containsText" text="Ampliação">
      <formula>NOT(ISERROR(SEARCH("Ampliação",B546)))</formula>
    </cfRule>
  </conditionalFormatting>
  <conditionalFormatting sqref="B536">
    <cfRule type="containsText" dxfId="538" priority="538" operator="containsText" text="Reforma">
      <formula>NOT(ISERROR(SEARCH("Reforma",B536)))</formula>
    </cfRule>
  </conditionalFormatting>
  <conditionalFormatting sqref="B537">
    <cfRule type="containsText" dxfId="537" priority="537" operator="containsText" text="Ampliação">
      <formula>NOT(ISERROR(SEARCH("Ampliação",B537)))</formula>
    </cfRule>
  </conditionalFormatting>
  <conditionalFormatting sqref="B538">
    <cfRule type="containsText" dxfId="536" priority="536" operator="containsText" text="Reforma">
      <formula>NOT(ISERROR(SEARCH("Reforma",B538)))</formula>
    </cfRule>
  </conditionalFormatting>
  <conditionalFormatting sqref="B539:B541">
    <cfRule type="containsText" dxfId="535" priority="535" operator="containsText" text="Ampliação">
      <formula>NOT(ISERROR(SEARCH("Ampliação",B539)))</formula>
    </cfRule>
  </conditionalFormatting>
  <conditionalFormatting sqref="B557">
    <cfRule type="containsText" dxfId="534" priority="534" operator="containsText" text="Reforma">
      <formula>NOT(ISERROR(SEARCH("Reforma",B557)))</formula>
    </cfRule>
  </conditionalFormatting>
  <conditionalFormatting sqref="B558">
    <cfRule type="containsText" dxfId="533" priority="533" operator="containsText" text="Ampliação">
      <formula>NOT(ISERROR(SEARCH("Ampliação",B558)))</formula>
    </cfRule>
  </conditionalFormatting>
  <conditionalFormatting sqref="B556">
    <cfRule type="containsText" dxfId="532" priority="532" operator="containsText" text="Ampliação">
      <formula>NOT(ISERROR(SEARCH("Ampliação",B556)))</formula>
    </cfRule>
  </conditionalFormatting>
  <conditionalFormatting sqref="B541">
    <cfRule type="containsText" dxfId="531" priority="531" operator="containsText" text="Ampliação">
      <formula>NOT(ISERROR(SEARCH("Ampliação",B541)))</formula>
    </cfRule>
  </conditionalFormatting>
  <conditionalFormatting sqref="B551">
    <cfRule type="containsText" dxfId="530" priority="530" operator="containsText" text="Reforma">
      <formula>NOT(ISERROR(SEARCH("Reforma",B551)))</formula>
    </cfRule>
  </conditionalFormatting>
  <conditionalFormatting sqref="B552">
    <cfRule type="containsText" dxfId="529" priority="529" operator="containsText" text="Ampliação">
      <formula>NOT(ISERROR(SEARCH("Ampliação",B552)))</formula>
    </cfRule>
  </conditionalFormatting>
  <conditionalFormatting sqref="B549">
    <cfRule type="containsText" dxfId="528" priority="528" operator="containsText" text="Reforma">
      <formula>NOT(ISERROR(SEARCH("Reforma",B549)))</formula>
    </cfRule>
  </conditionalFormatting>
  <conditionalFormatting sqref="B550">
    <cfRule type="containsText" dxfId="527" priority="527" operator="containsText" text="Ampliação">
      <formula>NOT(ISERROR(SEARCH("Ampliação",B550)))</formula>
    </cfRule>
  </conditionalFormatting>
  <conditionalFormatting sqref="B548">
    <cfRule type="containsText" dxfId="526" priority="526" operator="containsText" text="Ampliação">
      <formula>NOT(ISERROR(SEARCH("Ampliação",B548)))</formula>
    </cfRule>
  </conditionalFormatting>
  <conditionalFormatting sqref="B543:B545">
    <cfRule type="containsText" dxfId="525" priority="524" operator="containsText" text="Reforma">
      <formula>NOT(ISERROR(SEARCH("Reforma",B543)))</formula>
    </cfRule>
  </conditionalFormatting>
  <conditionalFormatting sqref="B545">
    <cfRule type="containsText" dxfId="524" priority="525" operator="containsText" text="Ampliação">
      <formula>NOT(ISERROR(SEARCH("Ampliação",B545)))</formula>
    </cfRule>
  </conditionalFormatting>
  <conditionalFormatting sqref="B542">
    <cfRule type="containsText" dxfId="523" priority="523" operator="containsText" text="Reforma">
      <formula>NOT(ISERROR(SEARCH("Reforma",B542)))</formula>
    </cfRule>
  </conditionalFormatting>
  <conditionalFormatting sqref="B593">
    <cfRule type="containsText" dxfId="522" priority="522" operator="containsText" text="Reforma">
      <formula>NOT(ISERROR(SEARCH("Reforma",B593)))</formula>
    </cfRule>
  </conditionalFormatting>
  <conditionalFormatting sqref="B594">
    <cfRule type="containsText" dxfId="521" priority="521" operator="containsText" text="Ampliação">
      <formula>NOT(ISERROR(SEARCH("Ampliação",B594)))</formula>
    </cfRule>
  </conditionalFormatting>
  <conditionalFormatting sqref="B509">
    <cfRule type="containsText" dxfId="520" priority="520" operator="containsText" text="Ampliação">
      <formula>NOT(ISERROR(SEARCH("Ampliação",B509)))</formula>
    </cfRule>
  </conditionalFormatting>
  <conditionalFormatting sqref="B485">
    <cfRule type="containsText" dxfId="519" priority="519" operator="containsText" text="Reforma">
      <formula>NOT(ISERROR(SEARCH("Reforma",B485)))</formula>
    </cfRule>
  </conditionalFormatting>
  <conditionalFormatting sqref="B486">
    <cfRule type="containsText" dxfId="518" priority="518" operator="containsText" text="Ampliação">
      <formula>NOT(ISERROR(SEARCH("Ampliação",B486)))</formula>
    </cfRule>
  </conditionalFormatting>
  <conditionalFormatting sqref="B491">
    <cfRule type="containsText" dxfId="517" priority="517" operator="containsText" text="Ampliação">
      <formula>NOT(ISERROR(SEARCH("Ampliação",B491)))</formula>
    </cfRule>
  </conditionalFormatting>
  <conditionalFormatting sqref="B487">
    <cfRule type="containsText" dxfId="516" priority="516" operator="containsText" text="Reforma">
      <formula>NOT(ISERROR(SEARCH("Reforma",B487)))</formula>
    </cfRule>
  </conditionalFormatting>
  <conditionalFormatting sqref="B490">
    <cfRule type="containsText" dxfId="515" priority="515" operator="containsText" text="Reforma">
      <formula>NOT(ISERROR(SEARCH("Reforma",B490)))</formula>
    </cfRule>
  </conditionalFormatting>
  <conditionalFormatting sqref="B495">
    <cfRule type="containsText" dxfId="514" priority="514" operator="containsText" text="Ampliação">
      <formula>NOT(ISERROR(SEARCH("Ampliação",B495)))</formula>
    </cfRule>
  </conditionalFormatting>
  <conditionalFormatting sqref="B493">
    <cfRule type="containsText" dxfId="513" priority="513" operator="containsText" text="Reforma">
      <formula>NOT(ISERROR(SEARCH("Reforma",B493)))</formula>
    </cfRule>
  </conditionalFormatting>
  <conditionalFormatting sqref="B496">
    <cfRule type="containsText" dxfId="512" priority="512" operator="containsText" text="Ampliação">
      <formula>NOT(ISERROR(SEARCH("Ampliação",B496)))</formula>
    </cfRule>
  </conditionalFormatting>
  <conditionalFormatting sqref="B498">
    <cfRule type="containsText" dxfId="511" priority="511" operator="containsText" text="Ampliação">
      <formula>NOT(ISERROR(SEARCH("Ampliação",B498)))</formula>
    </cfRule>
  </conditionalFormatting>
  <conditionalFormatting sqref="B500">
    <cfRule type="containsText" dxfId="510" priority="510" operator="containsText" text="Reforma">
      <formula>NOT(ISERROR(SEARCH("Reforma",B500)))</formula>
    </cfRule>
  </conditionalFormatting>
  <conditionalFormatting sqref="B497">
    <cfRule type="containsText" dxfId="509" priority="509" operator="containsText" text="Reforma">
      <formula>NOT(ISERROR(SEARCH("Reforma",B497)))</formula>
    </cfRule>
  </conditionalFormatting>
  <conditionalFormatting sqref="B513">
    <cfRule type="containsText" dxfId="508" priority="508" operator="containsText" text="Ampliação">
      <formula>NOT(ISERROR(SEARCH("Ampliação",B513)))</formula>
    </cfRule>
  </conditionalFormatting>
  <conditionalFormatting sqref="B512">
    <cfRule type="containsText" dxfId="507" priority="507" operator="containsText" text="Reforma">
      <formula>NOT(ISERROR(SEARCH("Reforma",B512)))</formula>
    </cfRule>
  </conditionalFormatting>
  <conditionalFormatting sqref="B514">
    <cfRule type="containsText" dxfId="506" priority="506" operator="containsText" text="Reforma">
      <formula>NOT(ISERROR(SEARCH("Reforma",B514)))</formula>
    </cfRule>
  </conditionalFormatting>
  <conditionalFormatting sqref="B520">
    <cfRule type="containsText" dxfId="505" priority="505" operator="containsText" text="Ampliação">
      <formula>NOT(ISERROR(SEARCH("Ampliação",B520)))</formula>
    </cfRule>
  </conditionalFormatting>
  <conditionalFormatting sqref="B519">
    <cfRule type="containsText" dxfId="504" priority="504" operator="containsText" text="Reforma">
      <formula>NOT(ISERROR(SEARCH("Reforma",B519)))</formula>
    </cfRule>
  </conditionalFormatting>
  <conditionalFormatting sqref="B527">
    <cfRule type="containsText" dxfId="503" priority="503" operator="containsText" text="Ampliação">
      <formula>NOT(ISERROR(SEARCH("Ampliação",B527)))</formula>
    </cfRule>
  </conditionalFormatting>
  <conditionalFormatting sqref="B526">
    <cfRule type="containsText" dxfId="502" priority="502" operator="containsText" text="Reforma">
      <formula>NOT(ISERROR(SEARCH("Reforma",B526)))</formula>
    </cfRule>
  </conditionalFormatting>
  <conditionalFormatting sqref="B518">
    <cfRule type="containsText" dxfId="501" priority="501" operator="containsText" text="Ampliação">
      <formula>NOT(ISERROR(SEARCH("Ampliação",B518)))</formula>
    </cfRule>
  </conditionalFormatting>
  <conditionalFormatting sqref="B516">
    <cfRule type="containsText" dxfId="500" priority="500" operator="containsText" text="Ampliação">
      <formula>NOT(ISERROR(SEARCH("Ampliação",B516)))</formula>
    </cfRule>
  </conditionalFormatting>
  <conditionalFormatting sqref="B515">
    <cfRule type="containsText" dxfId="499" priority="499" operator="containsText" text="Reforma">
      <formula>NOT(ISERROR(SEARCH("Reforma",B515)))</formula>
    </cfRule>
  </conditionalFormatting>
  <conditionalFormatting sqref="B529">
    <cfRule type="containsText" dxfId="498" priority="498" operator="containsText" text="Ampliação">
      <formula>NOT(ISERROR(SEARCH("Ampliação",B529)))</formula>
    </cfRule>
  </conditionalFormatting>
  <conditionalFormatting sqref="B528">
    <cfRule type="containsText" dxfId="497" priority="497" operator="containsText" text="Reforma">
      <formula>NOT(ISERROR(SEARCH("Reforma",B528)))</formula>
    </cfRule>
  </conditionalFormatting>
  <conditionalFormatting sqref="B531">
    <cfRule type="containsText" dxfId="496" priority="496" operator="containsText" text="Reforma">
      <formula>NOT(ISERROR(SEARCH("Reforma",B531)))</formula>
    </cfRule>
  </conditionalFormatting>
  <conditionalFormatting sqref="B530">
    <cfRule type="containsText" dxfId="495" priority="495" operator="containsText" text="Reforma">
      <formula>NOT(ISERROR(SEARCH("Reforma",B530)))</formula>
    </cfRule>
  </conditionalFormatting>
  <conditionalFormatting sqref="B525">
    <cfRule type="containsText" dxfId="494" priority="494" operator="containsText" text="Ampliação">
      <formula>NOT(ISERROR(SEARCH("Ampliação",B525)))</formula>
    </cfRule>
  </conditionalFormatting>
  <conditionalFormatting sqref="B524">
    <cfRule type="containsText" dxfId="493" priority="493" operator="containsText" text="Reforma">
      <formula>NOT(ISERROR(SEARCH("Reforma",B524)))</formula>
    </cfRule>
  </conditionalFormatting>
  <conditionalFormatting sqref="B523">
    <cfRule type="containsText" dxfId="492" priority="492" operator="containsText" text="Ampliação">
      <formula>NOT(ISERROR(SEARCH("Ampliação",B523)))</formula>
    </cfRule>
  </conditionalFormatting>
  <conditionalFormatting sqref="B522">
    <cfRule type="containsText" dxfId="491" priority="491" operator="containsText" text="Reforma">
      <formula>NOT(ISERROR(SEARCH("Reforma",B522)))</formula>
    </cfRule>
  </conditionalFormatting>
  <conditionalFormatting sqref="B521">
    <cfRule type="containsText" dxfId="490" priority="490" operator="containsText" text="Ampliação">
      <formula>NOT(ISERROR(SEARCH("Ampliação",B521)))</formula>
    </cfRule>
  </conditionalFormatting>
  <conditionalFormatting sqref="B517">
    <cfRule type="containsText" dxfId="489" priority="489" operator="containsText" text="Reforma">
      <formula>NOT(ISERROR(SEARCH("Reforma",B517)))</formula>
    </cfRule>
  </conditionalFormatting>
  <conditionalFormatting sqref="B287">
    <cfRule type="containsText" dxfId="488" priority="488" operator="containsText" text="Reforma">
      <formula>NOT(ISERROR(SEARCH("Reforma",B287)))</formula>
    </cfRule>
  </conditionalFormatting>
  <conditionalFormatting sqref="B288">
    <cfRule type="containsText" dxfId="487" priority="487" operator="containsText" text="Ampliação">
      <formula>NOT(ISERROR(SEARCH("Ampliação",B288)))</formula>
    </cfRule>
  </conditionalFormatting>
  <conditionalFormatting sqref="B291">
    <cfRule type="containsText" dxfId="486" priority="486" operator="containsText" text="Reforma">
      <formula>NOT(ISERROR(SEARCH("Reforma",B291)))</formula>
    </cfRule>
  </conditionalFormatting>
  <conditionalFormatting sqref="B292">
    <cfRule type="containsText" dxfId="485" priority="485" operator="containsText" text="Ampliação">
      <formula>NOT(ISERROR(SEARCH("Ampliação",B292)))</formula>
    </cfRule>
  </conditionalFormatting>
  <conditionalFormatting sqref="B289">
    <cfRule type="containsText" dxfId="484" priority="484" operator="containsText" text="Reforma">
      <formula>NOT(ISERROR(SEARCH("Reforma",B289)))</formula>
    </cfRule>
  </conditionalFormatting>
  <conditionalFormatting sqref="B290">
    <cfRule type="containsText" dxfId="483" priority="483" operator="containsText" text="Ampliação">
      <formula>NOT(ISERROR(SEARCH("Ampliação",B290)))</formula>
    </cfRule>
  </conditionalFormatting>
  <conditionalFormatting sqref="B299">
    <cfRule type="containsText" dxfId="482" priority="482" operator="containsText" text="Reforma">
      <formula>NOT(ISERROR(SEARCH("Reforma",B299)))</formula>
    </cfRule>
  </conditionalFormatting>
  <conditionalFormatting sqref="B300">
    <cfRule type="containsText" dxfId="481" priority="481" operator="containsText" text="Ampliação">
      <formula>NOT(ISERROR(SEARCH("Ampliação",B300)))</formula>
    </cfRule>
  </conditionalFormatting>
  <conditionalFormatting sqref="B315">
    <cfRule type="containsText" dxfId="480" priority="480" operator="containsText" text="Reforma">
      <formula>NOT(ISERROR(SEARCH("Reforma",B315)))</formula>
    </cfRule>
  </conditionalFormatting>
  <conditionalFormatting sqref="B293">
    <cfRule type="containsText" dxfId="479" priority="479" operator="containsText" text="Reforma">
      <formula>NOT(ISERROR(SEARCH("Reforma",B293)))</formula>
    </cfRule>
  </conditionalFormatting>
  <conditionalFormatting sqref="B294">
    <cfRule type="containsText" dxfId="478" priority="478" operator="containsText" text="Ampliação">
      <formula>NOT(ISERROR(SEARCH("Ampliação",B294)))</formula>
    </cfRule>
  </conditionalFormatting>
  <conditionalFormatting sqref="B295">
    <cfRule type="containsText" dxfId="477" priority="477" operator="containsText" text="Reforma">
      <formula>NOT(ISERROR(SEARCH("Reforma",B295)))</formula>
    </cfRule>
  </conditionalFormatting>
  <conditionalFormatting sqref="B296">
    <cfRule type="containsText" dxfId="476" priority="476" operator="containsText" text="Ampliação">
      <formula>NOT(ISERROR(SEARCH("Ampliação",B296)))</formula>
    </cfRule>
  </conditionalFormatting>
  <conditionalFormatting sqref="B297">
    <cfRule type="containsText" dxfId="475" priority="475" operator="containsText" text="Reforma">
      <formula>NOT(ISERROR(SEARCH("Reforma",B297)))</formula>
    </cfRule>
  </conditionalFormatting>
  <conditionalFormatting sqref="B298">
    <cfRule type="containsText" dxfId="474" priority="474" operator="containsText" text="Ampliação">
      <formula>NOT(ISERROR(SEARCH("Ampliação",B298)))</formula>
    </cfRule>
  </conditionalFormatting>
  <conditionalFormatting sqref="B306">
    <cfRule type="containsText" dxfId="473" priority="473" operator="containsText" text="Reforma">
      <formula>NOT(ISERROR(SEARCH("Reforma",B306)))</formula>
    </cfRule>
  </conditionalFormatting>
  <conditionalFormatting sqref="B307">
    <cfRule type="containsText" dxfId="472" priority="472" operator="containsText" text="Reforma">
      <formula>NOT(ISERROR(SEARCH("Reforma",B307)))</formula>
    </cfRule>
  </conditionalFormatting>
  <conditionalFormatting sqref="B308">
    <cfRule type="containsText" dxfId="471" priority="471" operator="containsText" text="Ampliação">
      <formula>NOT(ISERROR(SEARCH("Ampliação",B308)))</formula>
    </cfRule>
  </conditionalFormatting>
  <conditionalFormatting sqref="B319">
    <cfRule type="containsText" dxfId="470" priority="470" operator="containsText" text="Reforma">
      <formula>NOT(ISERROR(SEARCH("Reforma",B319)))</formula>
    </cfRule>
  </conditionalFormatting>
  <conditionalFormatting sqref="B317">
    <cfRule type="containsText" dxfId="469" priority="469" operator="containsText" text="Reforma">
      <formula>NOT(ISERROR(SEARCH("Reforma",B317)))</formula>
    </cfRule>
  </conditionalFormatting>
  <conditionalFormatting sqref="B320">
    <cfRule type="containsText" dxfId="468" priority="468" operator="containsText" text="Reforma">
      <formula>NOT(ISERROR(SEARCH("Reforma",B320)))</formula>
    </cfRule>
  </conditionalFormatting>
  <conditionalFormatting sqref="B303:B305">
    <cfRule type="containsText" dxfId="467" priority="466" operator="containsText" text="Reforma">
      <formula>NOT(ISERROR(SEARCH("Reforma",B303)))</formula>
    </cfRule>
  </conditionalFormatting>
  <conditionalFormatting sqref="B301">
    <cfRule type="containsText" dxfId="466" priority="467" operator="containsText" text="Reforma">
      <formula>NOT(ISERROR(SEARCH("Reforma",B301)))</formula>
    </cfRule>
  </conditionalFormatting>
  <conditionalFormatting sqref="B323">
    <cfRule type="containsText" dxfId="465" priority="465" operator="containsText" text="Reforma">
      <formula>NOT(ISERROR(SEARCH("Reforma",B323)))</formula>
    </cfRule>
  </conditionalFormatting>
  <conditionalFormatting sqref="B313">
    <cfRule type="containsText" dxfId="464" priority="464" operator="containsText" text="Reforma">
      <formula>NOT(ISERROR(SEARCH("Reforma",B313)))</formula>
    </cfRule>
  </conditionalFormatting>
  <conditionalFormatting sqref="B314">
    <cfRule type="containsText" dxfId="463" priority="463" operator="containsText" text="Ampliação">
      <formula>NOT(ISERROR(SEARCH("Ampliação",B314)))</formula>
    </cfRule>
  </conditionalFormatting>
  <conditionalFormatting sqref="B311">
    <cfRule type="containsText" dxfId="462" priority="462" operator="containsText" text="Reforma">
      <formula>NOT(ISERROR(SEARCH("Reforma",B311)))</formula>
    </cfRule>
  </conditionalFormatting>
  <conditionalFormatting sqref="B312">
    <cfRule type="containsText" dxfId="461" priority="461" operator="containsText" text="Ampliação">
      <formula>NOT(ISERROR(SEARCH("Ampliação",B312)))</formula>
    </cfRule>
  </conditionalFormatting>
  <conditionalFormatting sqref="B321:B322">
    <cfRule type="containsText" dxfId="460" priority="460" operator="containsText" text="Reforma">
      <formula>NOT(ISERROR(SEARCH("Reforma",B321)))</formula>
    </cfRule>
  </conditionalFormatting>
  <conditionalFormatting sqref="B318">
    <cfRule type="containsText" dxfId="459" priority="459" operator="containsText" text="Reforma">
      <formula>NOT(ISERROR(SEARCH("Reforma",B318)))</formula>
    </cfRule>
  </conditionalFormatting>
  <conditionalFormatting sqref="B316">
    <cfRule type="containsText" dxfId="458" priority="458" operator="containsText" text="Reforma">
      <formula>NOT(ISERROR(SEARCH("Reforma",B316)))</formula>
    </cfRule>
  </conditionalFormatting>
  <conditionalFormatting sqref="B302">
    <cfRule type="containsText" dxfId="457" priority="457" operator="containsText" text="Ampliação">
      <formula>NOT(ISERROR(SEARCH("Ampliação",B302)))</formula>
    </cfRule>
  </conditionalFormatting>
  <conditionalFormatting sqref="B309">
    <cfRule type="containsText" dxfId="456" priority="456" operator="containsText" text="Reforma">
      <formula>NOT(ISERROR(SEARCH("Reforma",B309)))</formula>
    </cfRule>
  </conditionalFormatting>
  <conditionalFormatting sqref="B310">
    <cfRule type="containsText" dxfId="455" priority="455" operator="containsText" text="Ampliação">
      <formula>NOT(ISERROR(SEARCH("Ampliação",B310)))</formula>
    </cfRule>
  </conditionalFormatting>
  <conditionalFormatting sqref="B341">
    <cfRule type="containsText" dxfId="454" priority="452" operator="containsText" text="Ampliação">
      <formula>NOT(ISERROR(SEARCH("Ampliação",B341)))</formula>
    </cfRule>
  </conditionalFormatting>
  <conditionalFormatting sqref="B338">
    <cfRule type="containsText" dxfId="453" priority="454" operator="containsText" text="Ampliação">
      <formula>NOT(ISERROR(SEARCH("Ampliação",B338)))</formula>
    </cfRule>
  </conditionalFormatting>
  <conditionalFormatting sqref="B339:B340">
    <cfRule type="containsText" dxfId="452" priority="453" operator="containsText" text="Ampliação">
      <formula>NOT(ISERROR(SEARCH("Ampliação",B339)))</formula>
    </cfRule>
  </conditionalFormatting>
  <conditionalFormatting sqref="B337">
    <cfRule type="containsText" dxfId="451" priority="451" operator="containsText" text="Ampliação">
      <formula>NOT(ISERROR(SEARCH("Ampliação",B337)))</formula>
    </cfRule>
  </conditionalFormatting>
  <conditionalFormatting sqref="B343">
    <cfRule type="containsText" dxfId="450" priority="450" operator="containsText" text="Ampliação">
      <formula>NOT(ISERROR(SEARCH("Ampliação",B343)))</formula>
    </cfRule>
  </conditionalFormatting>
  <conditionalFormatting sqref="B344">
    <cfRule type="containsText" dxfId="449" priority="449" operator="containsText" text="Reforma">
      <formula>NOT(ISERROR(SEARCH("Reforma",B344)))</formula>
    </cfRule>
  </conditionalFormatting>
  <conditionalFormatting sqref="B345">
    <cfRule type="containsText" dxfId="448" priority="448" operator="containsText" text="Ampliação">
      <formula>NOT(ISERROR(SEARCH("Ampliação",B345)))</formula>
    </cfRule>
  </conditionalFormatting>
  <conditionalFormatting sqref="B347">
    <cfRule type="containsText" dxfId="447" priority="447" operator="containsText" text="Ampliação">
      <formula>NOT(ISERROR(SEARCH("Ampliação",B347)))</formula>
    </cfRule>
  </conditionalFormatting>
  <conditionalFormatting sqref="B348">
    <cfRule type="containsText" dxfId="446" priority="446" operator="containsText" text="Reforma">
      <formula>NOT(ISERROR(SEARCH("Reforma",B348)))</formula>
    </cfRule>
  </conditionalFormatting>
  <conditionalFormatting sqref="B349">
    <cfRule type="containsText" dxfId="445" priority="445" operator="containsText" text="Ampliação">
      <formula>NOT(ISERROR(SEARCH("Ampliação",B349)))</formula>
    </cfRule>
  </conditionalFormatting>
  <conditionalFormatting sqref="B350">
    <cfRule type="containsText" dxfId="444" priority="444" operator="containsText" text="Reforma">
      <formula>NOT(ISERROR(SEARCH("Reforma",B350)))</formula>
    </cfRule>
  </conditionalFormatting>
  <conditionalFormatting sqref="B351">
    <cfRule type="containsText" dxfId="443" priority="443" operator="containsText" text="Ampliação">
      <formula>NOT(ISERROR(SEARCH("Ampliação",B351)))</formula>
    </cfRule>
  </conditionalFormatting>
  <conditionalFormatting sqref="B352">
    <cfRule type="containsText" dxfId="442" priority="442" operator="containsText" text="Reforma">
      <formula>NOT(ISERROR(SEARCH("Reforma",B352)))</formula>
    </cfRule>
  </conditionalFormatting>
  <conditionalFormatting sqref="B353">
    <cfRule type="containsText" dxfId="441" priority="441" operator="containsText" text="Ampliação">
      <formula>NOT(ISERROR(SEARCH("Ampliação",B353)))</formula>
    </cfRule>
  </conditionalFormatting>
  <conditionalFormatting sqref="B356">
    <cfRule type="containsText" dxfId="440" priority="440" operator="containsText" text="Reforma">
      <formula>NOT(ISERROR(SEARCH("Reforma",B356)))</formula>
    </cfRule>
  </conditionalFormatting>
  <conditionalFormatting sqref="B357">
    <cfRule type="containsText" dxfId="439" priority="439" operator="containsText" text="Ampliação">
      <formula>NOT(ISERROR(SEARCH("Ampliação",B357)))</formula>
    </cfRule>
  </conditionalFormatting>
  <conditionalFormatting sqref="B358">
    <cfRule type="containsText" dxfId="438" priority="438" operator="containsText" text="Reforma">
      <formula>NOT(ISERROR(SEARCH("Reforma",B358)))</formula>
    </cfRule>
  </conditionalFormatting>
  <conditionalFormatting sqref="B359">
    <cfRule type="containsText" dxfId="437" priority="437" operator="containsText" text="Ampliação">
      <formula>NOT(ISERROR(SEARCH("Ampliação",B359)))</formula>
    </cfRule>
  </conditionalFormatting>
  <conditionalFormatting sqref="B360">
    <cfRule type="containsText" dxfId="436" priority="436" operator="containsText" text="Reforma">
      <formula>NOT(ISERROR(SEARCH("Reforma",B360)))</formula>
    </cfRule>
  </conditionalFormatting>
  <conditionalFormatting sqref="B361">
    <cfRule type="containsText" dxfId="435" priority="435" operator="containsText" text="Ampliação">
      <formula>NOT(ISERROR(SEARCH("Ampliação",B361)))</formula>
    </cfRule>
  </conditionalFormatting>
  <conditionalFormatting sqref="B362">
    <cfRule type="containsText" dxfId="434" priority="434" operator="containsText" text="Reforma">
      <formula>NOT(ISERROR(SEARCH("Reforma",B362)))</formula>
    </cfRule>
  </conditionalFormatting>
  <conditionalFormatting sqref="B363">
    <cfRule type="containsText" dxfId="433" priority="433" operator="containsText" text="Ampliação">
      <formula>NOT(ISERROR(SEARCH("Ampliação",B363)))</formula>
    </cfRule>
  </conditionalFormatting>
  <conditionalFormatting sqref="B364">
    <cfRule type="containsText" dxfId="432" priority="432" operator="containsText" text="Reforma">
      <formula>NOT(ISERROR(SEARCH("Reforma",B364)))</formula>
    </cfRule>
  </conditionalFormatting>
  <conditionalFormatting sqref="B365">
    <cfRule type="containsText" dxfId="431" priority="431" operator="containsText" text="Ampliação">
      <formula>NOT(ISERROR(SEARCH("Ampliação",B365)))</formula>
    </cfRule>
  </conditionalFormatting>
  <conditionalFormatting sqref="B367">
    <cfRule type="containsText" dxfId="430" priority="430" operator="containsText" text="Reforma">
      <formula>NOT(ISERROR(SEARCH("Reforma",B367)))</formula>
    </cfRule>
  </conditionalFormatting>
  <conditionalFormatting sqref="B368">
    <cfRule type="containsText" dxfId="429" priority="429" operator="containsText" text="Ampliação">
      <formula>NOT(ISERROR(SEARCH("Ampliação",B368)))</formula>
    </cfRule>
  </conditionalFormatting>
  <conditionalFormatting sqref="B354">
    <cfRule type="containsText" dxfId="428" priority="428" operator="containsText" text="Reforma">
      <formula>NOT(ISERROR(SEARCH("Reforma",B354)))</formula>
    </cfRule>
  </conditionalFormatting>
  <conditionalFormatting sqref="B355">
    <cfRule type="containsText" dxfId="427" priority="427" operator="containsText" text="Ampliação">
      <formula>NOT(ISERROR(SEARCH("Ampliação",B355)))</formula>
    </cfRule>
  </conditionalFormatting>
  <conditionalFormatting sqref="B369">
    <cfRule type="containsText" dxfId="426" priority="425" operator="containsText" text="Reforma">
      <formula>NOT(ISERROR(SEARCH("Reforma",B369)))</formula>
    </cfRule>
  </conditionalFormatting>
  <conditionalFormatting sqref="B366">
    <cfRule type="containsText" dxfId="425" priority="426" operator="containsText" text="Ampliação">
      <formula>NOT(ISERROR(SEARCH("Ampliação",B366)))</formula>
    </cfRule>
  </conditionalFormatting>
  <conditionalFormatting sqref="B374">
    <cfRule type="containsText" dxfId="424" priority="423" operator="containsText" text="Reforma">
      <formula>NOT(ISERROR(SEARCH("Reforma",B374)))</formula>
    </cfRule>
  </conditionalFormatting>
  <conditionalFormatting sqref="B370">
    <cfRule type="containsText" dxfId="423" priority="424" operator="containsText" text="Ampliação">
      <formula>NOT(ISERROR(SEARCH("Ampliação",B370)))</formula>
    </cfRule>
  </conditionalFormatting>
  <conditionalFormatting sqref="B376">
    <cfRule type="containsText" dxfId="422" priority="418" operator="containsText" text="Reforma">
      <formula>NOT(ISERROR(SEARCH("Reforma",B376)))</formula>
    </cfRule>
  </conditionalFormatting>
  <conditionalFormatting sqref="B375">
    <cfRule type="containsText" dxfId="421" priority="422" operator="containsText" text="Ampliação">
      <formula>NOT(ISERROR(SEARCH("Ampliação",B375)))</formula>
    </cfRule>
  </conditionalFormatting>
  <conditionalFormatting sqref="B372">
    <cfRule type="containsText" dxfId="420" priority="421" operator="containsText" text="Reforma">
      <formula>NOT(ISERROR(SEARCH("Reforma",B372)))</formula>
    </cfRule>
  </conditionalFormatting>
  <conditionalFormatting sqref="B373">
    <cfRule type="containsText" dxfId="419" priority="420" operator="containsText" text="Ampliação">
      <formula>NOT(ISERROR(SEARCH("Ampliação",B373)))</formula>
    </cfRule>
  </conditionalFormatting>
  <conditionalFormatting sqref="B371">
    <cfRule type="containsText" dxfId="418" priority="419" operator="containsText" text="Ampliação">
      <formula>NOT(ISERROR(SEARCH("Ampliação",B371)))</formula>
    </cfRule>
  </conditionalFormatting>
  <conditionalFormatting sqref="B382">
    <cfRule type="containsText" dxfId="417" priority="416" operator="containsText" text="Reforma">
      <formula>NOT(ISERROR(SEARCH("Reforma",B382)))</formula>
    </cfRule>
  </conditionalFormatting>
  <conditionalFormatting sqref="B377">
    <cfRule type="containsText" dxfId="416" priority="417" operator="containsText" text="Ampliação">
      <formula>NOT(ISERROR(SEARCH("Ampliação",B377)))</formula>
    </cfRule>
  </conditionalFormatting>
  <conditionalFormatting sqref="B431">
    <cfRule type="containsText" dxfId="415" priority="409" operator="containsText" text="Reforma">
      <formula>NOT(ISERROR(SEARCH("Reforma",B431)))</formula>
    </cfRule>
  </conditionalFormatting>
  <conditionalFormatting sqref="B383">
    <cfRule type="containsText" dxfId="414" priority="415" operator="containsText" text="Ampliação">
      <formula>NOT(ISERROR(SEARCH("Ampliação",B383)))</formula>
    </cfRule>
  </conditionalFormatting>
  <conditionalFormatting sqref="B433">
    <cfRule type="containsText" dxfId="413" priority="407" operator="containsText" text="Reforma">
      <formula>NOT(ISERROR(SEARCH("Reforma",B433)))</formula>
    </cfRule>
  </conditionalFormatting>
  <conditionalFormatting sqref="B384">
    <cfRule type="containsText" dxfId="412" priority="414" operator="containsText" text="Ampliação">
      <formula>NOT(ISERROR(SEARCH("Ampliação",B384)))</formula>
    </cfRule>
  </conditionalFormatting>
  <conditionalFormatting sqref="B385">
    <cfRule type="containsText" dxfId="411" priority="413" operator="containsText" text="Reforma">
      <formula>NOT(ISERROR(SEARCH("Reforma",B385)))</formula>
    </cfRule>
  </conditionalFormatting>
  <conditionalFormatting sqref="B388">
    <cfRule type="containsText" dxfId="410" priority="412" operator="containsText" text="Ampliação">
      <formula>NOT(ISERROR(SEARCH("Ampliação",B388)))</formula>
    </cfRule>
  </conditionalFormatting>
  <conditionalFormatting sqref="B381">
    <cfRule type="containsText" dxfId="409" priority="411" operator="containsText" text="Ampliação">
      <formula>NOT(ISERROR(SEARCH("Ampliação",B381)))</formula>
    </cfRule>
  </conditionalFormatting>
  <conditionalFormatting sqref="B378:B380">
    <cfRule type="containsText" dxfId="408" priority="410" operator="containsText" text="Ampliação">
      <formula>NOT(ISERROR(SEARCH("Ampliação",B378)))</formula>
    </cfRule>
  </conditionalFormatting>
  <conditionalFormatting sqref="B435">
    <cfRule type="containsText" dxfId="407" priority="405" operator="containsText" text="Reforma">
      <formula>NOT(ISERROR(SEARCH("Reforma",B435)))</formula>
    </cfRule>
  </conditionalFormatting>
  <conditionalFormatting sqref="B432">
    <cfRule type="containsText" dxfId="406" priority="408" operator="containsText" text="Ampliação">
      <formula>NOT(ISERROR(SEARCH("Ampliação",B432)))</formula>
    </cfRule>
  </conditionalFormatting>
  <conditionalFormatting sqref="B434">
    <cfRule type="containsText" dxfId="405" priority="406" operator="containsText" text="Ampliação">
      <formula>NOT(ISERROR(SEARCH("Ampliação",B434)))</formula>
    </cfRule>
  </conditionalFormatting>
  <conditionalFormatting sqref="B436">
    <cfRule type="containsText" dxfId="404" priority="404" operator="containsText" text="Reforma">
      <formula>NOT(ISERROR(SEARCH("Reforma",B436)))</formula>
    </cfRule>
  </conditionalFormatting>
  <conditionalFormatting sqref="B437">
    <cfRule type="containsText" dxfId="403" priority="403" operator="containsText" text="Ampliação">
      <formula>NOT(ISERROR(SEARCH("Ampliação",B437)))</formula>
    </cfRule>
  </conditionalFormatting>
  <conditionalFormatting sqref="B438">
    <cfRule type="containsText" dxfId="402" priority="402" operator="containsText" text="Reforma">
      <formula>NOT(ISERROR(SEARCH("Reforma",B438)))</formula>
    </cfRule>
  </conditionalFormatting>
  <conditionalFormatting sqref="B439">
    <cfRule type="containsText" dxfId="401" priority="401" operator="containsText" text="Reforma">
      <formula>NOT(ISERROR(SEARCH("Reforma",B439)))</formula>
    </cfRule>
  </conditionalFormatting>
  <conditionalFormatting sqref="B440">
    <cfRule type="containsText" dxfId="400" priority="400" operator="containsText" text="Ampliação">
      <formula>NOT(ISERROR(SEARCH("Ampliação",B440)))</formula>
    </cfRule>
  </conditionalFormatting>
  <conditionalFormatting sqref="B390">
    <cfRule type="containsText" dxfId="399" priority="399" operator="containsText" text="Ampliação">
      <formula>NOT(ISERROR(SEARCH("Ampliação",B390)))</formula>
    </cfRule>
  </conditionalFormatting>
  <conditionalFormatting sqref="B391">
    <cfRule type="containsText" dxfId="398" priority="398" operator="containsText" text="Ampliação">
      <formula>NOT(ISERROR(SEARCH("Ampliação",B391)))</formula>
    </cfRule>
  </conditionalFormatting>
  <conditionalFormatting sqref="B392">
    <cfRule type="containsText" dxfId="397" priority="397" operator="containsText" text="Reforma">
      <formula>NOT(ISERROR(SEARCH("Reforma",B392)))</formula>
    </cfRule>
  </conditionalFormatting>
  <conditionalFormatting sqref="B393">
    <cfRule type="containsText" dxfId="396" priority="396" operator="containsText" text="Ampliação">
      <formula>NOT(ISERROR(SEARCH("Ampliação",B393)))</formula>
    </cfRule>
  </conditionalFormatting>
  <conditionalFormatting sqref="B394:B395">
    <cfRule type="containsText" dxfId="395" priority="395" operator="containsText" text="Ampliação">
      <formula>NOT(ISERROR(SEARCH("Ampliação",B394)))</formula>
    </cfRule>
  </conditionalFormatting>
  <conditionalFormatting sqref="B386">
    <cfRule type="containsText" dxfId="394" priority="394" operator="containsText" text="Ampliação">
      <formula>NOT(ISERROR(SEARCH("Ampliação",B386)))</formula>
    </cfRule>
  </conditionalFormatting>
  <conditionalFormatting sqref="B387">
    <cfRule type="containsText" dxfId="393" priority="393" operator="containsText" text="Ampliação">
      <formula>NOT(ISERROR(SEARCH("Ampliação",B387)))</formula>
    </cfRule>
  </conditionalFormatting>
  <conditionalFormatting sqref="B403:B404">
    <cfRule type="containsText" dxfId="392" priority="392" operator="containsText" text="Ampliação">
      <formula>NOT(ISERROR(SEARCH("Ampliação",B403)))</formula>
    </cfRule>
  </conditionalFormatting>
  <conditionalFormatting sqref="B405">
    <cfRule type="containsText" dxfId="391" priority="391" operator="containsText" text="Reforma">
      <formula>NOT(ISERROR(SEARCH("Reforma",B405)))</formula>
    </cfRule>
  </conditionalFormatting>
  <conditionalFormatting sqref="B406">
    <cfRule type="containsText" dxfId="390" priority="390" operator="containsText" text="Ampliação">
      <formula>NOT(ISERROR(SEARCH("Ampliação",B406)))</formula>
    </cfRule>
  </conditionalFormatting>
  <conditionalFormatting sqref="B408">
    <cfRule type="containsText" dxfId="389" priority="388" operator="containsText" text="Reforma">
      <formula>NOT(ISERROR(SEARCH("Reforma",B408)))</formula>
    </cfRule>
  </conditionalFormatting>
  <conditionalFormatting sqref="B407">
    <cfRule type="containsText" dxfId="388" priority="389" operator="containsText" text="Ampliação">
      <formula>NOT(ISERROR(SEARCH("Ampliação",B407)))</formula>
    </cfRule>
  </conditionalFormatting>
  <conditionalFormatting sqref="B410">
    <cfRule type="containsText" dxfId="387" priority="386" operator="containsText" text="Reforma">
      <formula>NOT(ISERROR(SEARCH("Reforma",B410)))</formula>
    </cfRule>
  </conditionalFormatting>
  <conditionalFormatting sqref="B409">
    <cfRule type="containsText" dxfId="386" priority="387" operator="containsText" text="Ampliação">
      <formula>NOT(ISERROR(SEARCH("Ampliação",B409)))</formula>
    </cfRule>
  </conditionalFormatting>
  <conditionalFormatting sqref="B412">
    <cfRule type="containsText" dxfId="385" priority="384" operator="containsText" text="Reforma">
      <formula>NOT(ISERROR(SEARCH("Reforma",B412)))</formula>
    </cfRule>
  </conditionalFormatting>
  <conditionalFormatting sqref="B411">
    <cfRule type="containsText" dxfId="384" priority="385" operator="containsText" text="Ampliação">
      <formula>NOT(ISERROR(SEARCH("Ampliação",B411)))</formula>
    </cfRule>
  </conditionalFormatting>
  <conditionalFormatting sqref="B413">
    <cfRule type="containsText" dxfId="383" priority="383" operator="containsText" text="Ampliação">
      <formula>NOT(ISERROR(SEARCH("Ampliação",B413)))</formula>
    </cfRule>
  </conditionalFormatting>
  <conditionalFormatting sqref="B414">
    <cfRule type="containsText" dxfId="382" priority="382" operator="containsText" text="Reforma">
      <formula>NOT(ISERROR(SEARCH("Reforma",B414)))</formula>
    </cfRule>
  </conditionalFormatting>
  <conditionalFormatting sqref="B415">
    <cfRule type="containsText" dxfId="381" priority="381" operator="containsText" text="Ampliação">
      <formula>NOT(ISERROR(SEARCH("Ampliação",B415)))</formula>
    </cfRule>
  </conditionalFormatting>
  <conditionalFormatting sqref="B423">
    <cfRule type="containsText" dxfId="380" priority="380" operator="containsText" text="Reforma">
      <formula>NOT(ISERROR(SEARCH("Reforma",B423)))</formula>
    </cfRule>
  </conditionalFormatting>
  <conditionalFormatting sqref="B424">
    <cfRule type="containsText" dxfId="379" priority="379" operator="containsText" text="Ampliação">
      <formula>NOT(ISERROR(SEARCH("Ampliação",B424)))</formula>
    </cfRule>
  </conditionalFormatting>
  <conditionalFormatting sqref="B422">
    <cfRule type="containsText" dxfId="378" priority="378" operator="containsText" text="Reforma">
      <formula>NOT(ISERROR(SEARCH("Reforma",B422)))</formula>
    </cfRule>
  </conditionalFormatting>
  <conditionalFormatting sqref="B425">
    <cfRule type="containsText" dxfId="377" priority="377" operator="containsText" text="Ampliação">
      <formula>NOT(ISERROR(SEARCH("Ampliação",B425)))</formula>
    </cfRule>
  </conditionalFormatting>
  <conditionalFormatting sqref="B426">
    <cfRule type="containsText" dxfId="376" priority="376" operator="containsText" text="Reforma">
      <formula>NOT(ISERROR(SEARCH("Reforma",B426)))</formula>
    </cfRule>
  </conditionalFormatting>
  <conditionalFormatting sqref="B427">
    <cfRule type="containsText" dxfId="375" priority="375" operator="containsText" text="Ampliação">
      <formula>NOT(ISERROR(SEARCH("Ampliação",B427)))</formula>
    </cfRule>
  </conditionalFormatting>
  <conditionalFormatting sqref="B428">
    <cfRule type="containsText" dxfId="374" priority="374" operator="containsText" text="Reforma">
      <formula>NOT(ISERROR(SEARCH("Reforma",B428)))</formula>
    </cfRule>
  </conditionalFormatting>
  <conditionalFormatting sqref="B429">
    <cfRule type="containsText" dxfId="373" priority="373" operator="containsText" text="Ampliação">
      <formula>NOT(ISERROR(SEARCH("Ampliação",B429)))</formula>
    </cfRule>
  </conditionalFormatting>
  <conditionalFormatting sqref="B420">
    <cfRule type="containsText" dxfId="372" priority="372" operator="containsText" text="Reforma">
      <formula>NOT(ISERROR(SEARCH("Reforma",B420)))</formula>
    </cfRule>
  </conditionalFormatting>
  <conditionalFormatting sqref="B421">
    <cfRule type="containsText" dxfId="371" priority="371" operator="containsText" text="Ampliação">
      <formula>NOT(ISERROR(SEARCH("Ampliação",B421)))</formula>
    </cfRule>
  </conditionalFormatting>
  <conditionalFormatting sqref="B416">
    <cfRule type="containsText" dxfId="370" priority="370" operator="containsText" text="Reforma">
      <formula>NOT(ISERROR(SEARCH("Reforma",B416)))</formula>
    </cfRule>
  </conditionalFormatting>
  <conditionalFormatting sqref="B417">
    <cfRule type="containsText" dxfId="369" priority="369" operator="containsText" text="Ampliação">
      <formula>NOT(ISERROR(SEARCH("Ampliação",B417)))</formula>
    </cfRule>
  </conditionalFormatting>
  <conditionalFormatting sqref="B418">
    <cfRule type="containsText" dxfId="368" priority="368" operator="containsText" text="Reforma">
      <formula>NOT(ISERROR(SEARCH("Reforma",B418)))</formula>
    </cfRule>
  </conditionalFormatting>
  <conditionalFormatting sqref="B419">
    <cfRule type="containsText" dxfId="367" priority="367" operator="containsText" text="Ampliação">
      <formula>NOT(ISERROR(SEARCH("Ampliação",B419)))</formula>
    </cfRule>
  </conditionalFormatting>
  <conditionalFormatting sqref="B402">
    <cfRule type="containsText" dxfId="366" priority="366" operator="containsText" text="Ampliação">
      <formula>NOT(ISERROR(SEARCH("Ampliação",B402)))</formula>
    </cfRule>
  </conditionalFormatting>
  <conditionalFormatting sqref="B400">
    <cfRule type="containsText" dxfId="365" priority="365" operator="containsText" text="Reforma">
      <formula>NOT(ISERROR(SEARCH("Reforma",B400)))</formula>
    </cfRule>
  </conditionalFormatting>
  <conditionalFormatting sqref="B401">
    <cfRule type="containsText" dxfId="364" priority="364" operator="containsText" text="Ampliação">
      <formula>NOT(ISERROR(SEARCH("Ampliação",B401)))</formula>
    </cfRule>
  </conditionalFormatting>
  <conditionalFormatting sqref="B398">
    <cfRule type="containsText" dxfId="363" priority="363" operator="containsText" text="Reforma">
      <formula>NOT(ISERROR(SEARCH("Reforma",B398)))</formula>
    </cfRule>
  </conditionalFormatting>
  <conditionalFormatting sqref="B399">
    <cfRule type="containsText" dxfId="362" priority="362" operator="containsText" text="Ampliação">
      <formula>NOT(ISERROR(SEARCH("Ampliação",B399)))</formula>
    </cfRule>
  </conditionalFormatting>
  <conditionalFormatting sqref="B396">
    <cfRule type="containsText" dxfId="361" priority="361" operator="containsText" text="Reforma">
      <formula>NOT(ISERROR(SEARCH("Reforma",B396)))</formula>
    </cfRule>
  </conditionalFormatting>
  <conditionalFormatting sqref="B397">
    <cfRule type="containsText" dxfId="360" priority="360" operator="containsText" text="Ampliação">
      <formula>NOT(ISERROR(SEARCH("Ampliação",B397)))</formula>
    </cfRule>
  </conditionalFormatting>
  <conditionalFormatting sqref="B219">
    <cfRule type="containsText" dxfId="359" priority="359" operator="containsText" text="Ampliação">
      <formula>NOT(ISERROR(SEARCH("Ampliação",B219)))</formula>
    </cfRule>
  </conditionalFormatting>
  <conditionalFormatting sqref="B221">
    <cfRule type="containsText" dxfId="358" priority="358" operator="containsText" text="Ampliação">
      <formula>NOT(ISERROR(SEARCH("Ampliação",B221)))</formula>
    </cfRule>
  </conditionalFormatting>
  <conditionalFormatting sqref="B226">
    <cfRule type="containsText" dxfId="357" priority="357" operator="containsText" text="Reforma">
      <formula>NOT(ISERROR(SEARCH("Reforma",B226)))</formula>
    </cfRule>
  </conditionalFormatting>
  <conditionalFormatting sqref="B227">
    <cfRule type="containsText" dxfId="356" priority="356" operator="containsText" text="Ampliação">
      <formula>NOT(ISERROR(SEARCH("Ampliação",B227)))</formula>
    </cfRule>
  </conditionalFormatting>
  <conditionalFormatting sqref="B224">
    <cfRule type="containsText" dxfId="355" priority="355" operator="containsText" text="Reforma">
      <formula>NOT(ISERROR(SEARCH("Reforma",B224)))</formula>
    </cfRule>
  </conditionalFormatting>
  <conditionalFormatting sqref="B225">
    <cfRule type="containsText" dxfId="354" priority="354" operator="containsText" text="Ampliação">
      <formula>NOT(ISERROR(SEARCH("Ampliação",B225)))</formula>
    </cfRule>
  </conditionalFormatting>
  <conditionalFormatting sqref="B223">
    <cfRule type="containsText" dxfId="353" priority="353" operator="containsText" text="Ampliação">
      <formula>NOT(ISERROR(SEARCH("Ampliação",B223)))</formula>
    </cfRule>
  </conditionalFormatting>
  <conditionalFormatting sqref="B228">
    <cfRule type="containsText" dxfId="352" priority="352" operator="containsText" text="Reforma">
      <formula>NOT(ISERROR(SEARCH("Reforma",B228)))</formula>
    </cfRule>
  </conditionalFormatting>
  <conditionalFormatting sqref="B229">
    <cfRule type="containsText" dxfId="351" priority="351" operator="containsText" text="Ampliação">
      <formula>NOT(ISERROR(SEARCH("Ampliação",B229)))</formula>
    </cfRule>
  </conditionalFormatting>
  <conditionalFormatting sqref="B254">
    <cfRule type="containsText" dxfId="350" priority="350" operator="containsText" text="Reforma">
      <formula>NOT(ISERROR(SEARCH("Reforma",B254)))</formula>
    </cfRule>
  </conditionalFormatting>
  <conditionalFormatting sqref="B256">
    <cfRule type="containsText" dxfId="349" priority="349" operator="containsText" text="Ampliação">
      <formula>NOT(ISERROR(SEARCH("Ampliação",B256)))</formula>
    </cfRule>
  </conditionalFormatting>
  <conditionalFormatting sqref="B284">
    <cfRule type="containsText" dxfId="348" priority="348" operator="containsText" text="Ampliação">
      <formula>NOT(ISERROR(SEARCH("Ampliação",B284)))</formula>
    </cfRule>
  </conditionalFormatting>
  <conditionalFormatting sqref="B230">
    <cfRule type="containsText" dxfId="347" priority="347" operator="containsText" text="Reforma">
      <formula>NOT(ISERROR(SEARCH("Reforma",B230)))</formula>
    </cfRule>
  </conditionalFormatting>
  <conditionalFormatting sqref="B232">
    <cfRule type="containsText" dxfId="346" priority="346" operator="containsText" text="Ampliação">
      <formula>NOT(ISERROR(SEARCH("Ampliação",B232)))</formula>
    </cfRule>
  </conditionalFormatting>
  <conditionalFormatting sqref="B233">
    <cfRule type="containsText" dxfId="345" priority="345" operator="containsText" text="Reforma">
      <formula>NOT(ISERROR(SEARCH("Reforma",B233)))</formula>
    </cfRule>
  </conditionalFormatting>
  <conditionalFormatting sqref="B235">
    <cfRule type="containsText" dxfId="344" priority="344" operator="containsText" text="Ampliação">
      <formula>NOT(ISERROR(SEARCH("Ampliação",B235)))</formula>
    </cfRule>
  </conditionalFormatting>
  <conditionalFormatting sqref="B248">
    <cfRule type="containsText" dxfId="343" priority="343" operator="containsText" text="Reforma">
      <formula>NOT(ISERROR(SEARCH("Reforma",B248)))</formula>
    </cfRule>
  </conditionalFormatting>
  <conditionalFormatting sqref="B250">
    <cfRule type="containsText" dxfId="342" priority="342" operator="containsText" text="Reforma">
      <formula>NOT(ISERROR(SEARCH("Reforma",B250)))</formula>
    </cfRule>
  </conditionalFormatting>
  <conditionalFormatting sqref="B251">
    <cfRule type="containsText" dxfId="341" priority="341" operator="containsText" text="Reforma">
      <formula>NOT(ISERROR(SEARCH("Reforma",B251)))</formula>
    </cfRule>
  </conditionalFormatting>
  <conditionalFormatting sqref="B252:B253">
    <cfRule type="containsText" dxfId="340" priority="340" operator="containsText" text="Reforma">
      <formula>NOT(ISERROR(SEARCH("Reforma",B252)))</formula>
    </cfRule>
  </conditionalFormatting>
  <conditionalFormatting sqref="B240">
    <cfRule type="containsText" dxfId="339" priority="339" operator="containsText" text="Reforma">
      <formula>NOT(ISERROR(SEARCH("Reforma",B240)))</formula>
    </cfRule>
  </conditionalFormatting>
  <conditionalFormatting sqref="B242">
    <cfRule type="containsText" dxfId="338" priority="338" operator="containsText" text="Ampliação">
      <formula>NOT(ISERROR(SEARCH("Ampliação",B242)))</formula>
    </cfRule>
  </conditionalFormatting>
  <conditionalFormatting sqref="B190">
    <cfRule type="containsText" dxfId="337" priority="337" operator="containsText" text="Reforma">
      <formula>NOT(ISERROR(SEARCH("Reforma",B190)))</formula>
    </cfRule>
  </conditionalFormatting>
  <conditionalFormatting sqref="B211:B216">
    <cfRule type="containsText" dxfId="336" priority="336" operator="containsText" text="Reforma">
      <formula>NOT(ISERROR(SEARCH("Reforma",B211)))</formula>
    </cfRule>
  </conditionalFormatting>
  <conditionalFormatting sqref="B196">
    <cfRule type="containsText" dxfId="335" priority="335" operator="containsText" text="Reforma">
      <formula>NOT(ISERROR(SEARCH("Reforma",B196)))</formula>
    </cfRule>
  </conditionalFormatting>
  <conditionalFormatting sqref="B244">
    <cfRule type="containsText" dxfId="334" priority="334" operator="containsText" text="Reforma">
      <formula>NOT(ISERROR(SEARCH("Reforma",B244)))</formula>
    </cfRule>
  </conditionalFormatting>
  <conditionalFormatting sqref="B246">
    <cfRule type="containsText" dxfId="333" priority="333" operator="containsText" text="Ampliação">
      <formula>NOT(ISERROR(SEARCH("Ampliação",B246)))</formula>
    </cfRule>
  </conditionalFormatting>
  <conditionalFormatting sqref="B243">
    <cfRule type="containsText" dxfId="332" priority="332" operator="containsText" text="Ampliação">
      <formula>NOT(ISERROR(SEARCH("Ampliação",B243)))</formula>
    </cfRule>
  </conditionalFormatting>
  <conditionalFormatting sqref="B275">
    <cfRule type="containsText" dxfId="331" priority="331" operator="containsText" text="Reforma">
      <formula>NOT(ISERROR(SEARCH("Reforma",B275)))</formula>
    </cfRule>
  </conditionalFormatting>
  <conditionalFormatting sqref="B276">
    <cfRule type="containsText" dxfId="330" priority="330" operator="containsText" text="Ampliação">
      <formula>NOT(ISERROR(SEARCH("Ampliação",B276)))</formula>
    </cfRule>
  </conditionalFormatting>
  <conditionalFormatting sqref="B273">
    <cfRule type="containsText" dxfId="329" priority="329" operator="containsText" text="Reforma">
      <formula>NOT(ISERROR(SEARCH("Reforma",B273)))</formula>
    </cfRule>
  </conditionalFormatting>
  <conditionalFormatting sqref="B274">
    <cfRule type="containsText" dxfId="328" priority="328" operator="containsText" text="Ampliação">
      <formula>NOT(ISERROR(SEARCH("Ampliação",B274)))</formula>
    </cfRule>
  </conditionalFormatting>
  <conditionalFormatting sqref="B277">
    <cfRule type="containsText" dxfId="327" priority="327" operator="containsText" text="Reforma">
      <formula>NOT(ISERROR(SEARCH("Reforma",B277)))</formula>
    </cfRule>
  </conditionalFormatting>
  <conditionalFormatting sqref="B278">
    <cfRule type="containsText" dxfId="326" priority="326" operator="containsText" text="Ampliação">
      <formula>NOT(ISERROR(SEARCH("Ampliação",B278)))</formula>
    </cfRule>
  </conditionalFormatting>
  <conditionalFormatting sqref="B259">
    <cfRule type="containsText" dxfId="325" priority="325" operator="containsText" text="Ampliação">
      <formula>NOT(ISERROR(SEARCH("Ampliação",B259)))</formula>
    </cfRule>
  </conditionalFormatting>
  <conditionalFormatting sqref="B257">
    <cfRule type="containsText" dxfId="324" priority="324" operator="containsText" text="Reforma">
      <formula>NOT(ISERROR(SEARCH("Reforma",B257)))</formula>
    </cfRule>
  </conditionalFormatting>
  <conditionalFormatting sqref="B261">
    <cfRule type="containsText" dxfId="323" priority="323" operator="containsText" text="Ampliação">
      <formula>NOT(ISERROR(SEARCH("Ampliação",B261)))</formula>
    </cfRule>
  </conditionalFormatting>
  <conditionalFormatting sqref="B260">
    <cfRule type="containsText" dxfId="322" priority="322" operator="containsText" text="Reforma">
      <formula>NOT(ISERROR(SEARCH("Reforma",B260)))</formula>
    </cfRule>
  </conditionalFormatting>
  <conditionalFormatting sqref="B270">
    <cfRule type="containsText" dxfId="321" priority="321" operator="containsText" text="Reforma">
      <formula>NOT(ISERROR(SEARCH("Reforma",B270)))</formula>
    </cfRule>
  </conditionalFormatting>
  <conditionalFormatting sqref="B272">
    <cfRule type="containsText" dxfId="320" priority="320" operator="containsText" text="Ampliação">
      <formula>NOT(ISERROR(SEARCH("Ampliação",B272)))</formula>
    </cfRule>
  </conditionalFormatting>
  <conditionalFormatting sqref="B279">
    <cfRule type="containsText" dxfId="319" priority="319" operator="containsText" text="Reforma">
      <formula>NOT(ISERROR(SEARCH("Reforma",B279)))</formula>
    </cfRule>
  </conditionalFormatting>
  <conditionalFormatting sqref="B281">
    <cfRule type="containsText" dxfId="318" priority="318" operator="containsText" text="Ampliação">
      <formula>NOT(ISERROR(SEARCH("Ampliação",B281)))</formula>
    </cfRule>
  </conditionalFormatting>
  <conditionalFormatting sqref="B282">
    <cfRule type="containsText" dxfId="317" priority="317" operator="containsText" text="Ampliação">
      <formula>NOT(ISERROR(SEARCH("Ampliação",B282)))</formula>
    </cfRule>
  </conditionalFormatting>
  <conditionalFormatting sqref="B263">
    <cfRule type="containsText" dxfId="316" priority="316" operator="containsText" text="Ampliação">
      <formula>NOT(ISERROR(SEARCH("Ampliação",B263)))</formula>
    </cfRule>
  </conditionalFormatting>
  <conditionalFormatting sqref="B262">
    <cfRule type="containsText" dxfId="315" priority="315" operator="containsText" text="Reforma">
      <formula>NOT(ISERROR(SEARCH("Reforma",B262)))</formula>
    </cfRule>
  </conditionalFormatting>
  <conditionalFormatting sqref="B265">
    <cfRule type="containsText" dxfId="314" priority="314" operator="containsText" text="Ampliação">
      <formula>NOT(ISERROR(SEARCH("Ampliação",B265)))</formula>
    </cfRule>
  </conditionalFormatting>
  <conditionalFormatting sqref="B264">
    <cfRule type="containsText" dxfId="313" priority="313" operator="containsText" text="Reforma">
      <formula>NOT(ISERROR(SEARCH("Reforma",B264)))</formula>
    </cfRule>
  </conditionalFormatting>
  <conditionalFormatting sqref="B267">
    <cfRule type="containsText" dxfId="312" priority="312" operator="containsText" text="Ampliação">
      <formula>NOT(ISERROR(SEARCH("Ampliação",B267)))</formula>
    </cfRule>
  </conditionalFormatting>
  <conditionalFormatting sqref="B266">
    <cfRule type="containsText" dxfId="311" priority="311" operator="containsText" text="Reforma">
      <formula>NOT(ISERROR(SEARCH("Reforma",B266)))</formula>
    </cfRule>
  </conditionalFormatting>
  <conditionalFormatting sqref="B268">
    <cfRule type="containsText" dxfId="310" priority="310" operator="containsText" text="Reforma">
      <formula>NOT(ISERROR(SEARCH("Reforma",B268)))</formula>
    </cfRule>
  </conditionalFormatting>
  <conditionalFormatting sqref="B269">
    <cfRule type="containsText" dxfId="309" priority="309" operator="containsText" text="Reforma">
      <formula>NOT(ISERROR(SEARCH("Reforma",B269)))</formula>
    </cfRule>
  </conditionalFormatting>
  <conditionalFormatting sqref="B346">
    <cfRule type="containsText" dxfId="308" priority="308" operator="containsText" text="Ampliação">
      <formula>NOT(ISERROR(SEARCH("Ampliação",B346)))</formula>
    </cfRule>
  </conditionalFormatting>
  <conditionalFormatting sqref="B28">
    <cfRule type="containsText" dxfId="307" priority="307" operator="containsText" text="Reforma">
      <formula>NOT(ISERROR(SEARCH("Reforma",B28)))</formula>
    </cfRule>
  </conditionalFormatting>
  <conditionalFormatting sqref="B26">
    <cfRule type="containsText" dxfId="306" priority="306" operator="containsText" text="Reforma">
      <formula>NOT(ISERROR(SEARCH("Reforma",B26)))</formula>
    </cfRule>
  </conditionalFormatting>
  <conditionalFormatting sqref="B480">
    <cfRule type="containsText" dxfId="305" priority="304" operator="containsText" text="Reforma">
      <formula>NOT(ISERROR(SEARCH("Reforma",B480)))</formula>
    </cfRule>
  </conditionalFormatting>
  <conditionalFormatting sqref="B47">
    <cfRule type="containsText" dxfId="304" priority="303" operator="containsText" text="Reforma">
      <formula>NOT(ISERROR(SEARCH("Reforma",B47)))</formula>
    </cfRule>
  </conditionalFormatting>
  <conditionalFormatting sqref="B52">
    <cfRule type="containsText" dxfId="303" priority="302" operator="containsText" text="Reforma">
      <formula>NOT(ISERROR(SEARCH("Reforma",B52)))</formula>
    </cfRule>
  </conditionalFormatting>
  <conditionalFormatting sqref="B54">
    <cfRule type="containsText" dxfId="302" priority="301" operator="containsText" text="Reforma">
      <formula>NOT(ISERROR(SEARCH("Reforma",B54)))</formula>
    </cfRule>
  </conditionalFormatting>
  <conditionalFormatting sqref="B56">
    <cfRule type="containsText" dxfId="301" priority="300" operator="containsText" text="Reforma">
      <formula>NOT(ISERROR(SEARCH("Reforma",B56)))</formula>
    </cfRule>
  </conditionalFormatting>
  <conditionalFormatting sqref="B155">
    <cfRule type="containsText" dxfId="300" priority="299" operator="containsText" text="Ampliação">
      <formula>NOT(ISERROR(SEARCH("Ampliação",B155)))</formula>
    </cfRule>
  </conditionalFormatting>
  <conditionalFormatting sqref="B158">
    <cfRule type="containsText" dxfId="299" priority="298" operator="containsText" text="Ampliação">
      <formula>NOT(ISERROR(SEARCH("Ampliação",B158)))</formula>
    </cfRule>
  </conditionalFormatting>
  <conditionalFormatting sqref="B157">
    <cfRule type="containsText" dxfId="298" priority="297" operator="containsText" text="Ampliação">
      <formula>NOT(ISERROR(SEARCH("Ampliação",B157)))</formula>
    </cfRule>
  </conditionalFormatting>
  <conditionalFormatting sqref="B162">
    <cfRule type="containsText" dxfId="297" priority="296" operator="containsText" text="Ampliação">
      <formula>NOT(ISERROR(SEARCH("Ampliação",B162)))</formula>
    </cfRule>
  </conditionalFormatting>
  <conditionalFormatting sqref="B159">
    <cfRule type="containsText" dxfId="296" priority="295" operator="containsText" text="Reforma">
      <formula>NOT(ISERROR(SEARCH("Reforma",B159)))</formula>
    </cfRule>
  </conditionalFormatting>
  <conditionalFormatting sqref="B161">
    <cfRule type="containsText" dxfId="295" priority="294" operator="containsText" text="Reforma">
      <formula>NOT(ISERROR(SEARCH("Reforma",B161)))</formula>
    </cfRule>
  </conditionalFormatting>
  <conditionalFormatting sqref="B164">
    <cfRule type="containsText" dxfId="294" priority="293" operator="containsText" text="Reforma">
      <formula>NOT(ISERROR(SEARCH("Reforma",B164)))</formula>
    </cfRule>
  </conditionalFormatting>
  <conditionalFormatting sqref="B169">
    <cfRule type="containsText" dxfId="293" priority="292" operator="containsText" text="Ampliação">
      <formula>NOT(ISERROR(SEARCH("Ampliação",B169)))</formula>
    </cfRule>
  </conditionalFormatting>
  <conditionalFormatting sqref="B171">
    <cfRule type="containsText" dxfId="292" priority="291" operator="containsText" text="Reforma">
      <formula>NOT(ISERROR(SEARCH("Reforma",B171)))</formula>
    </cfRule>
  </conditionalFormatting>
  <conditionalFormatting sqref="B216">
    <cfRule type="containsText" dxfId="291" priority="290" operator="containsText" text="Reforma">
      <formula>NOT(ISERROR(SEARCH("Reforma",B216)))</formula>
    </cfRule>
  </conditionalFormatting>
  <conditionalFormatting sqref="B193">
    <cfRule type="containsText" dxfId="290" priority="289" operator="containsText" text="Reforma">
      <formula>NOT(ISERROR(SEARCH("Reforma",B193)))</formula>
    </cfRule>
  </conditionalFormatting>
  <conditionalFormatting sqref="B192">
    <cfRule type="containsText" dxfId="289" priority="288" operator="containsText" text="Reforma">
      <formula>NOT(ISERROR(SEARCH("Reforma",B192)))</formula>
    </cfRule>
  </conditionalFormatting>
  <conditionalFormatting sqref="B191">
    <cfRule type="containsText" dxfId="288" priority="287" operator="containsText" text="Reforma">
      <formula>NOT(ISERROR(SEARCH("Reforma",B191)))</formula>
    </cfRule>
  </conditionalFormatting>
  <conditionalFormatting sqref="B342">
    <cfRule type="containsText" dxfId="287" priority="286" operator="containsText" text="Ampliação">
      <formula>NOT(ISERROR(SEARCH("Ampliação",B342)))</formula>
    </cfRule>
  </conditionalFormatting>
  <conditionalFormatting sqref="B214:B215">
    <cfRule type="containsText" dxfId="286" priority="285" operator="containsText" text="Reforma">
      <formula>NOT(ISERROR(SEARCH("Reforma",B214)))</formula>
    </cfRule>
  </conditionalFormatting>
  <conditionalFormatting sqref="B194">
    <cfRule type="containsText" dxfId="285" priority="284" operator="containsText" text="Reforma">
      <formula>NOT(ISERROR(SEARCH("Reforma",B194)))</formula>
    </cfRule>
  </conditionalFormatting>
  <conditionalFormatting sqref="B195">
    <cfRule type="containsText" dxfId="284" priority="283" operator="containsText" text="Reforma">
      <formula>NOT(ISERROR(SEARCH("Reforma",B195)))</formula>
    </cfRule>
  </conditionalFormatting>
  <conditionalFormatting sqref="B198">
    <cfRule type="containsText" dxfId="283" priority="282" operator="containsText" text="Reforma">
      <formula>NOT(ISERROR(SEARCH("Reforma",B198)))</formula>
    </cfRule>
  </conditionalFormatting>
  <conditionalFormatting sqref="B197">
    <cfRule type="containsText" dxfId="282" priority="281" operator="containsText" text="Reforma">
      <formula>NOT(ISERROR(SEARCH("Reforma",B197)))</formula>
    </cfRule>
  </conditionalFormatting>
  <conditionalFormatting sqref="B199">
    <cfRule type="containsText" dxfId="281" priority="280" operator="containsText" text="Reforma">
      <formula>NOT(ISERROR(SEARCH("Reforma",B199)))</formula>
    </cfRule>
  </conditionalFormatting>
  <conditionalFormatting sqref="B206">
    <cfRule type="containsText" dxfId="280" priority="279" operator="containsText" text="Reforma">
      <formula>NOT(ISERROR(SEARCH("Reforma",B206)))</formula>
    </cfRule>
  </conditionalFormatting>
  <conditionalFormatting sqref="B208">
    <cfRule type="containsText" dxfId="279" priority="278" operator="containsText" text="Reforma">
      <formula>NOT(ISERROR(SEARCH("Reforma",B208)))</formula>
    </cfRule>
  </conditionalFormatting>
  <conditionalFormatting sqref="B210">
    <cfRule type="containsText" dxfId="278" priority="277" operator="containsText" text="Reforma">
      <formula>NOT(ISERROR(SEARCH("Reforma",B210)))</formula>
    </cfRule>
  </conditionalFormatting>
  <conditionalFormatting sqref="B207">
    <cfRule type="containsText" dxfId="277" priority="276" operator="containsText" text="Reforma">
      <formula>NOT(ISERROR(SEARCH("Reforma",B207)))</formula>
    </cfRule>
  </conditionalFormatting>
  <conditionalFormatting sqref="B209">
    <cfRule type="containsText" dxfId="276" priority="275" operator="containsText" text="Reforma">
      <formula>NOT(ISERROR(SEARCH("Reforma",B209)))</formula>
    </cfRule>
  </conditionalFormatting>
  <conditionalFormatting sqref="B205">
    <cfRule type="containsText" dxfId="275" priority="274" operator="containsText" text="Reforma">
      <formula>NOT(ISERROR(SEARCH("Reforma",B205)))</formula>
    </cfRule>
  </conditionalFormatting>
  <conditionalFormatting sqref="B455">
    <cfRule type="containsText" dxfId="274" priority="273" operator="containsText" text="Ampliação">
      <formula>NOT(ISERROR(SEARCH("Ampliação",B455)))</formula>
    </cfRule>
  </conditionalFormatting>
  <conditionalFormatting sqref="B547">
    <cfRule type="containsText" dxfId="273" priority="272" operator="containsText" text="Reforma">
      <formula>NOT(ISERROR(SEARCH("Reforma",B547)))</formula>
    </cfRule>
  </conditionalFormatting>
  <conditionalFormatting sqref="B553">
    <cfRule type="containsText" dxfId="272" priority="271" operator="containsText" text="Ampliação">
      <formula>NOT(ISERROR(SEARCH("Ampliação",B553)))</formula>
    </cfRule>
  </conditionalFormatting>
  <conditionalFormatting sqref="B544">
    <cfRule type="containsText" dxfId="271" priority="270" operator="containsText" text="Reforma">
      <formula>NOT(ISERROR(SEARCH("Reforma",B544)))</formula>
    </cfRule>
  </conditionalFormatting>
  <conditionalFormatting sqref="B597">
    <cfRule type="containsText" dxfId="270" priority="269" operator="containsText" text="Reforma">
      <formula>NOT(ISERROR(SEARCH("Reforma",B597)))</formula>
    </cfRule>
  </conditionalFormatting>
  <conditionalFormatting sqref="B598">
    <cfRule type="containsText" dxfId="269" priority="268" operator="containsText" text="Ampliação">
      <formula>NOT(ISERROR(SEARCH("Ampliação",B598)))</formula>
    </cfRule>
  </conditionalFormatting>
  <conditionalFormatting sqref="B554">
    <cfRule type="containsText" dxfId="268" priority="267" operator="containsText" text="Ampliação">
      <formula>NOT(ISERROR(SEARCH("Ampliação",B554)))</formula>
    </cfRule>
  </conditionalFormatting>
  <conditionalFormatting sqref="B555">
    <cfRule type="containsText" dxfId="267" priority="266" operator="containsText" text="Ampliação">
      <formula>NOT(ISERROR(SEARCH("Ampliação",B555)))</formula>
    </cfRule>
  </conditionalFormatting>
  <conditionalFormatting sqref="B560">
    <cfRule type="containsText" dxfId="266" priority="265" operator="containsText" text="Ampliação">
      <formula>NOT(ISERROR(SEARCH("Ampliação",B560)))</formula>
    </cfRule>
  </conditionalFormatting>
  <conditionalFormatting sqref="B559">
    <cfRule type="containsText" dxfId="265" priority="264" operator="containsText" text="Reforma">
      <formula>NOT(ISERROR(SEARCH("Reforma",B559)))</formula>
    </cfRule>
  </conditionalFormatting>
  <conditionalFormatting sqref="B543">
    <cfRule type="containsText" dxfId="264" priority="263" operator="containsText" text="Reforma">
      <formula>NOT(ISERROR(SEARCH("Reforma",B543)))</formula>
    </cfRule>
  </conditionalFormatting>
  <conditionalFormatting sqref="B543">
    <cfRule type="containsText" dxfId="263" priority="262" operator="containsText" text="Ampliação">
      <formula>NOT(ISERROR(SEARCH("Ampliação",B543)))</formula>
    </cfRule>
  </conditionalFormatting>
  <conditionalFormatting sqref="B540">
    <cfRule type="containsText" dxfId="262" priority="261" operator="containsText" text="Reforma">
      <formula>NOT(ISERROR(SEARCH("Reforma",B540)))</formula>
    </cfRule>
  </conditionalFormatting>
  <conditionalFormatting sqref="B562">
    <cfRule type="containsText" dxfId="261" priority="260" operator="containsText" text="Ampliação">
      <formula>NOT(ISERROR(SEARCH("Ampliação",B562)))</formula>
    </cfRule>
  </conditionalFormatting>
  <conditionalFormatting sqref="B564">
    <cfRule type="containsText" dxfId="260" priority="259" operator="containsText" text="Reforma">
      <formula>NOT(ISERROR(SEARCH("Reforma",B564)))</formula>
    </cfRule>
  </conditionalFormatting>
  <conditionalFormatting sqref="B601:B602">
    <cfRule type="containsText" dxfId="259" priority="258" operator="containsText" text="Ampliação">
      <formula>NOT(ISERROR(SEARCH("Ampliação",B601)))</formula>
    </cfRule>
  </conditionalFormatting>
  <conditionalFormatting sqref="B602">
    <cfRule type="containsText" dxfId="258" priority="257" operator="containsText" text="Ampliação">
      <formula>NOT(ISERROR(SEARCH("Ampliação",B602)))</formula>
    </cfRule>
  </conditionalFormatting>
  <conditionalFormatting sqref="B601">
    <cfRule type="containsText" dxfId="257" priority="256" operator="containsText" text="Reforma">
      <formula>NOT(ISERROR(SEARCH("Reforma",B601)))</formula>
    </cfRule>
  </conditionalFormatting>
  <conditionalFormatting sqref="B599">
    <cfRule type="containsText" dxfId="256" priority="255" operator="containsText" text="Reforma">
      <formula>NOT(ISERROR(SEARCH("Reforma",B599)))</formula>
    </cfRule>
  </conditionalFormatting>
  <conditionalFormatting sqref="B600">
    <cfRule type="containsText" dxfId="255" priority="254" operator="containsText" text="Ampliação">
      <formula>NOT(ISERROR(SEARCH("Ampliação",B600)))</formula>
    </cfRule>
  </conditionalFormatting>
  <conditionalFormatting sqref="B610">
    <cfRule type="containsText" dxfId="254" priority="253" operator="containsText" text="Ampliação">
      <formula>NOT(ISERROR(SEARCH("Ampliação",B610)))</formula>
    </cfRule>
  </conditionalFormatting>
  <conditionalFormatting sqref="B616">
    <cfRule type="containsText" dxfId="253" priority="252" operator="containsText" text="Ampliação">
      <formula>NOT(ISERROR(SEARCH("Ampliação",B616)))</formula>
    </cfRule>
  </conditionalFormatting>
  <conditionalFormatting sqref="B617">
    <cfRule type="containsText" dxfId="252" priority="251" operator="containsText" text="Reforma">
      <formula>NOT(ISERROR(SEARCH("Reforma",B617)))</formula>
    </cfRule>
  </conditionalFormatting>
  <conditionalFormatting sqref="B618">
    <cfRule type="containsText" dxfId="251" priority="250" operator="containsText" text="Ampliação">
      <formula>NOT(ISERROR(SEARCH("Ampliação",B618)))</formula>
    </cfRule>
  </conditionalFormatting>
  <conditionalFormatting sqref="B619">
    <cfRule type="containsText" dxfId="250" priority="249" operator="containsText" text="Reforma">
      <formula>NOT(ISERROR(SEARCH("Reforma",B619)))</formula>
    </cfRule>
  </conditionalFormatting>
  <conditionalFormatting sqref="B620">
    <cfRule type="containsText" dxfId="249" priority="248" operator="containsText" text="Reforma">
      <formula>NOT(ISERROR(SEARCH("Reforma",B620)))</formula>
    </cfRule>
  </conditionalFormatting>
  <conditionalFormatting sqref="B563">
    <cfRule type="containsText" dxfId="248" priority="247" operator="containsText" text="Reforma">
      <formula>NOT(ISERROR(SEARCH("Reforma",B563)))</formula>
    </cfRule>
  </conditionalFormatting>
  <conditionalFormatting sqref="B488">
    <cfRule type="containsText" dxfId="247" priority="246" operator="containsText" text="Reforma">
      <formula>NOT(ISERROR(SEARCH("Reforma",B488)))</formula>
    </cfRule>
  </conditionalFormatting>
  <conditionalFormatting sqref="B458">
    <cfRule type="containsText" dxfId="246" priority="245" operator="containsText" text="Ampliação">
      <formula>NOT(ISERROR(SEARCH("Ampliação",B458)))</formula>
    </cfRule>
  </conditionalFormatting>
  <conditionalFormatting sqref="B508:B509">
    <cfRule type="containsText" dxfId="245" priority="244" operator="containsText" text="Ampliação">
      <formula>NOT(ISERROR(SEARCH("Ampliação",B508)))</formula>
    </cfRule>
  </conditionalFormatting>
  <conditionalFormatting sqref="B510">
    <cfRule type="containsText" dxfId="244" priority="243" operator="containsText" text="Ampliação">
      <formula>NOT(ISERROR(SEARCH("Ampliação",B510)))</formula>
    </cfRule>
  </conditionalFormatting>
  <conditionalFormatting sqref="B236">
    <cfRule type="containsText" dxfId="243" priority="242" operator="containsText" text="Reforma">
      <formula>NOT(ISERROR(SEARCH("Reforma",B236)))</formula>
    </cfRule>
  </conditionalFormatting>
  <conditionalFormatting sqref="B237">
    <cfRule type="containsText" dxfId="242" priority="241" operator="containsText" text="Ampliação">
      <formula>NOT(ISERROR(SEARCH("Ampliação",B237)))</formula>
    </cfRule>
  </conditionalFormatting>
  <conditionalFormatting sqref="B238">
    <cfRule type="containsText" dxfId="241" priority="240" operator="containsText" text="Reforma">
      <formula>NOT(ISERROR(SEARCH("Reforma",B238)))</formula>
    </cfRule>
  </conditionalFormatting>
  <conditionalFormatting sqref="B239">
    <cfRule type="containsText" dxfId="240" priority="239" operator="containsText" text="Ampliação">
      <formula>NOT(ISERROR(SEARCH("Ampliação",B239)))</formula>
    </cfRule>
  </conditionalFormatting>
  <conditionalFormatting sqref="B247">
    <cfRule type="containsText" dxfId="239" priority="238" operator="containsText" text="Reforma">
      <formula>NOT(ISERROR(SEARCH("Reforma",B247)))</formula>
    </cfRule>
  </conditionalFormatting>
  <conditionalFormatting sqref="B249">
    <cfRule type="containsText" dxfId="238" priority="237" operator="containsText" text="Reforma">
      <formula>NOT(ISERROR(SEARCH("Reforma",B249)))</formula>
    </cfRule>
  </conditionalFormatting>
  <conditionalFormatting sqref="B200">
    <cfRule type="containsText" dxfId="237" priority="236" operator="containsText" text="Reforma">
      <formula>NOT(ISERROR(SEARCH("Reforma",B200)))</formula>
    </cfRule>
  </conditionalFormatting>
  <conditionalFormatting sqref="B499">
    <cfRule type="containsText" dxfId="236" priority="235" operator="containsText" text="Ampliação">
      <formula>NOT(ISERROR(SEARCH("Ampliação",B499)))</formula>
    </cfRule>
  </conditionalFormatting>
  <conditionalFormatting sqref="B34:B74 B76 B78 B80 B82 B84 B86 B88 B90:B91 B93 B95:B96 B98 B100 B102 B104 B106 B108 B110:B111 B113:B115 B117:B119 B121:B123 B125 B142:B143 B145:B148 B150:B217 B219 B221 B223:B230 B232:B233 B235:B240 B242:B244 B246:B254 B256:B257 B259:B270 B272:B279 B281:B282 B284:B449 B451 B453:B465 B467:B470 B472:B488 B572:B573 B575:B576 B578:B622 B24:B32 B130:B140 B490:B491 B493 B495:B500 B503 B534:B570 B506:B531">
    <cfRule type="containsText" dxfId="235" priority="233" operator="containsText" text="Ampliação Academia">
      <formula>NOT(ISERROR(SEARCH("Ampliação Academia",B24)))</formula>
    </cfRule>
    <cfRule type="containsText" dxfId="234" priority="234" operator="containsText" text="Ampliação Unidade">
      <formula>NOT(ISERROR(SEARCH("Ampliação Unidade",B24)))</formula>
    </cfRule>
    <cfRule type="containsText" dxfId="233" priority="305" operator="containsText" text="Reforma">
      <formula>NOT(ISERROR(SEARCH("Reforma",B24)))</formula>
    </cfRule>
  </conditionalFormatting>
  <conditionalFormatting sqref="B33">
    <cfRule type="containsText" dxfId="232" priority="232" operator="containsText" text="Ampliação">
      <formula>NOT(ISERROR(SEARCH("Ampliação",B33)))</formula>
    </cfRule>
  </conditionalFormatting>
  <conditionalFormatting sqref="B33">
    <cfRule type="containsText" dxfId="231" priority="229" operator="containsText" text="Ampliação Academia">
      <formula>NOT(ISERROR(SEARCH("Ampliação Academia",B33)))</formula>
    </cfRule>
    <cfRule type="containsText" dxfId="230" priority="230" operator="containsText" text="Ampliação Unidade">
      <formula>NOT(ISERROR(SEARCH("Ampliação Unidade",B33)))</formula>
    </cfRule>
    <cfRule type="containsText" dxfId="229" priority="231" operator="containsText" text="Reforma">
      <formula>NOT(ISERROR(SEARCH("Reforma",B33)))</formula>
    </cfRule>
  </conditionalFormatting>
  <conditionalFormatting sqref="B75">
    <cfRule type="containsText" dxfId="228" priority="228" operator="containsText" text="Ampliação">
      <formula>NOT(ISERROR(SEARCH("Ampliação",B75)))</formula>
    </cfRule>
  </conditionalFormatting>
  <conditionalFormatting sqref="B75">
    <cfRule type="containsText" dxfId="227" priority="225" operator="containsText" text="Ampliação Academia">
      <formula>NOT(ISERROR(SEARCH("Ampliação Academia",B75)))</formula>
    </cfRule>
    <cfRule type="containsText" dxfId="226" priority="226" operator="containsText" text="Ampliação Unidade">
      <formula>NOT(ISERROR(SEARCH("Ampliação Unidade",B75)))</formula>
    </cfRule>
    <cfRule type="containsText" dxfId="225" priority="227" operator="containsText" text="Reforma">
      <formula>NOT(ISERROR(SEARCH("Reforma",B75)))</formula>
    </cfRule>
  </conditionalFormatting>
  <conditionalFormatting sqref="B77">
    <cfRule type="containsText" dxfId="224" priority="224" operator="containsText" text="Ampliação">
      <formula>NOT(ISERROR(SEARCH("Ampliação",B77)))</formula>
    </cfRule>
  </conditionalFormatting>
  <conditionalFormatting sqref="B77">
    <cfRule type="containsText" dxfId="223" priority="221" operator="containsText" text="Ampliação Academia">
      <formula>NOT(ISERROR(SEARCH("Ampliação Academia",B77)))</formula>
    </cfRule>
    <cfRule type="containsText" dxfId="222" priority="222" operator="containsText" text="Ampliação Unidade">
      <formula>NOT(ISERROR(SEARCH("Ampliação Unidade",B77)))</formula>
    </cfRule>
    <cfRule type="containsText" dxfId="221" priority="223" operator="containsText" text="Reforma">
      <formula>NOT(ISERROR(SEARCH("Reforma",B77)))</formula>
    </cfRule>
  </conditionalFormatting>
  <conditionalFormatting sqref="B79">
    <cfRule type="containsText" dxfId="220" priority="220" operator="containsText" text="Ampliação">
      <formula>NOT(ISERROR(SEARCH("Ampliação",B79)))</formula>
    </cfRule>
  </conditionalFormatting>
  <conditionalFormatting sqref="B79">
    <cfRule type="containsText" dxfId="219" priority="217" operator="containsText" text="Ampliação Academia">
      <formula>NOT(ISERROR(SEARCH("Ampliação Academia",B79)))</formula>
    </cfRule>
    <cfRule type="containsText" dxfId="218" priority="218" operator="containsText" text="Ampliação Unidade">
      <formula>NOT(ISERROR(SEARCH("Ampliação Unidade",B79)))</formula>
    </cfRule>
    <cfRule type="containsText" dxfId="217" priority="219" operator="containsText" text="Reforma">
      <formula>NOT(ISERROR(SEARCH("Reforma",B79)))</formula>
    </cfRule>
  </conditionalFormatting>
  <conditionalFormatting sqref="B81">
    <cfRule type="containsText" dxfId="216" priority="216" operator="containsText" text="Ampliação">
      <formula>NOT(ISERROR(SEARCH("Ampliação",B81)))</formula>
    </cfRule>
  </conditionalFormatting>
  <conditionalFormatting sqref="B81">
    <cfRule type="containsText" dxfId="215" priority="213" operator="containsText" text="Ampliação Academia">
      <formula>NOT(ISERROR(SEARCH("Ampliação Academia",B81)))</formula>
    </cfRule>
    <cfRule type="containsText" dxfId="214" priority="214" operator="containsText" text="Ampliação Unidade">
      <formula>NOT(ISERROR(SEARCH("Ampliação Unidade",B81)))</formula>
    </cfRule>
    <cfRule type="containsText" dxfId="213" priority="215" operator="containsText" text="Reforma">
      <formula>NOT(ISERROR(SEARCH("Reforma",B81)))</formula>
    </cfRule>
  </conditionalFormatting>
  <conditionalFormatting sqref="B83">
    <cfRule type="containsText" dxfId="212" priority="212" operator="containsText" text="Ampliação">
      <formula>NOT(ISERROR(SEARCH("Ampliação",B83)))</formula>
    </cfRule>
  </conditionalFormatting>
  <conditionalFormatting sqref="B83">
    <cfRule type="containsText" dxfId="211" priority="209" operator="containsText" text="Ampliação Academia">
      <formula>NOT(ISERROR(SEARCH("Ampliação Academia",B83)))</formula>
    </cfRule>
    <cfRule type="containsText" dxfId="210" priority="210" operator="containsText" text="Ampliação Unidade">
      <formula>NOT(ISERROR(SEARCH("Ampliação Unidade",B83)))</formula>
    </cfRule>
    <cfRule type="containsText" dxfId="209" priority="211" operator="containsText" text="Reforma">
      <formula>NOT(ISERROR(SEARCH("Reforma",B83)))</formula>
    </cfRule>
  </conditionalFormatting>
  <conditionalFormatting sqref="B85">
    <cfRule type="containsText" dxfId="208" priority="208" operator="containsText" text="Ampliação">
      <formula>NOT(ISERROR(SEARCH("Ampliação",B85)))</formula>
    </cfRule>
  </conditionalFormatting>
  <conditionalFormatting sqref="B85">
    <cfRule type="containsText" dxfId="207" priority="205" operator="containsText" text="Ampliação Academia">
      <formula>NOT(ISERROR(SEARCH("Ampliação Academia",B85)))</formula>
    </cfRule>
    <cfRule type="containsText" dxfId="206" priority="206" operator="containsText" text="Ampliação Unidade">
      <formula>NOT(ISERROR(SEARCH("Ampliação Unidade",B85)))</formula>
    </cfRule>
    <cfRule type="containsText" dxfId="205" priority="207" operator="containsText" text="Reforma">
      <formula>NOT(ISERROR(SEARCH("Reforma",B85)))</formula>
    </cfRule>
  </conditionalFormatting>
  <conditionalFormatting sqref="B87">
    <cfRule type="containsText" dxfId="204" priority="204" operator="containsText" text="Ampliação">
      <formula>NOT(ISERROR(SEARCH("Ampliação",B87)))</formula>
    </cfRule>
  </conditionalFormatting>
  <conditionalFormatting sqref="B87">
    <cfRule type="containsText" dxfId="203" priority="201" operator="containsText" text="Ampliação Academia">
      <formula>NOT(ISERROR(SEARCH("Ampliação Academia",B87)))</formula>
    </cfRule>
    <cfRule type="containsText" dxfId="202" priority="202" operator="containsText" text="Ampliação Unidade">
      <formula>NOT(ISERROR(SEARCH("Ampliação Unidade",B87)))</formula>
    </cfRule>
    <cfRule type="containsText" dxfId="201" priority="203" operator="containsText" text="Reforma">
      <formula>NOT(ISERROR(SEARCH("Reforma",B87)))</formula>
    </cfRule>
  </conditionalFormatting>
  <conditionalFormatting sqref="B89">
    <cfRule type="containsText" dxfId="200" priority="200" operator="containsText" text="Ampliação">
      <formula>NOT(ISERROR(SEARCH("Ampliação",B89)))</formula>
    </cfRule>
  </conditionalFormatting>
  <conditionalFormatting sqref="B89">
    <cfRule type="containsText" dxfId="199" priority="197" operator="containsText" text="Ampliação Academia">
      <formula>NOT(ISERROR(SEARCH("Ampliação Academia",B89)))</formula>
    </cfRule>
    <cfRule type="containsText" dxfId="198" priority="198" operator="containsText" text="Ampliação Unidade">
      <formula>NOT(ISERROR(SEARCH("Ampliação Unidade",B89)))</formula>
    </cfRule>
    <cfRule type="containsText" dxfId="197" priority="199" operator="containsText" text="Reforma">
      <formula>NOT(ISERROR(SEARCH("Reforma",B89)))</formula>
    </cfRule>
  </conditionalFormatting>
  <conditionalFormatting sqref="B92">
    <cfRule type="containsText" dxfId="196" priority="196" operator="containsText" text="Ampliação">
      <formula>NOT(ISERROR(SEARCH("Ampliação",B92)))</formula>
    </cfRule>
  </conditionalFormatting>
  <conditionalFormatting sqref="B92">
    <cfRule type="containsText" dxfId="195" priority="193" operator="containsText" text="Ampliação Academia">
      <formula>NOT(ISERROR(SEARCH("Ampliação Academia",B92)))</formula>
    </cfRule>
    <cfRule type="containsText" dxfId="194" priority="194" operator="containsText" text="Ampliação Unidade">
      <formula>NOT(ISERROR(SEARCH("Ampliação Unidade",B92)))</formula>
    </cfRule>
    <cfRule type="containsText" dxfId="193" priority="195" operator="containsText" text="Reforma">
      <formula>NOT(ISERROR(SEARCH("Reforma",B92)))</formula>
    </cfRule>
  </conditionalFormatting>
  <conditionalFormatting sqref="B94">
    <cfRule type="containsText" dxfId="192" priority="192" operator="containsText" text="Ampliação">
      <formula>NOT(ISERROR(SEARCH("Ampliação",B94)))</formula>
    </cfRule>
  </conditionalFormatting>
  <conditionalFormatting sqref="B94">
    <cfRule type="containsText" dxfId="191" priority="189" operator="containsText" text="Ampliação Academia">
      <formula>NOT(ISERROR(SEARCH("Ampliação Academia",B94)))</formula>
    </cfRule>
    <cfRule type="containsText" dxfId="190" priority="190" operator="containsText" text="Ampliação Unidade">
      <formula>NOT(ISERROR(SEARCH("Ampliação Unidade",B94)))</formula>
    </cfRule>
    <cfRule type="containsText" dxfId="189" priority="191" operator="containsText" text="Reforma">
      <formula>NOT(ISERROR(SEARCH("Reforma",B94)))</formula>
    </cfRule>
  </conditionalFormatting>
  <conditionalFormatting sqref="B97">
    <cfRule type="containsText" dxfId="188" priority="188" operator="containsText" text="Ampliação">
      <formula>NOT(ISERROR(SEARCH("Ampliação",B97)))</formula>
    </cfRule>
  </conditionalFormatting>
  <conditionalFormatting sqref="B97">
    <cfRule type="containsText" dxfId="187" priority="185" operator="containsText" text="Ampliação Academia">
      <formula>NOT(ISERROR(SEARCH("Ampliação Academia",B97)))</formula>
    </cfRule>
    <cfRule type="containsText" dxfId="186" priority="186" operator="containsText" text="Ampliação Unidade">
      <formula>NOT(ISERROR(SEARCH("Ampliação Unidade",B97)))</formula>
    </cfRule>
    <cfRule type="containsText" dxfId="185" priority="187" operator="containsText" text="Reforma">
      <formula>NOT(ISERROR(SEARCH("Reforma",B97)))</formula>
    </cfRule>
  </conditionalFormatting>
  <conditionalFormatting sqref="B99">
    <cfRule type="containsText" dxfId="184" priority="184" operator="containsText" text="Ampliação">
      <formula>NOT(ISERROR(SEARCH("Ampliação",B99)))</formula>
    </cfRule>
  </conditionalFormatting>
  <conditionalFormatting sqref="B99">
    <cfRule type="containsText" dxfId="183" priority="181" operator="containsText" text="Ampliação Academia">
      <formula>NOT(ISERROR(SEARCH("Ampliação Academia",B99)))</formula>
    </cfRule>
    <cfRule type="containsText" dxfId="182" priority="182" operator="containsText" text="Ampliação Unidade">
      <formula>NOT(ISERROR(SEARCH("Ampliação Unidade",B99)))</formula>
    </cfRule>
    <cfRule type="containsText" dxfId="181" priority="183" operator="containsText" text="Reforma">
      <formula>NOT(ISERROR(SEARCH("Reforma",B99)))</formula>
    </cfRule>
  </conditionalFormatting>
  <conditionalFormatting sqref="B101">
    <cfRule type="containsText" dxfId="180" priority="180" operator="containsText" text="Ampliação">
      <formula>NOT(ISERROR(SEARCH("Ampliação",B101)))</formula>
    </cfRule>
  </conditionalFormatting>
  <conditionalFormatting sqref="B101">
    <cfRule type="containsText" dxfId="179" priority="177" operator="containsText" text="Ampliação Academia">
      <formula>NOT(ISERROR(SEARCH("Ampliação Academia",B101)))</formula>
    </cfRule>
    <cfRule type="containsText" dxfId="178" priority="178" operator="containsText" text="Ampliação Unidade">
      <formula>NOT(ISERROR(SEARCH("Ampliação Unidade",B101)))</formula>
    </cfRule>
    <cfRule type="containsText" dxfId="177" priority="179" operator="containsText" text="Reforma">
      <formula>NOT(ISERROR(SEARCH("Reforma",B101)))</formula>
    </cfRule>
  </conditionalFormatting>
  <conditionalFormatting sqref="B103">
    <cfRule type="containsText" dxfId="176" priority="176" operator="containsText" text="Ampliação">
      <formula>NOT(ISERROR(SEARCH("Ampliação",B103)))</formula>
    </cfRule>
  </conditionalFormatting>
  <conditionalFormatting sqref="B103">
    <cfRule type="containsText" dxfId="175" priority="173" operator="containsText" text="Ampliação Academia">
      <formula>NOT(ISERROR(SEARCH("Ampliação Academia",B103)))</formula>
    </cfRule>
    <cfRule type="containsText" dxfId="174" priority="174" operator="containsText" text="Ampliação Unidade">
      <formula>NOT(ISERROR(SEARCH("Ampliação Unidade",B103)))</formula>
    </cfRule>
    <cfRule type="containsText" dxfId="173" priority="175" operator="containsText" text="Reforma">
      <formula>NOT(ISERROR(SEARCH("Reforma",B103)))</formula>
    </cfRule>
  </conditionalFormatting>
  <conditionalFormatting sqref="B105">
    <cfRule type="containsText" dxfId="172" priority="172" operator="containsText" text="Ampliação">
      <formula>NOT(ISERROR(SEARCH("Ampliação",B105)))</formula>
    </cfRule>
  </conditionalFormatting>
  <conditionalFormatting sqref="B105">
    <cfRule type="containsText" dxfId="171" priority="169" operator="containsText" text="Ampliação Academia">
      <formula>NOT(ISERROR(SEARCH("Ampliação Academia",B105)))</formula>
    </cfRule>
    <cfRule type="containsText" dxfId="170" priority="170" operator="containsText" text="Ampliação Unidade">
      <formula>NOT(ISERROR(SEARCH("Ampliação Unidade",B105)))</formula>
    </cfRule>
    <cfRule type="containsText" dxfId="169" priority="171" operator="containsText" text="Reforma">
      <formula>NOT(ISERROR(SEARCH("Reforma",B105)))</formula>
    </cfRule>
  </conditionalFormatting>
  <conditionalFormatting sqref="B107">
    <cfRule type="containsText" dxfId="168" priority="168" operator="containsText" text="Ampliação">
      <formula>NOT(ISERROR(SEARCH("Ampliação",B107)))</formula>
    </cfRule>
  </conditionalFormatting>
  <conditionalFormatting sqref="B107">
    <cfRule type="containsText" dxfId="167" priority="165" operator="containsText" text="Ampliação Academia">
      <formula>NOT(ISERROR(SEARCH("Ampliação Academia",B107)))</formula>
    </cfRule>
    <cfRule type="containsText" dxfId="166" priority="166" operator="containsText" text="Ampliação Unidade">
      <formula>NOT(ISERROR(SEARCH("Ampliação Unidade",B107)))</formula>
    </cfRule>
    <cfRule type="containsText" dxfId="165" priority="167" operator="containsText" text="Reforma">
      <formula>NOT(ISERROR(SEARCH("Reforma",B107)))</formula>
    </cfRule>
  </conditionalFormatting>
  <conditionalFormatting sqref="B109">
    <cfRule type="containsText" dxfId="164" priority="164" operator="containsText" text="Ampliação">
      <formula>NOT(ISERROR(SEARCH("Ampliação",B109)))</formula>
    </cfRule>
  </conditionalFormatting>
  <conditionalFormatting sqref="B109">
    <cfRule type="containsText" dxfId="163" priority="161" operator="containsText" text="Ampliação Academia">
      <formula>NOT(ISERROR(SEARCH("Ampliação Academia",B109)))</formula>
    </cfRule>
    <cfRule type="containsText" dxfId="162" priority="162" operator="containsText" text="Ampliação Unidade">
      <formula>NOT(ISERROR(SEARCH("Ampliação Unidade",B109)))</formula>
    </cfRule>
    <cfRule type="containsText" dxfId="161" priority="163" operator="containsText" text="Reforma">
      <formula>NOT(ISERROR(SEARCH("Reforma",B109)))</formula>
    </cfRule>
  </conditionalFormatting>
  <conditionalFormatting sqref="B112">
    <cfRule type="containsText" dxfId="160" priority="160" operator="containsText" text="Ampliação">
      <formula>NOT(ISERROR(SEARCH("Ampliação",B112)))</formula>
    </cfRule>
  </conditionalFormatting>
  <conditionalFormatting sqref="B112">
    <cfRule type="containsText" dxfId="159" priority="157" operator="containsText" text="Ampliação Academia">
      <formula>NOT(ISERROR(SEARCH("Ampliação Academia",B112)))</formula>
    </cfRule>
    <cfRule type="containsText" dxfId="158" priority="158" operator="containsText" text="Ampliação Unidade">
      <formula>NOT(ISERROR(SEARCH("Ampliação Unidade",B112)))</formula>
    </cfRule>
    <cfRule type="containsText" dxfId="157" priority="159" operator="containsText" text="Reforma">
      <formula>NOT(ISERROR(SEARCH("Reforma",B112)))</formula>
    </cfRule>
  </conditionalFormatting>
  <conditionalFormatting sqref="B116">
    <cfRule type="containsText" dxfId="156" priority="156" operator="containsText" text="Ampliação">
      <formula>NOT(ISERROR(SEARCH("Ampliação",B116)))</formula>
    </cfRule>
  </conditionalFormatting>
  <conditionalFormatting sqref="B116">
    <cfRule type="containsText" dxfId="155" priority="153" operator="containsText" text="Ampliação Academia">
      <formula>NOT(ISERROR(SEARCH("Ampliação Academia",B116)))</formula>
    </cfRule>
    <cfRule type="containsText" dxfId="154" priority="154" operator="containsText" text="Ampliação Unidade">
      <formula>NOT(ISERROR(SEARCH("Ampliação Unidade",B116)))</formula>
    </cfRule>
    <cfRule type="containsText" dxfId="153" priority="155" operator="containsText" text="Reforma">
      <formula>NOT(ISERROR(SEARCH("Reforma",B116)))</formula>
    </cfRule>
  </conditionalFormatting>
  <conditionalFormatting sqref="B120">
    <cfRule type="containsText" dxfId="152" priority="152" operator="containsText" text="Ampliação">
      <formula>NOT(ISERROR(SEARCH("Ampliação",B120)))</formula>
    </cfRule>
  </conditionalFormatting>
  <conditionalFormatting sqref="B120">
    <cfRule type="containsText" dxfId="151" priority="149" operator="containsText" text="Ampliação Academia">
      <formula>NOT(ISERROR(SEARCH("Ampliação Academia",B120)))</formula>
    </cfRule>
    <cfRule type="containsText" dxfId="150" priority="150" operator="containsText" text="Ampliação Unidade">
      <formula>NOT(ISERROR(SEARCH("Ampliação Unidade",B120)))</formula>
    </cfRule>
    <cfRule type="containsText" dxfId="149" priority="151" operator="containsText" text="Reforma">
      <formula>NOT(ISERROR(SEARCH("Reforma",B120)))</formula>
    </cfRule>
  </conditionalFormatting>
  <conditionalFormatting sqref="B124">
    <cfRule type="containsText" dxfId="148" priority="148" operator="containsText" text="Ampliação">
      <formula>NOT(ISERROR(SEARCH("Ampliação",B124)))</formula>
    </cfRule>
  </conditionalFormatting>
  <conditionalFormatting sqref="B124">
    <cfRule type="containsText" dxfId="147" priority="145" operator="containsText" text="Ampliação Academia">
      <formula>NOT(ISERROR(SEARCH("Ampliação Academia",B124)))</formula>
    </cfRule>
    <cfRule type="containsText" dxfId="146" priority="146" operator="containsText" text="Ampliação Unidade">
      <formula>NOT(ISERROR(SEARCH("Ampliação Unidade",B124)))</formula>
    </cfRule>
    <cfRule type="containsText" dxfId="145" priority="147" operator="containsText" text="Reforma">
      <formula>NOT(ISERROR(SEARCH("Reforma",B124)))</formula>
    </cfRule>
  </conditionalFormatting>
  <conditionalFormatting sqref="B141">
    <cfRule type="containsText" dxfId="144" priority="144" operator="containsText" text="Ampliação">
      <formula>NOT(ISERROR(SEARCH("Ampliação",B141)))</formula>
    </cfRule>
  </conditionalFormatting>
  <conditionalFormatting sqref="B141">
    <cfRule type="containsText" dxfId="143" priority="141" operator="containsText" text="Ampliação Academia">
      <formula>NOT(ISERROR(SEARCH("Ampliação Academia",B141)))</formula>
    </cfRule>
    <cfRule type="containsText" dxfId="142" priority="142" operator="containsText" text="Ampliação Unidade">
      <formula>NOT(ISERROR(SEARCH("Ampliação Unidade",B141)))</formula>
    </cfRule>
    <cfRule type="containsText" dxfId="141" priority="143" operator="containsText" text="Reforma">
      <formula>NOT(ISERROR(SEARCH("Reforma",B141)))</formula>
    </cfRule>
  </conditionalFormatting>
  <conditionalFormatting sqref="B144">
    <cfRule type="containsText" dxfId="140" priority="140" operator="containsText" text="Ampliação">
      <formula>NOT(ISERROR(SEARCH("Ampliação",B144)))</formula>
    </cfRule>
  </conditionalFormatting>
  <conditionalFormatting sqref="B144">
    <cfRule type="containsText" dxfId="139" priority="137" operator="containsText" text="Ampliação Academia">
      <formula>NOT(ISERROR(SEARCH("Ampliação Academia",B144)))</formula>
    </cfRule>
    <cfRule type="containsText" dxfId="138" priority="138" operator="containsText" text="Ampliação Unidade">
      <formula>NOT(ISERROR(SEARCH("Ampliação Unidade",B144)))</formula>
    </cfRule>
    <cfRule type="containsText" dxfId="137" priority="139" operator="containsText" text="Reforma">
      <formula>NOT(ISERROR(SEARCH("Reforma",B144)))</formula>
    </cfRule>
  </conditionalFormatting>
  <conditionalFormatting sqref="B149">
    <cfRule type="containsText" dxfId="136" priority="136" operator="containsText" text="Ampliação">
      <formula>NOT(ISERROR(SEARCH("Ampliação",B149)))</formula>
    </cfRule>
  </conditionalFormatting>
  <conditionalFormatting sqref="B149">
    <cfRule type="containsText" dxfId="135" priority="133" operator="containsText" text="Ampliação Academia">
      <formula>NOT(ISERROR(SEARCH("Ampliação Academia",B149)))</formula>
    </cfRule>
    <cfRule type="containsText" dxfId="134" priority="134" operator="containsText" text="Ampliação Unidade">
      <formula>NOT(ISERROR(SEARCH("Ampliação Unidade",B149)))</formula>
    </cfRule>
    <cfRule type="containsText" dxfId="133" priority="135" operator="containsText" text="Reforma">
      <formula>NOT(ISERROR(SEARCH("Reforma",B149)))</formula>
    </cfRule>
  </conditionalFormatting>
  <conditionalFormatting sqref="B218">
    <cfRule type="containsText" dxfId="132" priority="132" operator="containsText" text="Ampliação">
      <formula>NOT(ISERROR(SEARCH("Ampliação",B218)))</formula>
    </cfRule>
  </conditionalFormatting>
  <conditionalFormatting sqref="B218">
    <cfRule type="containsText" dxfId="131" priority="129" operator="containsText" text="Ampliação Academia">
      <formula>NOT(ISERROR(SEARCH("Ampliação Academia",B218)))</formula>
    </cfRule>
    <cfRule type="containsText" dxfId="130" priority="130" operator="containsText" text="Ampliação Unidade">
      <formula>NOT(ISERROR(SEARCH("Ampliação Unidade",B218)))</formula>
    </cfRule>
    <cfRule type="containsText" dxfId="129" priority="131" operator="containsText" text="Reforma">
      <formula>NOT(ISERROR(SEARCH("Reforma",B218)))</formula>
    </cfRule>
  </conditionalFormatting>
  <conditionalFormatting sqref="B220">
    <cfRule type="containsText" dxfId="128" priority="128" operator="containsText" text="Ampliação">
      <formula>NOT(ISERROR(SEARCH("Ampliação",B220)))</formula>
    </cfRule>
  </conditionalFormatting>
  <conditionalFormatting sqref="B220">
    <cfRule type="containsText" dxfId="127" priority="125" operator="containsText" text="Ampliação Academia">
      <formula>NOT(ISERROR(SEARCH("Ampliação Academia",B220)))</formula>
    </cfRule>
    <cfRule type="containsText" dxfId="126" priority="126" operator="containsText" text="Ampliação Unidade">
      <formula>NOT(ISERROR(SEARCH("Ampliação Unidade",B220)))</formula>
    </cfRule>
    <cfRule type="containsText" dxfId="125" priority="127" operator="containsText" text="Reforma">
      <formula>NOT(ISERROR(SEARCH("Reforma",B220)))</formula>
    </cfRule>
  </conditionalFormatting>
  <conditionalFormatting sqref="B222">
    <cfRule type="containsText" dxfId="124" priority="124" operator="containsText" text="Ampliação">
      <formula>NOT(ISERROR(SEARCH("Ampliação",B222)))</formula>
    </cfRule>
  </conditionalFormatting>
  <conditionalFormatting sqref="B222">
    <cfRule type="containsText" dxfId="123" priority="121" operator="containsText" text="Ampliação Academia">
      <formula>NOT(ISERROR(SEARCH("Ampliação Academia",B222)))</formula>
    </cfRule>
    <cfRule type="containsText" dxfId="122" priority="122" operator="containsText" text="Ampliação Unidade">
      <formula>NOT(ISERROR(SEARCH("Ampliação Unidade",B222)))</formula>
    </cfRule>
    <cfRule type="containsText" dxfId="121" priority="123" operator="containsText" text="Reforma">
      <formula>NOT(ISERROR(SEARCH("Reforma",B222)))</formula>
    </cfRule>
  </conditionalFormatting>
  <conditionalFormatting sqref="B231">
    <cfRule type="containsText" dxfId="120" priority="120" operator="containsText" text="Ampliação">
      <formula>NOT(ISERROR(SEARCH("Ampliação",B231)))</formula>
    </cfRule>
  </conditionalFormatting>
  <conditionalFormatting sqref="B231">
    <cfRule type="containsText" dxfId="119" priority="117" operator="containsText" text="Ampliação Academia">
      <formula>NOT(ISERROR(SEARCH("Ampliação Academia",B231)))</formula>
    </cfRule>
    <cfRule type="containsText" dxfId="118" priority="118" operator="containsText" text="Ampliação Unidade">
      <formula>NOT(ISERROR(SEARCH("Ampliação Unidade",B231)))</formula>
    </cfRule>
    <cfRule type="containsText" dxfId="117" priority="119" operator="containsText" text="Reforma">
      <formula>NOT(ISERROR(SEARCH("Reforma",B231)))</formula>
    </cfRule>
  </conditionalFormatting>
  <conditionalFormatting sqref="B234">
    <cfRule type="containsText" dxfId="116" priority="116" operator="containsText" text="Ampliação">
      <formula>NOT(ISERROR(SEARCH("Ampliação",B234)))</formula>
    </cfRule>
  </conditionalFormatting>
  <conditionalFormatting sqref="B234">
    <cfRule type="containsText" dxfId="115" priority="113" operator="containsText" text="Ampliação Academia">
      <formula>NOT(ISERROR(SEARCH("Ampliação Academia",B234)))</formula>
    </cfRule>
    <cfRule type="containsText" dxfId="114" priority="114" operator="containsText" text="Ampliação Unidade">
      <formula>NOT(ISERROR(SEARCH("Ampliação Unidade",B234)))</formula>
    </cfRule>
    <cfRule type="containsText" dxfId="113" priority="115" operator="containsText" text="Reforma">
      <formula>NOT(ISERROR(SEARCH("Reforma",B234)))</formula>
    </cfRule>
  </conditionalFormatting>
  <conditionalFormatting sqref="B241">
    <cfRule type="containsText" dxfId="112" priority="112" operator="containsText" text="Ampliação">
      <formula>NOT(ISERROR(SEARCH("Ampliação",B241)))</formula>
    </cfRule>
  </conditionalFormatting>
  <conditionalFormatting sqref="B241">
    <cfRule type="containsText" dxfId="111" priority="109" operator="containsText" text="Ampliação Academia">
      <formula>NOT(ISERROR(SEARCH("Ampliação Academia",B241)))</formula>
    </cfRule>
    <cfRule type="containsText" dxfId="110" priority="110" operator="containsText" text="Ampliação Unidade">
      <formula>NOT(ISERROR(SEARCH("Ampliação Unidade",B241)))</formula>
    </cfRule>
    <cfRule type="containsText" dxfId="109" priority="111" operator="containsText" text="Reforma">
      <formula>NOT(ISERROR(SEARCH("Reforma",B241)))</formula>
    </cfRule>
  </conditionalFormatting>
  <conditionalFormatting sqref="B245">
    <cfRule type="containsText" dxfId="108" priority="108" operator="containsText" text="Ampliação">
      <formula>NOT(ISERROR(SEARCH("Ampliação",B245)))</formula>
    </cfRule>
  </conditionalFormatting>
  <conditionalFormatting sqref="B245">
    <cfRule type="containsText" dxfId="107" priority="105" operator="containsText" text="Ampliação Academia">
      <formula>NOT(ISERROR(SEARCH("Ampliação Academia",B245)))</formula>
    </cfRule>
    <cfRule type="containsText" dxfId="106" priority="106" operator="containsText" text="Ampliação Unidade">
      <formula>NOT(ISERROR(SEARCH("Ampliação Unidade",B245)))</formula>
    </cfRule>
    <cfRule type="containsText" dxfId="105" priority="107" operator="containsText" text="Reforma">
      <formula>NOT(ISERROR(SEARCH("Reforma",B245)))</formula>
    </cfRule>
  </conditionalFormatting>
  <conditionalFormatting sqref="B255">
    <cfRule type="containsText" dxfId="104" priority="104" operator="containsText" text="Ampliação">
      <formula>NOT(ISERROR(SEARCH("Ampliação",B255)))</formula>
    </cfRule>
  </conditionalFormatting>
  <conditionalFormatting sqref="B255">
    <cfRule type="containsText" dxfId="103" priority="101" operator="containsText" text="Ampliação Academia">
      <formula>NOT(ISERROR(SEARCH("Ampliação Academia",B255)))</formula>
    </cfRule>
    <cfRule type="containsText" dxfId="102" priority="102" operator="containsText" text="Ampliação Unidade">
      <formula>NOT(ISERROR(SEARCH("Ampliação Unidade",B255)))</formula>
    </cfRule>
    <cfRule type="containsText" dxfId="101" priority="103" operator="containsText" text="Reforma">
      <formula>NOT(ISERROR(SEARCH("Reforma",B255)))</formula>
    </cfRule>
  </conditionalFormatting>
  <conditionalFormatting sqref="B258">
    <cfRule type="containsText" dxfId="100" priority="100" operator="containsText" text="Ampliação">
      <formula>NOT(ISERROR(SEARCH("Ampliação",B258)))</formula>
    </cfRule>
  </conditionalFormatting>
  <conditionalFormatting sqref="B258">
    <cfRule type="containsText" dxfId="99" priority="97" operator="containsText" text="Ampliação Academia">
      <formula>NOT(ISERROR(SEARCH("Ampliação Academia",B258)))</formula>
    </cfRule>
    <cfRule type="containsText" dxfId="98" priority="98" operator="containsText" text="Ampliação Unidade">
      <formula>NOT(ISERROR(SEARCH("Ampliação Unidade",B258)))</formula>
    </cfRule>
    <cfRule type="containsText" dxfId="97" priority="99" operator="containsText" text="Reforma">
      <formula>NOT(ISERROR(SEARCH("Reforma",B258)))</formula>
    </cfRule>
  </conditionalFormatting>
  <conditionalFormatting sqref="B271">
    <cfRule type="containsText" dxfId="96" priority="96" operator="containsText" text="Ampliação">
      <formula>NOT(ISERROR(SEARCH("Ampliação",B271)))</formula>
    </cfRule>
  </conditionalFormatting>
  <conditionalFormatting sqref="B271">
    <cfRule type="containsText" dxfId="95" priority="93" operator="containsText" text="Ampliação Academia">
      <formula>NOT(ISERROR(SEARCH("Ampliação Academia",B271)))</formula>
    </cfRule>
    <cfRule type="containsText" dxfId="94" priority="94" operator="containsText" text="Ampliação Unidade">
      <formula>NOT(ISERROR(SEARCH("Ampliação Unidade",B271)))</formula>
    </cfRule>
    <cfRule type="containsText" dxfId="93" priority="95" operator="containsText" text="Reforma">
      <formula>NOT(ISERROR(SEARCH("Reforma",B271)))</formula>
    </cfRule>
  </conditionalFormatting>
  <conditionalFormatting sqref="B280">
    <cfRule type="containsText" dxfId="92" priority="92" operator="containsText" text="Ampliação">
      <formula>NOT(ISERROR(SEARCH("Ampliação",B280)))</formula>
    </cfRule>
  </conditionalFormatting>
  <conditionalFormatting sqref="B280">
    <cfRule type="containsText" dxfId="91" priority="89" operator="containsText" text="Ampliação Academia">
      <formula>NOT(ISERROR(SEARCH("Ampliação Academia",B280)))</formula>
    </cfRule>
    <cfRule type="containsText" dxfId="90" priority="90" operator="containsText" text="Ampliação Unidade">
      <formula>NOT(ISERROR(SEARCH("Ampliação Unidade",B280)))</formula>
    </cfRule>
    <cfRule type="containsText" dxfId="89" priority="91" operator="containsText" text="Reforma">
      <formula>NOT(ISERROR(SEARCH("Reforma",B280)))</formula>
    </cfRule>
  </conditionalFormatting>
  <conditionalFormatting sqref="B283">
    <cfRule type="containsText" dxfId="88" priority="88" operator="containsText" text="Ampliação">
      <formula>NOT(ISERROR(SEARCH("Ampliação",B283)))</formula>
    </cfRule>
  </conditionalFormatting>
  <conditionalFormatting sqref="B283">
    <cfRule type="containsText" dxfId="87" priority="85" operator="containsText" text="Ampliação Academia">
      <formula>NOT(ISERROR(SEARCH("Ampliação Academia",B283)))</formula>
    </cfRule>
    <cfRule type="containsText" dxfId="86" priority="86" operator="containsText" text="Ampliação Unidade">
      <formula>NOT(ISERROR(SEARCH("Ampliação Unidade",B283)))</formula>
    </cfRule>
    <cfRule type="containsText" dxfId="85" priority="87" operator="containsText" text="Reforma">
      <formula>NOT(ISERROR(SEARCH("Reforma",B283)))</formula>
    </cfRule>
  </conditionalFormatting>
  <conditionalFormatting sqref="B450">
    <cfRule type="containsText" dxfId="84" priority="84" operator="containsText" text="Ampliação">
      <formula>NOT(ISERROR(SEARCH("Ampliação",B450)))</formula>
    </cfRule>
  </conditionalFormatting>
  <conditionalFormatting sqref="B450">
    <cfRule type="containsText" dxfId="83" priority="81" operator="containsText" text="Ampliação Academia">
      <formula>NOT(ISERROR(SEARCH("Ampliação Academia",B450)))</formula>
    </cfRule>
    <cfRule type="containsText" dxfId="82" priority="82" operator="containsText" text="Ampliação Unidade">
      <formula>NOT(ISERROR(SEARCH("Ampliação Unidade",B450)))</formula>
    </cfRule>
    <cfRule type="containsText" dxfId="81" priority="83" operator="containsText" text="Reforma">
      <formula>NOT(ISERROR(SEARCH("Reforma",B450)))</formula>
    </cfRule>
  </conditionalFormatting>
  <conditionalFormatting sqref="B452">
    <cfRule type="containsText" dxfId="80" priority="80" operator="containsText" text="Ampliação">
      <formula>NOT(ISERROR(SEARCH("Ampliação",B452)))</formula>
    </cfRule>
  </conditionalFormatting>
  <conditionalFormatting sqref="B452">
    <cfRule type="containsText" dxfId="79" priority="77" operator="containsText" text="Ampliação Academia">
      <formula>NOT(ISERROR(SEARCH("Ampliação Academia",B452)))</formula>
    </cfRule>
    <cfRule type="containsText" dxfId="78" priority="78" operator="containsText" text="Ampliação Unidade">
      <formula>NOT(ISERROR(SEARCH("Ampliação Unidade",B452)))</formula>
    </cfRule>
    <cfRule type="containsText" dxfId="77" priority="79" operator="containsText" text="Reforma">
      <formula>NOT(ISERROR(SEARCH("Reforma",B452)))</formula>
    </cfRule>
  </conditionalFormatting>
  <conditionalFormatting sqref="B466">
    <cfRule type="containsText" dxfId="76" priority="76" operator="containsText" text="Ampliação">
      <formula>NOT(ISERROR(SEARCH("Ampliação",B466)))</formula>
    </cfRule>
  </conditionalFormatting>
  <conditionalFormatting sqref="B466">
    <cfRule type="containsText" dxfId="75" priority="73" operator="containsText" text="Ampliação Academia">
      <formula>NOT(ISERROR(SEARCH("Ampliação Academia",B466)))</formula>
    </cfRule>
    <cfRule type="containsText" dxfId="74" priority="74" operator="containsText" text="Ampliação Unidade">
      <formula>NOT(ISERROR(SEARCH("Ampliação Unidade",B466)))</formula>
    </cfRule>
    <cfRule type="containsText" dxfId="73" priority="75" operator="containsText" text="Reforma">
      <formula>NOT(ISERROR(SEARCH("Reforma",B466)))</formula>
    </cfRule>
  </conditionalFormatting>
  <conditionalFormatting sqref="B471">
    <cfRule type="containsText" dxfId="72" priority="72" operator="containsText" text="Ampliação">
      <formula>NOT(ISERROR(SEARCH("Ampliação",B471)))</formula>
    </cfRule>
  </conditionalFormatting>
  <conditionalFormatting sqref="B471">
    <cfRule type="containsText" dxfId="71" priority="69" operator="containsText" text="Ampliação Academia">
      <formula>NOT(ISERROR(SEARCH("Ampliação Academia",B471)))</formula>
    </cfRule>
    <cfRule type="containsText" dxfId="70" priority="70" operator="containsText" text="Ampliação Unidade">
      <formula>NOT(ISERROR(SEARCH("Ampliação Unidade",B471)))</formula>
    </cfRule>
    <cfRule type="containsText" dxfId="69" priority="71" operator="containsText" text="Reforma">
      <formula>NOT(ISERROR(SEARCH("Reforma",B471)))</formula>
    </cfRule>
  </conditionalFormatting>
  <conditionalFormatting sqref="B571">
    <cfRule type="containsText" dxfId="68" priority="68" operator="containsText" text="Ampliação">
      <formula>NOT(ISERROR(SEARCH("Ampliação",B571)))</formula>
    </cfRule>
  </conditionalFormatting>
  <conditionalFormatting sqref="B571">
    <cfRule type="containsText" dxfId="67" priority="65" operator="containsText" text="Ampliação Academia">
      <formula>NOT(ISERROR(SEARCH("Ampliação Academia",B571)))</formula>
    </cfRule>
    <cfRule type="containsText" dxfId="66" priority="66" operator="containsText" text="Ampliação Unidade">
      <formula>NOT(ISERROR(SEARCH("Ampliação Unidade",B571)))</formula>
    </cfRule>
    <cfRule type="containsText" dxfId="65" priority="67" operator="containsText" text="Reforma">
      <formula>NOT(ISERROR(SEARCH("Reforma",B571)))</formula>
    </cfRule>
  </conditionalFormatting>
  <conditionalFormatting sqref="B574">
    <cfRule type="containsText" dxfId="64" priority="64" operator="containsText" text="Ampliação">
      <formula>NOT(ISERROR(SEARCH("Ampliação",B574)))</formula>
    </cfRule>
  </conditionalFormatting>
  <conditionalFormatting sqref="B574">
    <cfRule type="containsText" dxfId="63" priority="61" operator="containsText" text="Ampliação Academia">
      <formula>NOT(ISERROR(SEARCH("Ampliação Academia",B574)))</formula>
    </cfRule>
    <cfRule type="containsText" dxfId="62" priority="62" operator="containsText" text="Ampliação Unidade">
      <formula>NOT(ISERROR(SEARCH("Ampliação Unidade",B574)))</formula>
    </cfRule>
    <cfRule type="containsText" dxfId="61" priority="63" operator="containsText" text="Reforma">
      <formula>NOT(ISERROR(SEARCH("Reforma",B574)))</formula>
    </cfRule>
  </conditionalFormatting>
  <conditionalFormatting sqref="B577">
    <cfRule type="containsText" dxfId="60" priority="60" operator="containsText" text="Ampliação">
      <formula>NOT(ISERROR(SEARCH("Ampliação",B577)))</formula>
    </cfRule>
  </conditionalFormatting>
  <conditionalFormatting sqref="B577">
    <cfRule type="containsText" dxfId="59" priority="57" operator="containsText" text="Ampliação Academia">
      <formula>NOT(ISERROR(SEARCH("Ampliação Academia",B577)))</formula>
    </cfRule>
    <cfRule type="containsText" dxfId="58" priority="58" operator="containsText" text="Ampliação Unidade">
      <formula>NOT(ISERROR(SEARCH("Ampliação Unidade",B577)))</formula>
    </cfRule>
    <cfRule type="containsText" dxfId="57" priority="59" operator="containsText" text="Reforma">
      <formula>NOT(ISERROR(SEARCH("Reforma",B577)))</formula>
    </cfRule>
  </conditionalFormatting>
  <conditionalFormatting sqref="B126">
    <cfRule type="containsText" dxfId="56" priority="56" operator="containsText" text="Ampliação">
      <formula>NOT(ISERROR(SEARCH("Ampliação",B126)))</formula>
    </cfRule>
  </conditionalFormatting>
  <conditionalFormatting sqref="B126">
    <cfRule type="containsText" dxfId="55" priority="53" operator="containsText" text="Ampliação Academia">
      <formula>NOT(ISERROR(SEARCH("Ampliação Academia",B126)))</formula>
    </cfRule>
    <cfRule type="containsText" dxfId="54" priority="54" operator="containsText" text="Ampliação Unidade">
      <formula>NOT(ISERROR(SEARCH("Ampliação Unidade",B126)))</formula>
    </cfRule>
    <cfRule type="containsText" dxfId="53" priority="55" operator="containsText" text="Reforma">
      <formula>NOT(ISERROR(SEARCH("Reforma",B126)))</formula>
    </cfRule>
  </conditionalFormatting>
  <conditionalFormatting sqref="B127">
    <cfRule type="containsText" dxfId="52" priority="52" operator="containsText" text="Ampliação">
      <formula>NOT(ISERROR(SEARCH("Ampliação",B127)))</formula>
    </cfRule>
  </conditionalFormatting>
  <conditionalFormatting sqref="B127">
    <cfRule type="containsText" dxfId="51" priority="49" operator="containsText" text="Ampliação Academia">
      <formula>NOT(ISERROR(SEARCH("Ampliação Academia",B127)))</formula>
    </cfRule>
    <cfRule type="containsText" dxfId="50" priority="50" operator="containsText" text="Ampliação Unidade">
      <formula>NOT(ISERROR(SEARCH("Ampliação Unidade",B127)))</formula>
    </cfRule>
    <cfRule type="containsText" dxfId="49" priority="51" operator="containsText" text="Reforma">
      <formula>NOT(ISERROR(SEARCH("Reforma",B127)))</formula>
    </cfRule>
  </conditionalFormatting>
  <conditionalFormatting sqref="B128">
    <cfRule type="containsText" dxfId="48" priority="48" operator="containsText" text="Ampliação">
      <formula>NOT(ISERROR(SEARCH("Ampliação",B128)))</formula>
    </cfRule>
  </conditionalFormatting>
  <conditionalFormatting sqref="B128">
    <cfRule type="containsText" dxfId="47" priority="45" operator="containsText" text="Ampliação Academia">
      <formula>NOT(ISERROR(SEARCH("Ampliação Academia",B128)))</formula>
    </cfRule>
    <cfRule type="containsText" dxfId="46" priority="46" operator="containsText" text="Ampliação Unidade">
      <formula>NOT(ISERROR(SEARCH("Ampliação Unidade",B128)))</formula>
    </cfRule>
    <cfRule type="containsText" dxfId="45" priority="47" operator="containsText" text="Reforma">
      <formula>NOT(ISERROR(SEARCH("Reforma",B128)))</formula>
    </cfRule>
  </conditionalFormatting>
  <conditionalFormatting sqref="B129">
    <cfRule type="containsText" dxfId="44" priority="44" operator="containsText" text="Ampliação">
      <formula>NOT(ISERROR(SEARCH("Ampliação",B129)))</formula>
    </cfRule>
  </conditionalFormatting>
  <conditionalFormatting sqref="B129">
    <cfRule type="containsText" dxfId="43" priority="41" operator="containsText" text="Ampliação Academia">
      <formula>NOT(ISERROR(SEARCH("Ampliação Academia",B129)))</formula>
    </cfRule>
    <cfRule type="containsText" dxfId="42" priority="42" operator="containsText" text="Ampliação Unidade">
      <formula>NOT(ISERROR(SEARCH("Ampliação Unidade",B129)))</formula>
    </cfRule>
    <cfRule type="containsText" dxfId="41" priority="43" operator="containsText" text="Reforma">
      <formula>NOT(ISERROR(SEARCH("Reforma",B129)))</formula>
    </cfRule>
  </conditionalFormatting>
  <conditionalFormatting sqref="B489:B490">
    <cfRule type="containsText" dxfId="40" priority="40" operator="containsText" text="Reforma">
      <formula>NOT(ISERROR(SEARCH("Reforma",B489)))</formula>
    </cfRule>
  </conditionalFormatting>
  <conditionalFormatting sqref="B489:B490">
    <cfRule type="containsText" dxfId="39" priority="37" operator="containsText" text="Ampliação Academia">
      <formula>NOT(ISERROR(SEARCH("Ampliação Academia",B489)))</formula>
    </cfRule>
    <cfRule type="containsText" dxfId="38" priority="38" operator="containsText" text="Ampliação Unidade">
      <formula>NOT(ISERROR(SEARCH("Ampliação Unidade",B489)))</formula>
    </cfRule>
    <cfRule type="containsText" dxfId="37" priority="39" operator="containsText" text="Reforma">
      <formula>NOT(ISERROR(SEARCH("Reforma",B489)))</formula>
    </cfRule>
  </conditionalFormatting>
  <conditionalFormatting sqref="B492">
    <cfRule type="containsText" dxfId="36" priority="36" operator="containsText" text="Ampliação">
      <formula>NOT(ISERROR(SEARCH("Ampliação",B492)))</formula>
    </cfRule>
  </conditionalFormatting>
  <conditionalFormatting sqref="B492">
    <cfRule type="containsText" dxfId="35" priority="35" operator="containsText" text="Reforma">
      <formula>NOT(ISERROR(SEARCH("Reforma",B492)))</formula>
    </cfRule>
  </conditionalFormatting>
  <conditionalFormatting sqref="B492">
    <cfRule type="containsText" dxfId="34" priority="33" operator="containsText" text="Ampliação Academia">
      <formula>NOT(ISERROR(SEARCH("Ampliação Academia",B492)))</formula>
    </cfRule>
    <cfRule type="containsText" dxfId="33" priority="34" operator="containsText" text="Ampliação Unidade">
      <formula>NOT(ISERROR(SEARCH("Ampliação Unidade",B492)))</formula>
    </cfRule>
    <cfRule type="containsText" dxfId="32" priority="663" operator="containsText" text="Reforma">
      <formula>NOT(ISERROR(SEARCH("Reforma",B492)))</formula>
    </cfRule>
  </conditionalFormatting>
  <conditionalFormatting sqref="B492">
    <cfRule type="containsText" dxfId="31" priority="32" operator="containsText" text="Reforma">
      <formula>NOT(ISERROR(SEARCH("Reforma",B492)))</formula>
    </cfRule>
  </conditionalFormatting>
  <conditionalFormatting sqref="B492">
    <cfRule type="containsText" dxfId="30" priority="29" operator="containsText" text="Ampliação Academia">
      <formula>NOT(ISERROR(SEARCH("Ampliação Academia",B492)))</formula>
    </cfRule>
    <cfRule type="containsText" dxfId="29" priority="30" operator="containsText" text="Ampliação Unidade">
      <formula>NOT(ISERROR(SEARCH("Ampliação Unidade",B492)))</formula>
    </cfRule>
    <cfRule type="containsText" dxfId="28" priority="31" operator="containsText" text="Reforma">
      <formula>NOT(ISERROR(SEARCH("Reforma",B492)))</formula>
    </cfRule>
  </conditionalFormatting>
  <conditionalFormatting sqref="B494">
    <cfRule type="containsText" dxfId="27" priority="28" operator="containsText" text="Ampliação">
      <formula>NOT(ISERROR(SEARCH("Ampliação",B494)))</formula>
    </cfRule>
  </conditionalFormatting>
  <conditionalFormatting sqref="B494">
    <cfRule type="containsText" dxfId="26" priority="25" operator="containsText" text="Ampliação Academia">
      <formula>NOT(ISERROR(SEARCH("Ampliação Academia",B494)))</formula>
    </cfRule>
    <cfRule type="containsText" dxfId="25" priority="26" operator="containsText" text="Ampliação Unidade">
      <formula>NOT(ISERROR(SEARCH("Ampliação Unidade",B494)))</formula>
    </cfRule>
    <cfRule type="containsText" dxfId="24" priority="27" operator="containsText" text="Reforma">
      <formula>NOT(ISERROR(SEARCH("Reforma",B494)))</formula>
    </cfRule>
  </conditionalFormatting>
  <conditionalFormatting sqref="B501">
    <cfRule type="containsText" dxfId="23" priority="24" operator="containsText" text="Ampliação">
      <formula>NOT(ISERROR(SEARCH("Ampliação",B501)))</formula>
    </cfRule>
  </conditionalFormatting>
  <conditionalFormatting sqref="B501">
    <cfRule type="containsText" dxfId="22" priority="21" operator="containsText" text="Ampliação Academia">
      <formula>NOT(ISERROR(SEARCH("Ampliação Academia",B501)))</formula>
    </cfRule>
    <cfRule type="containsText" dxfId="21" priority="22" operator="containsText" text="Ampliação Unidade">
      <formula>NOT(ISERROR(SEARCH("Ampliação Unidade",B501)))</formula>
    </cfRule>
    <cfRule type="containsText" dxfId="20" priority="23" operator="containsText" text="Reforma">
      <formula>NOT(ISERROR(SEARCH("Reforma",B501)))</formula>
    </cfRule>
  </conditionalFormatting>
  <conditionalFormatting sqref="B502">
    <cfRule type="containsText" dxfId="19" priority="20" operator="containsText" text="Ampliação">
      <formula>NOT(ISERROR(SEARCH("Ampliação",B502)))</formula>
    </cfRule>
  </conditionalFormatting>
  <conditionalFormatting sqref="B502">
    <cfRule type="containsText" dxfId="18" priority="17" operator="containsText" text="Ampliação Academia">
      <formula>NOT(ISERROR(SEARCH("Ampliação Academia",B502)))</formula>
    </cfRule>
    <cfRule type="containsText" dxfId="17" priority="18" operator="containsText" text="Ampliação Unidade">
      <formula>NOT(ISERROR(SEARCH("Ampliação Unidade",B502)))</formula>
    </cfRule>
    <cfRule type="containsText" dxfId="16" priority="19" operator="containsText" text="Reforma">
      <formula>NOT(ISERROR(SEARCH("Reforma",B502)))</formula>
    </cfRule>
  </conditionalFormatting>
  <conditionalFormatting sqref="B533">
    <cfRule type="containsText" dxfId="15" priority="16" operator="containsText" text="Ampliação">
      <formula>NOT(ISERROR(SEARCH("Ampliação",B533)))</formula>
    </cfRule>
  </conditionalFormatting>
  <conditionalFormatting sqref="B533">
    <cfRule type="containsText" dxfId="14" priority="13" operator="containsText" text="Ampliação Academia">
      <formula>NOT(ISERROR(SEARCH("Ampliação Academia",B533)))</formula>
    </cfRule>
    <cfRule type="containsText" dxfId="13" priority="14" operator="containsText" text="Ampliação Unidade">
      <formula>NOT(ISERROR(SEARCH("Ampliação Unidade",B533)))</formula>
    </cfRule>
    <cfRule type="containsText" dxfId="12" priority="15" operator="containsText" text="Reforma">
      <formula>NOT(ISERROR(SEARCH("Reforma",B533)))</formula>
    </cfRule>
  </conditionalFormatting>
  <conditionalFormatting sqref="B532">
    <cfRule type="containsText" dxfId="11" priority="12" operator="containsText" text="Ampliação">
      <formula>NOT(ISERROR(SEARCH("Ampliação",B532)))</formula>
    </cfRule>
  </conditionalFormatting>
  <conditionalFormatting sqref="B532">
    <cfRule type="containsText" dxfId="10" priority="9" operator="containsText" text="Ampliação Academia">
      <formula>NOT(ISERROR(SEARCH("Ampliação Academia",B532)))</formula>
    </cfRule>
    <cfRule type="containsText" dxfId="9" priority="10" operator="containsText" text="Ampliação Unidade">
      <formula>NOT(ISERROR(SEARCH("Ampliação Unidade",B532)))</formula>
    </cfRule>
    <cfRule type="containsText" dxfId="8" priority="11" operator="containsText" text="Reforma">
      <formula>NOT(ISERROR(SEARCH("Reforma",B532)))</formula>
    </cfRule>
  </conditionalFormatting>
  <conditionalFormatting sqref="B505">
    <cfRule type="containsText" dxfId="7" priority="8" operator="containsText" text="Ampliação">
      <formula>NOT(ISERROR(SEARCH("Ampliação",B505)))</formula>
    </cfRule>
  </conditionalFormatting>
  <conditionalFormatting sqref="B505">
    <cfRule type="containsText" dxfId="6" priority="5" operator="containsText" text="Ampliação Academia">
      <formula>NOT(ISERROR(SEARCH("Ampliação Academia",B505)))</formula>
    </cfRule>
    <cfRule type="containsText" dxfId="5" priority="6" operator="containsText" text="Ampliação Unidade">
      <formula>NOT(ISERROR(SEARCH("Ampliação Unidade",B505)))</formula>
    </cfRule>
    <cfRule type="containsText" dxfId="4" priority="7" operator="containsText" text="Reforma">
      <formula>NOT(ISERROR(SEARCH("Reforma",B505)))</formula>
    </cfRule>
  </conditionalFormatting>
  <conditionalFormatting sqref="B504">
    <cfRule type="containsText" dxfId="3" priority="4" operator="containsText" text="Ampliação">
      <formula>NOT(ISERROR(SEARCH("Ampliação",B504)))</formula>
    </cfRule>
  </conditionalFormatting>
  <conditionalFormatting sqref="B504">
    <cfRule type="containsText" dxfId="2" priority="1" operator="containsText" text="Ampliação Academia">
      <formula>NOT(ISERROR(SEARCH("Ampliação Academia",B504)))</formula>
    </cfRule>
    <cfRule type="containsText" dxfId="1" priority="2" operator="containsText" text="Ampliação Unidade">
      <formula>NOT(ISERROR(SEARCH("Ampliação Unidade",B504)))</formula>
    </cfRule>
    <cfRule type="containsText" dxfId="0" priority="3" operator="containsText" text="Reforma">
      <formula>NOT(ISERROR(SEARCH("Reforma",B504)))</formula>
    </cfRule>
  </conditionalFormatting>
  <dataValidations count="2">
    <dataValidation type="whole" allowBlank="1" showErrorMessage="1" sqref="E15">
      <formula1>1</formula1>
      <formula2>10000000000000000000</formula2>
    </dataValidation>
    <dataValidation type="list" allowBlank="1" showInputMessage="1" showErrorMessage="1" sqref="B476:B481 B75:B130 B190:B216 B507:B510 B614:B622 B135:B146 B337:B388 B32:B71 B132 B568:B578 B24:B29 B149:B165 B218:B284 B597:B611 B328:B333 B536:B564 B464:B474 B174:B186 B580:B585 B587:B590 B593:B594 B455:B460 B444:B453 B512:B533 B431:B440 B287:B323 B390:B429 B169:B172 B485:B505">
      <formula1>$N$20:$N$24</formula1>
    </dataValidation>
  </dataValidations>
  <printOptions horizontalCentered="1"/>
  <pageMargins left="0.118055555555556" right="0.118055555555556" top="0.45138888888888901" bottom="0.39374999999999999" header="0.51180555555555496" footer="0.118055555555556"/>
  <pageSetup paperSize="9" firstPageNumber="0" fitToHeight="0" orientation="portrait" horizontalDpi="300" verticalDpi="300" r:id="rId1"/>
  <headerFooter>
    <oddFooter>&amp;R               &amp;P/&amp;N</oddFooter>
  </headerFooter>
  <rowBreaks count="8" manualBreakCount="8">
    <brk id="92" max="16383" man="1"/>
    <brk id="144" max="16383" man="1"/>
    <brk id="210" max="16383" man="1"/>
    <brk id="282" max="16383" man="1"/>
    <brk id="363" max="16383" man="1"/>
    <brk id="445" max="16383" man="1"/>
    <brk id="498" max="16383" man="1"/>
    <brk id="5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17</vt:i4>
      </vt:variant>
    </vt:vector>
  </HeadingPairs>
  <TitlesOfParts>
    <vt:vector size="18" baseType="lpstr">
      <vt:lpstr>Planilha - Modelo SAP</vt:lpstr>
      <vt:lpstr>'Planilha - Modelo SAP'!Area_de_impressao</vt:lpstr>
      <vt:lpstr>'Planilha - Modelo SAP'!Classificação</vt:lpstr>
      <vt:lpstr>'Planilha - Modelo SAP'!PlanilhaTotal</vt:lpstr>
      <vt:lpstr>'Planilha - Modelo SAP'!PlanilhaTotal2</vt:lpstr>
      <vt:lpstr>'Planilha - Modelo SAP'!Print_Area_0</vt:lpstr>
      <vt:lpstr>'Planilha - Modelo SAP'!Print_Area_0_0</vt:lpstr>
      <vt:lpstr>'Planilha - Modelo SAP'!Print_Area_0_0_0</vt:lpstr>
      <vt:lpstr>'Planilha - Modelo SAP'!Print_Area_0_0_0_0</vt:lpstr>
      <vt:lpstr>'Planilha - Modelo SAP'!Print_Titles_0</vt:lpstr>
      <vt:lpstr>'Planilha - Modelo SAP'!Print_Titles_0_0</vt:lpstr>
      <vt:lpstr>'Planilha - Modelo SAP'!Print_Titles_0_0_0</vt:lpstr>
      <vt:lpstr>'Planilha - Modelo SAP'!Print_Titles_0_0_0_0</vt:lpstr>
      <vt:lpstr>'Planilha - Modelo SAP'!Texto16</vt:lpstr>
      <vt:lpstr>'Planilha - Modelo SAP'!Texto3</vt:lpstr>
      <vt:lpstr>'Planilha - Modelo SAP'!Texto4</vt:lpstr>
      <vt:lpstr>'Planilha - Modelo SAP'!Texto5</vt:lpstr>
      <vt:lpstr>'Planilha - Modelo SAP'!Titulos_de_impressao</vt:lpstr>
    </vt:vector>
  </TitlesOfParts>
  <Company>Prefeirura Blumenau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Prefeirura Blumenau</dc:creator>
  <dc:description/>
  <cp:lastModifiedBy>Joice Claudia Silva da Rosa</cp:lastModifiedBy>
  <cp:revision>20</cp:revision>
  <cp:lastPrinted>2019-09-23T14:10:05Z</cp:lastPrinted>
  <dcterms:created xsi:type="dcterms:W3CDTF">2003-10-24T18:12:58Z</dcterms:created>
  <dcterms:modified xsi:type="dcterms:W3CDTF">2019-11-06T16:43:38Z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Prefeirura Blumenau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