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'ModeloPlanilhaObras'!$A$1:$L$224</definedName>
  </definedNames>
  <calcPr fullCalcOnLoad="1"/>
</workbook>
</file>

<file path=xl/sharedStrings.xml><?xml version="1.0" encoding="utf-8"?>
<sst xmlns="http://schemas.openxmlformats.org/spreadsheetml/2006/main" count="568" uniqueCount="410">
  <si>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</si>
  <si>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</si>
  <si>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</si>
  <si>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</si>
  <si>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</si>
  <si>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</si>
  <si>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</si>
  <si>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</si>
  <si>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</si>
  <si>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</si>
  <si>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</si>
  <si>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</si>
  <si>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</si>
  <si>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</si>
  <si>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</si>
  <si>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</si>
  <si>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</si>
  <si>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</si>
  <si>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</si>
  <si>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</si>
  <si>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</si>
  <si>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</si>
  <si>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</si>
  <si>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</si>
  <si>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</si>
  <si>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</si>
  <si>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</si>
  <si>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</si>
  <si>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</si>
  <si>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</si>
  <si>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</si>
  <si>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</si>
  <si>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</si>
  <si>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</si>
  <si>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</si>
  <si>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</si>
  <si>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</si>
  <si>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</si>
  <si>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</si>
  <si>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1.3</t>
  </si>
  <si>
    <t>1.4</t>
  </si>
  <si>
    <t>SERVIÇOS PRELIMINARES</t>
  </si>
  <si>
    <t>2</t>
  </si>
  <si>
    <t>2.1</t>
  </si>
  <si>
    <t>2.2</t>
  </si>
  <si>
    <t>2.3</t>
  </si>
  <si>
    <t>PROPONENTE:</t>
  </si>
  <si>
    <t>TOMADA DE PREÇOS</t>
  </si>
  <si>
    <t>ENTRADA PROVISORIA DE ENERGIA ELETRICA AEREA TRIFASICA 40A EM POSTE MADEIRA</t>
  </si>
  <si>
    <t>CARGA MANUAL DE ENTULHO EM CAMINHAO BASCULANTE 6 M3</t>
  </si>
  <si>
    <t>M3</t>
  </si>
  <si>
    <t>EXECUÇÃO DE DEPÓSITO EM CANTEIRO DE OBRA EM CHAPA DE MADEIRA COMPENSADA, NÃO INCLUSO MOBILIÁRIO. AF_04/2016</t>
  </si>
  <si>
    <t>1.5</t>
  </si>
  <si>
    <t>LIMPEZA MECANIZADA DE TERRENO COM REMOCAO DE CAMADA VEGETAL, UTILIZANDO MOTONIVELADORA</t>
  </si>
  <si>
    <t>1.6</t>
  </si>
  <si>
    <t>LOCACAO CONVENCIONAL DE OBRA, ATRAVÉS DE GABARITO DE TABUAS CORRIDAS PONTALETADAS, COM REAPROVEITAMENTO DE 3 VEZES.</t>
  </si>
  <si>
    <t>1.7</t>
  </si>
  <si>
    <t>PLACA DE OBRA EM CHAPA DE ACO GALVANIZADO</t>
  </si>
  <si>
    <t>1.8</t>
  </si>
  <si>
    <t>TAPUME DE CHAPA DE MADEIRA COMPENSADA, E= 6MM, COM PINTURA A CAL E REAPROVEITAMENTO DE 2X</t>
  </si>
  <si>
    <t>1.9</t>
  </si>
  <si>
    <t xml:space="preserve">LIGAÇÃO PROVISÓRIA DE ÁGUA </t>
  </si>
  <si>
    <t>1.10</t>
  </si>
  <si>
    <t>LIGAÇÃO PROVISÓRIA DE ESGOTO</t>
  </si>
  <si>
    <t>1.11</t>
  </si>
  <si>
    <t>REMOÇÃO DE TELA</t>
  </si>
  <si>
    <t>1.12</t>
  </si>
  <si>
    <t>REMOÇÃO DE POSTE METÁLICO</t>
  </si>
  <si>
    <t>MOVIMENTO DE TERRA</t>
  </si>
  <si>
    <t>ESCAVAÇÃO MANUAL DE VALAS. AF_03/2016</t>
  </si>
  <si>
    <t>REGULARIZACAO E COMPACTACAO MANUAL DE TERRENO COM SOQUETE</t>
  </si>
  <si>
    <t>3</t>
  </si>
  <si>
    <t>INFRAESTRUTURA</t>
  </si>
  <si>
    <t>3.1</t>
  </si>
  <si>
    <t>ESTACAS ESCAVADAS COM TRADO ROTATIVO (HÉLICE CONTINUA)</t>
  </si>
  <si>
    <t>3.1.1</t>
  </si>
  <si>
    <t>ESTACA HÉLICE CONTÍNUA, DIÂMETRO DE 30 CM, COMPRIMENTO TOTAL ACIMA DE 15 M ATÉ 20 M, PERFURATRIZ COM TORQUE DE 170 KN.M</t>
  </si>
  <si>
    <t>3.1.2</t>
  </si>
  <si>
    <t>MONTAGEM DE ARMADURA TRANSVERSAL DE ESTACAS DE SEÇÃO CIRCULAR, DIÂMETRO = 6,3 MM. AF_11/2016</t>
  </si>
  <si>
    <t>KG</t>
  </si>
  <si>
    <t>3.1.3</t>
  </si>
  <si>
    <t>MONTAGEM DE ARMADURA LONGITUDINAL DE ESTACAS DE SEÇÃO CIRCULAR, DIÂMETRO = 16,0 MM. AF_11/2016</t>
  </si>
  <si>
    <t>3.2</t>
  </si>
  <si>
    <t>BLOCOS DE FUNDAÇÃO</t>
  </si>
  <si>
    <t>3.2.1</t>
  </si>
  <si>
    <t>CONCRETAGEM DE BLOCOS DE COROAMENTO E VIGAS BALDRAMES, FCK 25 MPA, COM USO DE BOMBA – LANÇAMENTO, ADENSAMENTO E ACABAMENTO</t>
  </si>
  <si>
    <t>3.2.2</t>
  </si>
  <si>
    <t>ARMAÇÃO DE BLOCO, VIGA BALDRAME OU SAPATA UTILIZANDO AÇO CA-50 DE 8 MM - MONTAGEM. AF_06/2017</t>
  </si>
  <si>
    <t>3.2.3</t>
  </si>
  <si>
    <t>FABRICAÇÃO, MONTAGEM E DESMONTAGEM DE FÔRMA PARA BLOCO DE COROAMENTO, EM CHAPA DE MADEIRA COMPENSADA RESINADA, E=17 MM, 4 UTILIZAÇÕES. AF_06/2017</t>
  </si>
  <si>
    <t>3.2.4</t>
  </si>
  <si>
    <t>ESCAVACAO MECANICA DE VALA EM MATERIAL DE 2A. CATEGORIA ATE 2 M DE PROFUNDIDADE COM UTILIZACAO DE ESCAVADEIRA HIDRAULICA</t>
  </si>
  <si>
    <t>3.2.5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</si>
  <si>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</si>
  <si>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3.2.6</t>
  </si>
  <si>
    <t xml:space="preserve">ESPERAS PARA FIXAÇÃO DOS PILARES DE ARRANQUE DA ESTRUTURA METÁLICA </t>
  </si>
  <si>
    <t xml:space="preserve">UN </t>
  </si>
  <si>
    <t>3.3</t>
  </si>
  <si>
    <t>CONCRETO ARMADO PARA FUNDAÇÕES - VIGAS BALDRAMES</t>
  </si>
  <si>
    <t>3.3.1</t>
  </si>
  <si>
    <t>FABRICAÇÃO, MONTAGEM E DESMONTAGEM DE FÔRMA PARA VIGA BALDRAME, EM CHAPA DE MADEIRA COMPENSADA RESINADA, E=17 MM, 4 UTILIZAÇÕES. AF_06/2017</t>
  </si>
  <si>
    <t>3.3.2</t>
  </si>
  <si>
    <t>ARMAÇÃO DE BLOCO, VIGA BALDRAME E SAPATA UTILIZANDO AÇO CA-60 DE 5 MM - MONTAGEM. AF_06/2017</t>
  </si>
  <si>
    <t>3.3.3</t>
  </si>
  <si>
    <t>3.3.4</t>
  </si>
  <si>
    <t>4</t>
  </si>
  <si>
    <t>SUPERESTRUTURA</t>
  </si>
  <si>
    <t>4.1</t>
  </si>
  <si>
    <t>PISOS</t>
  </si>
  <si>
    <t>4.1.1</t>
  </si>
  <si>
    <t>COMPACTACAO MECANICA A 95% DO PROCTOR NORMAL - PAVIMENTACAO URBANA</t>
  </si>
  <si>
    <t>4.1.2</t>
  </si>
  <si>
    <t>CAMADA HORIZONTAL DRENANTE C/ PEDRA BRITADA 1 E 2</t>
  </si>
  <si>
    <t>4.1.3</t>
  </si>
  <si>
    <t>FORNECIMENTO/INSTALACAO LONA PLASTICA PRETA, PARA IMPERMEABILIZACAO, ESPESSURA 150 MICRAS.</t>
  </si>
  <si>
    <t>4.1.4</t>
  </si>
  <si>
    <t>PISO EM CONCRETO 20 MPA, COM ARMAÇÃO EM TELA SOLDADA, ESPESSURA 7CM, INCLUSO SELANTE ELASTICO A BASE DE POLIURETANO, JUNTA DE DILATAÇÃO EM MADEIRA E BARRA DE TRANSFERÊNCIA</t>
  </si>
  <si>
    <t>4.1.5</t>
  </si>
  <si>
    <t>ACABAMENTO DE SUPERFÍCIE DE CONCRETO COM DESEMPENADEIRA MECÂNICA ELÉTRICA</t>
  </si>
  <si>
    <t>5</t>
  </si>
  <si>
    <t>ESTRUTURA METÁLICA E COBERTURA</t>
  </si>
  <si>
    <t>5.1</t>
  </si>
  <si>
    <t>FABRICAÇÃO E INSTALAÇÃO DA ESTRUTURA METÁLICA DA COBERTURA GINÁSIO EM ARCO (18,92M X 32,88M = 622,08M2), INCLUSO TRATAMENTO SUPERFICIAL (GALVANIZAÇÃO À FOGO E 02 DEMÃOS DE PINTURA EPÓXI DE 40 MICRAS CADA DEMÃO) E ART</t>
  </si>
  <si>
    <t>CJ</t>
  </si>
  <si>
    <t>5.2</t>
  </si>
  <si>
    <t>CONCRETAGEM DE PILARES, FCK = 20MPA, COM USO DE BOMBA EM EDIFICAÇÃO COM SEÇÃO MÉDIA DE PILARES MENOR OU IGUAL A 0,25M² - LANÇAMENTO, ADENSAMENTO E ACABAMENTO</t>
  </si>
  <si>
    <t>5.3</t>
  </si>
  <si>
    <t>FABRICAÇÃO DE FÔRMA PARA PILARES E ESTRUTURAS SIMILARES, EM CHAPA DE MADEIRA COMPENSADA RESINADA, E = 17 MM. AF_12/2015</t>
  </si>
  <si>
    <t>5.4</t>
  </si>
  <si>
    <t>5.5</t>
  </si>
  <si>
    <t>5.6</t>
  </si>
  <si>
    <t>TELHA DE AÇO GALVANIZADO ONDULADA 0,5 MM, INCLUI PINTURA COR BRANCA - FECHAMENTO LATERAL</t>
  </si>
  <si>
    <t>5.7</t>
  </si>
  <si>
    <t>TELHA ONDULADA TRANSLÚCIDA FIBRA VIDRO DE 0,6 MM</t>
  </si>
  <si>
    <t>6</t>
  </si>
  <si>
    <t>INSTALAÇÕES HIDROSSANITÁRIAS</t>
  </si>
  <si>
    <t>6.1</t>
  </si>
  <si>
    <t>INSTALAÇÕES DE ÁGUAS PLUVIAIS</t>
  </si>
  <si>
    <t>6.1.1</t>
  </si>
  <si>
    <t xml:space="preserve">ÁGUA PLUVIAL - CAIXAS </t>
  </si>
  <si>
    <t>6.1.1.1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</si>
  <si>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</si>
  <si>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6.1.1.2</t>
  </si>
  <si>
    <t>ESCAVAÇÃO MECANIZADA DE VALA COM PROF. ATÉ 1,5 M(MÉDIA ENTRE MONTANTE E JUSANTE/UMA COMPOSIÇÃO POR TRECHO), COM ESCAVADEIRA HIDRÁULICA (0,8 M3/111 HP), LARG. DE 1,5M A 2,5 M, EM SOLO DE 1A CATEGORIA, LOCAIS COM BAIXO NÍVEL DE INTERFERÊNCIA. AF_01/2015</t>
  </si>
  <si>
    <t>6.1.1.3</t>
  </si>
  <si>
    <t>REATERRO MECANIZADO DE VALA COM RETROESCAVADEIRA (CAPACIDADE DA CAÇAMBA DA RETRO: 0,26 M³ / POTÊNCIA: 88 HP), LARGURA ATÉ 0,8 M, PROFUNDIDADE ATÉ 1,5 M, COM SOLO (SEM SUBSTITUIÇÃO) DE 1ª CATEGORIA EM LOCAIS COM BAIXO NÍVEL DE INTERFERÊNCIA. AF_04/2016</t>
  </si>
  <si>
    <t>6.1.1.4</t>
  </si>
  <si>
    <t>LASTRO DE VALA COM PREPARO DE FUNDO, LARGURA MENOR QUE 1,5 M, COM CAMADA DE AREIA, LANÇAMENTO MANUAL, EM LOCAL COM NÍVEL BAIXO DE INTERFERÊNCIA. AF_06/2016</t>
  </si>
  <si>
    <t>6.1.2</t>
  </si>
  <si>
    <t xml:space="preserve">ÁGUA PLUVIAL - TUBULAÇÃO </t>
  </si>
  <si>
    <t>6.1.2.1</t>
  </si>
  <si>
    <t>TUBO PVC, SÉRIE R, ÁGUA PLUVIAL, DN 150 MM, FORNECIDO E INSTALADO EM CONDUTORES VERTICAIS DE ÁGUAS PLUVIAIS. AF_12/2014</t>
  </si>
  <si>
    <t>6.1.3</t>
  </si>
  <si>
    <t>DRENAGEM PLUVIAL - COBERTURA QUADRA</t>
  </si>
  <si>
    <t>6.1.3.1</t>
  </si>
  <si>
    <t>CALHA EM CHAPA DE AÇO GALVANIZADO NÚMERO 24, DESENVOLVIMENTO DE 50 CM, INCLUSO TRANSPORTE VERTICAL. AF_06/2016</t>
  </si>
  <si>
    <t>6.1.3.2</t>
  </si>
  <si>
    <t>6.1.3.3</t>
  </si>
  <si>
    <t>JOELHO 90 GRAUS, PVC, SERIE R, ÁGUA PLUVIAL, DN 150 MM, JUNTA ELÁSTICA, FORNECIDO E INSTALADO EM CONDUTORES VERTICAIS DE ÁGUAS PLUVIAIS. AF_12/2014</t>
  </si>
  <si>
    <t>6.1.3.4</t>
  </si>
  <si>
    <t>RALO HEMISFÉRICO TIPO "ABACAXI" COM TELA DE AÇO COM FUNIL DE SAÍDA CÔNICO</t>
  </si>
  <si>
    <t>7</t>
  </si>
  <si>
    <t>INSTALAÇÕES ELÉTRICAS - 127/220V</t>
  </si>
  <si>
    <t>7.1</t>
  </si>
  <si>
    <t>INSTALACÕES ELÉTRICAS</t>
  </si>
  <si>
    <t>7.1.1</t>
  </si>
  <si>
    <t>ELETRODUTO DE AÇO GALVANIZADO, CLASSE LEVE, DN 20 MM (3/4’’), APARENTE, INSTALADO EM TETO - FORNECIMENTO E INSTALAÇÃO. AF_11/2016_P</t>
  </si>
  <si>
    <t>ELETRODUTO DE AÇO GALVANIZADO, CLASSE SEMI PESADO, DN 40 MM (1 1/2 ), APARENTE, INSTALADO EM TETO - FORNECIMENTO E INSTALAÇÃO. AF_11/2016_P</t>
  </si>
  <si>
    <t>QUADRO DE DISTRIBUICAO DE ENERGIA EM CHAPA DE ACO GALVANIZADO, PARA 12 DISJUNTORES TERMOMAGNETICOS MONOPOLARES, COM BARRAMENTO TRIFASICO E NEUTRO - FORNECIMENTO E INSTALACAO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</si>
  <si>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</si>
  <si>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</si>
  <si>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TOMADA BAIXA DE EMBUTIR (1 MÓDULO), 2P+T 20 A, INCLUINDO SUPORTE E PLACA - FORNECIMENTO E INSTALAÇÃO. AF_12/2015</t>
  </si>
  <si>
    <t>CONDULETE DE ALUMÍNIO, TIPO X, PARA ELETRODUTO DE AÇO GALVANIZADO DN 20 MM (3/4''), APARENTE - FORNECIMENTO E INSTALAÇÃO. AF_11/2016_P</t>
  </si>
  <si>
    <t>CONDULETE DE PVC, TIPO TB, PARA ELETRODUTO DE PVC SOLDÁVEL DN 25 MM (3/4''), APARENTE - FORNECIMENTO E INSTALAÇÃO. AF_11/2016</t>
  </si>
  <si>
    <t>DISJUNTOR MONOPOLAR TIPO DIN, CORRENTE NOMINAL DE 10A - FORNECIMENTO E INSTALAÇÃO. AF_04/2016</t>
  </si>
  <si>
    <t>DISJUNTOR MONOPOLAR TIPO DIN, CORRENTE NOMINAL DE 20A - FORNECIMENTO E INSTALAÇÃO. AF_04/2016</t>
  </si>
  <si>
    <t>DISJUNTOR TRIPOLAR TIPO DIN, CORRENTE NOMINAL DE 25A - FORNECIMENTO E INSTALAÇÃO. AF_04/2016</t>
  </si>
  <si>
    <t>LUMINÁRIA INDUSTRIAL DE ALUMINIO, REFLETOR 17", SOQUETEIRA CILÍNDRICA COM GRADIL DE ARAMADO PROTETOR, COMPLETA</t>
  </si>
  <si>
    <t>ABRAÇADEIRA METÁLICA TIPO D DE 3/4''</t>
  </si>
  <si>
    <t>ABRAÇADEIRA METÁLICA TIPO D DE 1.1/2''</t>
  </si>
  <si>
    <t>ABRAÇADEIRA DE FERRO MODULAR TIPO DUPLA TIPO U</t>
  </si>
  <si>
    <t>LUVA FERRO GALV ELETROLITICO 3/4" P/ ELETRODUTO</t>
  </si>
  <si>
    <t>LUVA FERRO GALV ELETROLITICO 1.1/2" P/ ELETRODUTO</t>
  </si>
  <si>
    <t>LAMPADA MISTA DE 500W - FORNECIMENTO E INSTALACAO</t>
  </si>
  <si>
    <t>SISTEMA DE PROTEÇÃO CONTRA DESCARGA ATMOSFÉRICA (SPDA)</t>
  </si>
  <si>
    <t>TERMINAL AEREO EM ACO GALVANIZADO COM BASE DE FIXACAO H = 30CM</t>
  </si>
  <si>
    <t>ELETRODUTO RÍGIDO ROSCÁVEL, PVC, DN 32 MM (1"), PARA CIRCUITOS TERMINAIS, INSTALADO EM LAJE - FORNECIMENTO E INSTALAÇÃO. AF_12/2015</t>
  </si>
  <si>
    <t>CAIXA DE PASSAGEM 30X30X40 COM TAMPA E DRENO BRITA</t>
  </si>
  <si>
    <t>CABO DE COBRE NU 35MM2 - FORNECIMENTO E INSTALACAO</t>
  </si>
  <si>
    <t>8</t>
  </si>
  <si>
    <t>PREVENTIVO CONTRA INCÊNDIO</t>
  </si>
  <si>
    <t>8.1</t>
  </si>
  <si>
    <t>SISTEMA DE PROTEÇÃO POR EXTINTORES</t>
  </si>
  <si>
    <t>8.1.1</t>
  </si>
  <si>
    <t>EXTINTOR INCENDIO TP PO QUIMICO 6KG - FORNECIMENTO E INSTALACAO</t>
  </si>
  <si>
    <t>ILUMINAÇÃO DE EMERGÊNCIA</t>
  </si>
  <si>
    <t>ILUMINAÇÃO DE EMERGÊNCIA AUTÔNOMA BI-VOLT, 30 LEDS</t>
  </si>
  <si>
    <t>BLOCO AUTONOMO PARA ILUMINAÇÃO DE EMERGÊNCIA LED 02 FARÓIS COM BATERIA</t>
  </si>
  <si>
    <t>SINALIZAÇÃO DE ABANDONO DE LOCAL</t>
  </si>
  <si>
    <t>ENTRADA DE ENERGIA</t>
  </si>
  <si>
    <t>INSTALAÇÃO DE PONTOS DE ENERGIA</t>
  </si>
  <si>
    <t>SISTEMA HIDRÁULICO</t>
  </si>
  <si>
    <t>BOMBA RECALQUE D'AGUA TRIFASICA 1,5HP</t>
  </si>
  <si>
    <t>VALVULA DE FLUXO (ACIONAMENTO DA BOMBA)</t>
  </si>
  <si>
    <t>ABRIGO PARA HIDRANTE, 75X45X17CM, COM REGISTRO GLOBO ANGULAR 45º 2.1/2", ADAPTADOR STORZ 2.1/2", MANGUEIRA DE INCÊNDIO 30M, REDUÇÃO 2.1/2X1.1/2", TAMPÃO LATAO C/ CORRENTE ENGATE RAPIDO 1.1/2" E ESGUICHO EM LATÃO 1.1/2" - FORNECIMENTO E INSTALAÇÃO</t>
  </si>
  <si>
    <t>TUBO DE AÇO GALVANIZADO COM COSTURA, CLASSE MÉDIA, CONEXÃO RANHURADA, DN 65 (2 1/2"), INSTALADO EM PRUMADAS - FORNECIMENTO E INSTALAÇÃO. AF_12/2015</t>
  </si>
  <si>
    <t>COTOVELO 90 GRAUS, EM FERRO GALVANIZADO, CONEXÃO ROSQUEADA, DN 65 (2 1/2”), INSTALADO EM RESERVAÇÃO DE ÁGUA DE EDIFICAÇÃO QUE POSSUA RESERVATÓRIO DE FIBRA/FIBROCIMENTO – FORNECIMENTO E INSTALAÇÃO. AF_06/2016</t>
  </si>
  <si>
    <t>TÊ, EM FERRO GALVANIZADO, CONEXÃO ROSQUEADA, DN 65 (2 1/2"), INSTALADO EM REDE DE ALIMENTAÇÃO PARA HIDRANTE - FORNECIMENTO E INSTALAÇÃO. AF_12/2015</t>
  </si>
  <si>
    <t>ALARME E DETECÇÃO</t>
  </si>
  <si>
    <t>ACIONADOR TIPO "QUEBRE O VIDRO" COM CORRENTE, MARTELO.</t>
  </si>
  <si>
    <t>DETECTOR DE FUMAÇA TIPO ÓTICO</t>
  </si>
  <si>
    <t>CONDULETE DE ALUMÍNIO, TIPO T, PARA ELETRODUTO DE AÇO GALVANIZADO DN 20 MM (3/4''), APARENTE - FORNECIMENTO E INSTALAÇÃO. AF_11/2016_P</t>
  </si>
  <si>
    <t>CURVA 90 GRAUS PARA ELETRODUTO, PVC, ROSCÁVEL, DN 25 MM (3/4"), PARA CIRCUITOS TERMINAIS, INSTALADA EM PAREDE - FORNECIMENTO E INSTALAÇÃO. AF_12/2015</t>
  </si>
  <si>
    <t>BARRA CHATA DE ALUMÍNIO (LARGURA: 15,8MM / ESPESSURA: 4,76MM|5/8" X 3/16")</t>
  </si>
  <si>
    <t>CABO DE COBRE NU 50MM2 - FORNECIMENTO E INSTALACAO</t>
  </si>
  <si>
    <t>CAIXA EQUIPOTENCIAL BEP EM ALUMÍNIO EMBUTIR 450X350X220MM</t>
  </si>
  <si>
    <t xml:space="preserve">CAIXA DE INSPEÇÃO EM ALVENARIA (30X30X40CM) DE 1/2 TIJOLO COMUM MACIÇO REVESTIDA INTERNAMENTE COM ARGAMASSA DE CIMENTO E AREIA SEM PENEIRAR TRAÇO 1:3, LASTRO DE CONCRETO E= 10CM, TAMPA EM FERRO FUNDIDO </t>
  </si>
  <si>
    <t>GRAMPO METALICO TIPO OLHAL PARA HASTE DE ATERRAMENTO DE 5/8'', CONDUTOR DE *10* A 50 MM2</t>
  </si>
  <si>
    <t>9</t>
  </si>
  <si>
    <t>PINTURAS</t>
  </si>
  <si>
    <t>9.1</t>
  </si>
  <si>
    <t>9.1.1</t>
  </si>
  <si>
    <t>PINTURA EPOXI INCLUSO EMASSAMENTO E FUNDO PREPARADOR</t>
  </si>
  <si>
    <t>9.1.2</t>
  </si>
  <si>
    <t>PINTURA EPOXI, DUAS DEMAOS</t>
  </si>
  <si>
    <t>9.1.3</t>
  </si>
  <si>
    <t>9.1.4</t>
  </si>
  <si>
    <t>9.1.5</t>
  </si>
  <si>
    <t>9.2</t>
  </si>
  <si>
    <t xml:space="preserve">PILARES </t>
  </si>
  <si>
    <t>9.2.1</t>
  </si>
  <si>
    <t>APLICAÇÃO MANUAL DE PINTURA COM TINTA LÁTEX ACRÍLICA EM PAREDES, DUAS DEMÃOS. AF_06/2014</t>
  </si>
  <si>
    <t>9.2.2</t>
  </si>
  <si>
    <t>APLICAÇÃO DE FUNDO SELADOR ACRÍLICO EM PAREDES, UMA DEMÃO. AF_06/2014</t>
  </si>
  <si>
    <t>TUBULAÇÃO CONDUTORES VERTICAIS DE ÁGUAS PLUVIAIS</t>
  </si>
  <si>
    <t>PINTURA ESMALTE ACETINADO EM TUBOS PVC, DUAS DEMAOS</t>
  </si>
  <si>
    <t>10</t>
  </si>
  <si>
    <t>SERVIÇOS COMPLEMENTARES</t>
  </si>
  <si>
    <t>10.1</t>
  </si>
  <si>
    <t>ITENS ESPORTIVOS</t>
  </si>
  <si>
    <t>10.1.1</t>
  </si>
  <si>
    <t>ESTRUTURA EM TUBO DE AÇO CARBONO PARA BASQUETE OFICIAL COM TABELA DE MADEIRA NAVAL, ARO FIXO E REDES</t>
  </si>
  <si>
    <t>CONJUNTO PARA FUTSAL COM TRAVES OFICIAIS DE 3,00 X 2,00 M EM TUBO DE ACO GALVANIZADO 3" COM REQUADRO EM TUBO DE 1", PINTURA EM PRIMER COM TINTA ESMALTE SINTETICO E REDES DE POLIETILENO FIO 4 MM</t>
  </si>
  <si>
    <t>CONJUNTO PARA QUADRA DE VOLEI COM POSTES EM TUBO DE ACO GALVANIZADO 3", H = *255* CM, PINTURA EM TINTA ESMALTE SINTETICO, REDE DE NYLON COM 2 MM, MALHA 10 X 10 CM E ANTENAS OFICIAIS EM FIBRA DE VIDRO</t>
  </si>
  <si>
    <t>10.2</t>
  </si>
  <si>
    <t>DIVERSOS</t>
  </si>
  <si>
    <t>10.2.1</t>
  </si>
  <si>
    <t>IMPERMEABILIZACAO DE ESTRUTURAS ENTERRADAS, COM TINTA ASFALTICA, DUAS DEMAOS.</t>
  </si>
  <si>
    <t>10.2.2</t>
  </si>
  <si>
    <t>LIMPEZA GERAL DE QUADRA POLIESPORTIVA</t>
  </si>
  <si>
    <t>Contratação de empresa especializada para construção de quadra poliesportiva e reforma de instalações da E. M. Emílio Paulo Hardt</t>
  </si>
  <si>
    <t>DEMOLIÇÃO DE ALVENARIA SEM REAPROVEITAMENTO (MURO)</t>
  </si>
  <si>
    <t>REATERRO DE VALA COM COMPACTAÇÃO MANUAL</t>
  </si>
  <si>
    <t>3.4</t>
  </si>
  <si>
    <t>SAPATA</t>
  </si>
  <si>
    <t>3.4.1</t>
  </si>
  <si>
    <t>CONCRETO CONVENCIONAL DOSADO EM CENTRAL, FCK:15,0 MPA - ABATIMENTO 5 ± 1CM - BRITA 1 (MURO DE DIVISA)</t>
  </si>
  <si>
    <t>3.4.2</t>
  </si>
  <si>
    <t>CONCRETAGEM DE SAPATAS, FCK 25 MPA, COM USO DE BOMBA – LANÇAMENTO, ADENSAMENTO E ACABAMENTO</t>
  </si>
  <si>
    <t>3.4.3</t>
  </si>
  <si>
    <t>3.4.4</t>
  </si>
  <si>
    <t>ARMAÇÃO DE BLOCO, VIGA BALDRAME OU SAPATA UTILIZANDO AÇO CA-50 DE 10 MM - MONTAGEM. AF_06/2017</t>
  </si>
  <si>
    <t>3.4.5</t>
  </si>
  <si>
    <t>ARMAÇÃO DE BLOCO, VIGA BALDRAME OU SAPATA UTILIZANDO AÇO CA-50 DE 12,5 MM - MONTAGEM. AF_06/2017</t>
  </si>
  <si>
    <t>3.4.6</t>
  </si>
  <si>
    <t>FABRICAÇÃO, MONTAGEM E DESMONTAGEM DE FÔRMA PARA SAPATA, EM CHAPA DE MADEIRA COMPENSADA RESINADA, E=17 MM, 4 UTILIZAÇÕES. AF_06/2017</t>
  </si>
  <si>
    <t>4.2</t>
  </si>
  <si>
    <t>4.2.1</t>
  </si>
  <si>
    <t xml:space="preserve">CONCRETO USINADO BOMBEAVEL, FCK 35,0 MPA - ABATIMENTO 10 ± 2CM - BRITA 0 E 1 </t>
  </si>
  <si>
    <t>4.2.2</t>
  </si>
  <si>
    <t>ARMAÇÃO DE PILAR OU VIGA DE UMA ESTRUTURA CONVENCIONAL DE CONCRETO ARMADO EM UMA EDIFICAÇÃO TÉRREA OU SOBRADO UTILIZANDO AÇO CA-60 DE 5,0 MM - MONTAGEM. AF_12/2015</t>
  </si>
  <si>
    <t>4.2.3</t>
  </si>
  <si>
    <t>ARMAÇÃO DE PILAR OU VIGA DE UMA ESTRUTURA CONVENCIONAL DE CONCRETO ARMADO EM UM EDIFÍCIO DE MÚLTIPLOS PAVIMENTOS UTILIZANDO AÇO CA-50 DE 10,0 MM - MONTAGEM. AF_12/2015</t>
  </si>
  <si>
    <t>4.2.4</t>
  </si>
  <si>
    <t>TELHA DE AÇO GALVANIZADO ONDULADA 0,5 MM, INCLUI PINTURA COR BRANCA - COBERTURA EM ARCO</t>
  </si>
  <si>
    <t>TELHA DE AÇO GALVANIZADO ONDULADA 0,5 MM, COR NATURAL- FECHAMENTO LATERAL</t>
  </si>
  <si>
    <t>PAREDES</t>
  </si>
  <si>
    <t>ALVENARIA DE VEDAÇÃO DE BLOCOS CERÂMICOS FURADOS NA HORIZONTAL DE 9X19X19CM (ESPESSURA 9CM) DE PAREDES COM ÁREA LÍQUIDA MAIOR OU IGUAL A 6M² SEM VÃOS E ARGAMASSA DE ASSENTAMENTO COM PREPARO EM BETONEIRA. AF_06/2014</t>
  </si>
  <si>
    <t>REVESTIMENTOS</t>
  </si>
  <si>
    <t>CHAPISCO / EMBOCO</t>
  </si>
  <si>
    <t>8.1.1.1</t>
  </si>
  <si>
    <t>CHAPISCO APLICADO EM ALVENARIAS E ESTRUTURAS DE CONCRETO INTERNAS, COM COLHER DE PEDREIRO.  ARGAMASSA TRAÇO 1:3 COM PREPARO EM BETONEIRA 400L. AF_06/2014</t>
  </si>
  <si>
    <t>8.1.1.2</t>
  </si>
  <si>
    <t>EMBOÇO COM ARGAMASSA DE CIMENTO E AREIA MEDIA, TRAÇO 1:4</t>
  </si>
  <si>
    <t>9.1.6</t>
  </si>
  <si>
    <t>9.1.7</t>
  </si>
  <si>
    <t>ELETROCALHA PERFURADA DIM. 100 X 50 X 3000 MM CHAPA #16 G.F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</si>
  <si>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</si>
  <si>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</si>
  <si>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</si>
  <si>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</si>
  <si>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</si>
  <si>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</si>
  <si>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</si>
  <si>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</si>
  <si>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</si>
  <si>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</si>
  <si>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</si>
  <si>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</si>
  <si>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9.2.3</t>
  </si>
  <si>
    <t>CORDOALHA DE COBRE NU, INCLUSIVE ISOLADORES - 16,00 MM2 - FORNECIMENTO E INSTALACAO</t>
  </si>
  <si>
    <t>9.2.4</t>
  </si>
  <si>
    <t>ELETRODUTO RÍGIDO ROSCÁVEL, PVC, DN 60 MM (2") - FORNECIMENTO E INSTALAÇÃO. AF_12/2015</t>
  </si>
  <si>
    <t>9.2.5</t>
  </si>
  <si>
    <t>TERMINAL OU CONECTOR DE PRESSAO - PARA CABO 70MM2 - FORNECIMENTO E INSTALACAO</t>
  </si>
  <si>
    <t>9.2.6</t>
  </si>
  <si>
    <t>HASTE COPPERWELD 5/8” X 3,0M COM CONECTOR</t>
  </si>
  <si>
    <t>10.3</t>
  </si>
  <si>
    <t>10.3.1</t>
  </si>
  <si>
    <t>PLACA DE SAÍDA DE EMERGÊNCIA AUTÔNOMA LED 127-220V - FACE ÚNICA COM SETA (25X16CM)</t>
  </si>
  <si>
    <t>10.3.2</t>
  </si>
  <si>
    <t>PLACA DE SAÍDA DE EMERGÊNCIA AUTÔNOMA LED 127-220V -DUPLA FACE COM SETA</t>
  </si>
  <si>
    <t>10.4</t>
  </si>
  <si>
    <t>10.4.1</t>
  </si>
  <si>
    <t>10.5</t>
  </si>
  <si>
    <t>10.5.1</t>
  </si>
  <si>
    <t>10.5.2</t>
  </si>
  <si>
    <t>10.5.3</t>
  </si>
  <si>
    <t>QUADRO DE COMANDO DA BOMBA DE INCÊNDIO 1,5 CV TRIFÁSICA - FORNECIMENTO E INSTALAÇÃO</t>
  </si>
  <si>
    <t>10.5.4</t>
  </si>
  <si>
    <t>RESERVATÓRIO CILÍNDRICO OU RETANGULAR DE FIBRA DE VIDRO (CAPACIDADE: 7.000 LITROS)</t>
  </si>
  <si>
    <t>10.5.5</t>
  </si>
  <si>
    <t>ADAPTADOR FERRO GALVANIZADO CLASSE 10, PARA CAIXA D'AGUA DE CONCRETO, Ø 150MM X 2".</t>
  </si>
  <si>
    <t>10.5.6</t>
  </si>
  <si>
    <t>10.5.7</t>
  </si>
  <si>
    <t>10.5.8</t>
  </si>
  <si>
    <t>10.5.9</t>
  </si>
  <si>
    <t>NIPLE, EM FERRO GALVANIZADO, DN 65 (2 1/2"), CONEXÃO ROSQUEADA, INSTALADO EM REDE DE ALIMENTAÇÃO PARA HIDRANTE - FORNECIMENTO E INSTALAÇÃO. AF_12/2015</t>
  </si>
  <si>
    <t>10.5.10</t>
  </si>
  <si>
    <t>10.5.11</t>
  </si>
  <si>
    <t>REGISTRO DE GAVETA BRUTO, LATÃO, ROSCÁVEL, 2 1/2”, INSTALADO EM RESERVAÇÃO DE ÁGUA DE EDIFICAÇÃO QUE POSSUA RESERVATÓRIO DE FIBRA/FIBROCIMENTO – FORNECIMENTO E INSTALAÇÃO. AF_06/2016</t>
  </si>
  <si>
    <t>10.5.12</t>
  </si>
  <si>
    <t>VÁLVULA DE RETENÇÃO HORIZONTAL Ø 65MM (2.1/2") - FORNECIMENTO E INSTALAÇÃO</t>
  </si>
  <si>
    <t>10.6</t>
  </si>
  <si>
    <t>10.6.1</t>
  </si>
  <si>
    <t>CENTRAL DE ALARME DE INCÊNDIO CONVENCIONAL 220 VCA - 12 VCC - 04 LAÇOS</t>
  </si>
  <si>
    <t>10.6.2</t>
  </si>
  <si>
    <t>10.6.3</t>
  </si>
  <si>
    <t>10.6.4</t>
  </si>
  <si>
    <t>ELETRODUTO FLEXÍVEL CORRUGADO, PVC, DN 25 MM (3/4"), PARA CIRCUITOS TERMINAIS, INSTALADO EM PAREDE - FORNECIMENTO E INSTALAÇÃO. AF_12/2015</t>
  </si>
  <si>
    <t>10.6.5</t>
  </si>
  <si>
    <t>10.6.6</t>
  </si>
  <si>
    <t>10.6.7</t>
  </si>
  <si>
    <t>TE PARA ELETROCALHA, DIMENSÃO 100X50MM</t>
  </si>
  <si>
    <t>10.6.8</t>
  </si>
  <si>
    <t>10.6.9</t>
  </si>
  <si>
    <t>10.7</t>
  </si>
  <si>
    <t>GÁS CANALIZADO</t>
  </si>
  <si>
    <t>10.7.1</t>
  </si>
  <si>
    <t>JOELHO 45 GRAUS, EM FERRO GALVANIZADO, CONEXÃO ROSQUEADA, DN 20 (3/4"), INSTALADO EM RAMAIS E SUB-RAMAIS DE GÁS - FORNECIMENTO E INSTALAÇÃO. AF_12/2015</t>
  </si>
  <si>
    <t>10.7.2</t>
  </si>
  <si>
    <t>JOELHO 90 GRAUS, EM FERRO GALVANIZADO, CONEXÃO ROSQUEADA, DN 20 (3/4"), INSTALADO EM RAMAIS E SUB-RAMAIS DE GÁS - FORNECIMENTO E INSTALAÇÃO. AF_12/2015</t>
  </si>
  <si>
    <t>10.7.3</t>
  </si>
  <si>
    <t>TÊ, EM FERRO GALVANIZADO, CONEXÃO ROSQUEADA, DN 20 (3/4"), INSTALADO EM RAMAIS E SUB-RAMAIS DE GÁS - FORNECIMENTO E INSTALAÇÃO. AF_12/2015</t>
  </si>
  <si>
    <t>10.7.4</t>
  </si>
  <si>
    <t>ENVELOPAMENTO DA TUBULAÇÃO EM GLP DE COBRE Ø 20MM COM FITA ANTICORROSIVA ESP. 10CM ESCRITO GLP, ENTERRADA A 60CM E ENVELOPADA COM CONCRETO H=30CM - EXCLUSIVE TUBO</t>
  </si>
  <si>
    <t>10.7.5</t>
  </si>
  <si>
    <t>TUBO DE AÇO GALVANIZADO COM COSTURA, CLASSE MÉDIA, CONEXÃO ROSQUEADA, DN 20 (3/4"), INSTALADO EM RAMAIS E SUB-RAMAIS DE GÁS - FORNECIMENTO E INSTALAÇÃO. AF_12/2015</t>
  </si>
  <si>
    <t>10.7.6</t>
  </si>
  <si>
    <t>REGISTRO RÁPIDO 1/2" X 3/8" BM, PARA MANGUEIRA 3/8".</t>
  </si>
  <si>
    <t>10.7.7</t>
  </si>
  <si>
    <t>TE DUPLA CURVA EM BRONZE/LATÃO, SEM ANEL DE SOLDA, ROSCA F X BOLSA X ROSCA F, 3/4” X 22 X 3/4”, INSTALADO EM PRUMADA   FORNECIMENTO E INSTALAÇÃO. AF_01/2016_P</t>
  </si>
  <si>
    <t>10.7.8</t>
  </si>
  <si>
    <t>CONECTOR EM BRONZE/LATÃO, SEM ANEL DE SOLDA, BOLSA X ROSCA F, 22 MM X 3/4”, INSTALADO EM RAMAL E SUB-RAMAL   FORNECIMENTO E INSTALAÇÃO. AF_01/2016_P</t>
  </si>
  <si>
    <t>10.7.9</t>
  </si>
  <si>
    <t>VÁLVULA DE ESFERA EM BRONZE REF 1552-B 3/4" BRUTA</t>
  </si>
  <si>
    <t>10.7.10</t>
  </si>
  <si>
    <t>REGULADOR DE ALTA PRESSÃO GLP, 2º ESTÁGIO - 10 KG/HORA</t>
  </si>
  <si>
    <t>10.8</t>
  </si>
  <si>
    <t>10.8.1</t>
  </si>
  <si>
    <t>10.8.2</t>
  </si>
  <si>
    <t>10.8.3</t>
  </si>
  <si>
    <t>10.8.4</t>
  </si>
  <si>
    <t>HASTE DE ATERRAMENTO EM AÇO COM 3,00 M DE COMPRIMENTO E DN = 5/8" REVESTIDA COM BAIXA CAMADA DE COBRE, SEM CONECTOR</t>
  </si>
  <si>
    <t>10.8.5</t>
  </si>
  <si>
    <t>10.8.6</t>
  </si>
  <si>
    <t>10.8.7</t>
  </si>
  <si>
    <t>10.8.8</t>
  </si>
  <si>
    <t>11</t>
  </si>
  <si>
    <t>11.1</t>
  </si>
  <si>
    <t>11.1.1</t>
  </si>
  <si>
    <t>11.1.2</t>
  </si>
  <si>
    <t>11.1.3</t>
  </si>
  <si>
    <t>11.1.4</t>
  </si>
  <si>
    <t>11.1.5</t>
  </si>
  <si>
    <t>11.2</t>
  </si>
  <si>
    <t>MURO</t>
  </si>
  <si>
    <t>11.2.1</t>
  </si>
  <si>
    <t>APLICAÇÃO MANUAL DE PINTURA COM TINTA LÁTEX PVA EM PAREDES, DUAS DEMÃOS. AF_06/2014</t>
  </si>
  <si>
    <t>11.2.2</t>
  </si>
  <si>
    <t>APLICAÇÃO MANUAL DE FUNDO SELADOR ACRÍLICO EM PAREDES EXTERNAS DE CASAS. AF_06/2014</t>
  </si>
  <si>
    <t>11.3</t>
  </si>
  <si>
    <t>11.3.1</t>
  </si>
  <si>
    <t>11.3.2</t>
  </si>
  <si>
    <t>11.4</t>
  </si>
  <si>
    <t>11.4.1</t>
  </si>
  <si>
    <t>12</t>
  </si>
  <si>
    <t>12.1</t>
  </si>
  <si>
    <t>12.1.1</t>
  </si>
  <si>
    <t>12.1.2</t>
  </si>
  <si>
    <t>12.1.3</t>
  </si>
  <si>
    <t>12.2</t>
  </si>
  <si>
    <t>12.2.1</t>
  </si>
  <si>
    <t>12.2.2</t>
  </si>
  <si>
    <t>12.2.3</t>
  </si>
  <si>
    <t>PEITORIL DE CONCRETO ARMADO COM PINGADEIRA (MURO)</t>
  </si>
  <si>
    <t>12.3</t>
  </si>
  <si>
    <t>JUNTA DE DILATAÇÃO</t>
  </si>
  <si>
    <t>12.3.1</t>
  </si>
  <si>
    <t>JUNTA DE DILATAÇÃO EM EPS COM 20MM DE ESPESSURA, COLOCADA (MURO).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</si>
</sst>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0.000"/>
    <numFmt numFmtId="170" formatCode="0.0000"/>
    <numFmt numFmtId="171" formatCode="0.000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4" fillId="37" borderId="24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46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2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N244"/>
  <sheetViews>
    <sheetView tabSelected="1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6" width="15.421875" style="1" bestFit="1" customWidth="1"/>
    <col min="7" max="7" width="10.7109375" style="1" customWidth="1"/>
    <col min="8" max="8" width="12.140625" style="1" bestFit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55" hidden="1" customWidth="1"/>
    <col min="15" max="16384" width="9.140625" style="3" customWidth="1"/>
  </cols>
  <sheetData>
    <row r="1" spans="2:11" ht="15.7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47</v>
      </c>
      <c r="C3" s="41">
        <v>232018</v>
      </c>
      <c r="K3" s="9"/>
    </row>
    <row r="4" spans="2:11" ht="15.75">
      <c r="B4" s="8" t="s">
        <v>46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</row>
    <row r="12" spans="2:11" ht="15">
      <c r="B12" s="60" t="s">
        <v>7</v>
      </c>
      <c r="C12" s="60"/>
      <c r="D12" s="61" t="s">
        <v>8</v>
      </c>
      <c r="E12" s="61"/>
      <c r="F12" s="61"/>
      <c r="G12" s="61"/>
      <c r="H12" s="61"/>
      <c r="I12" s="62" t="s">
        <v>9</v>
      </c>
      <c r="J12" s="62"/>
      <c r="K12" s="62"/>
    </row>
    <row r="13" spans="2:11" ht="40.5" customHeight="1">
      <c r="B13" s="63" t="s">
        <v>250</v>
      </c>
      <c r="C13" s="63"/>
      <c r="D13" s="64">
        <f>K213</f>
        <v>0</v>
      </c>
      <c r="E13" s="64"/>
      <c r="F13" s="64"/>
      <c r="G13" s="64"/>
      <c r="H13" s="64"/>
      <c r="I13" s="65" t="str">
        <f>_xlfn.IFERROR(IF(D13=0,"(INFORMAR AQUI O VALOR POR EXTENSO)",CONVERTERPARAEXTENSO(D13)),"(INFORMAR AQUI O VALOR POR EXTENSO)")</f>
        <v>(INFORMAR AQUI O VALOR POR EXTENSO)</v>
      </c>
      <c r="J13" s="65"/>
      <c r="K13" s="65"/>
    </row>
    <row r="15" spans="2:11" ht="15">
      <c r="B15" s="70" t="s">
        <v>10</v>
      </c>
      <c r="C15" s="70"/>
      <c r="D15" s="40"/>
      <c r="E15" s="71" t="str">
        <f>_xlfn.IFERROR(IF(D15="","(INFORMAR AQUI O PRAZO POR EXTENSO) dias","("&amp;EXTENSO(ROUND(D15,0))&amp;")"&amp;" dias"),"(INFORMAR AQUI O PRAZO POR EXTENSO) dias")</f>
        <v>(INFORMAR AQUI O PRAZO POR EXTENSO) dias</v>
      </c>
      <c r="F15" s="71"/>
      <c r="G15" s="71"/>
      <c r="H15" s="71"/>
      <c r="I15" s="71"/>
      <c r="J15" s="71"/>
      <c r="K15" s="71"/>
    </row>
    <row r="17" spans="2:11" ht="15">
      <c r="B17" s="72" t="s">
        <v>11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2:11" ht="31.5" customHeight="1">
      <c r="B18" s="73" t="s">
        <v>12</v>
      </c>
      <c r="C18" s="73"/>
      <c r="D18" s="73"/>
      <c r="E18" s="73"/>
      <c r="F18" s="73"/>
      <c r="G18" s="73"/>
      <c r="H18" s="73"/>
      <c r="I18" s="73"/>
      <c r="J18" s="73"/>
      <c r="K18" s="73"/>
    </row>
    <row r="20" spans="2:14" ht="15">
      <c r="B20" s="61" t="s">
        <v>13</v>
      </c>
      <c r="C20" s="61" t="s">
        <v>14</v>
      </c>
      <c r="D20" s="61" t="s">
        <v>15</v>
      </c>
      <c r="E20" s="66" t="s">
        <v>16</v>
      </c>
      <c r="F20" s="69" t="s">
        <v>17</v>
      </c>
      <c r="G20" s="69"/>
      <c r="H20" s="69"/>
      <c r="I20" s="67" t="s">
        <v>18</v>
      </c>
      <c r="J20" s="60" t="s">
        <v>19</v>
      </c>
      <c r="K20" s="60" t="s">
        <v>20</v>
      </c>
      <c r="N20" s="68" t="s">
        <v>21</v>
      </c>
    </row>
    <row r="21" spans="2:14" ht="15">
      <c r="B21" s="61"/>
      <c r="C21" s="61"/>
      <c r="D21" s="61"/>
      <c r="E21" s="66"/>
      <c r="F21" s="42" t="s">
        <v>31</v>
      </c>
      <c r="G21" s="42" t="s">
        <v>32</v>
      </c>
      <c r="H21" s="43" t="s">
        <v>33</v>
      </c>
      <c r="I21" s="67"/>
      <c r="J21" s="60"/>
      <c r="K21" s="60"/>
      <c r="N21" s="68"/>
    </row>
    <row r="22" spans="2:14" ht="15">
      <c r="B22" s="44" t="s">
        <v>34</v>
      </c>
      <c r="C22" s="54" t="s">
        <v>41</v>
      </c>
      <c r="D22" s="45"/>
      <c r="E22" s="46"/>
      <c r="F22" s="46"/>
      <c r="G22" s="46"/>
      <c r="H22" s="46"/>
      <c r="I22" s="47"/>
      <c r="J22" s="46"/>
      <c r="K22" s="48"/>
      <c r="N22" s="56"/>
    </row>
    <row r="23" spans="2:14" ht="28.5">
      <c r="B23" s="49" t="s">
        <v>35</v>
      </c>
      <c r="C23" s="49" t="s">
        <v>48</v>
      </c>
      <c r="D23" s="50" t="s">
        <v>22</v>
      </c>
      <c r="E23" s="51">
        <v>1</v>
      </c>
      <c r="F23" s="52"/>
      <c r="G23" s="52"/>
      <c r="H23" s="51">
        <f>IF(E23&lt;&gt;"",ROUND(F23,2)+ROUND(G23,2),"")</f>
        <v>0</v>
      </c>
      <c r="I23" s="53"/>
      <c r="J23" s="51">
        <f>IF(E23&lt;&gt;"",ROUND(H23*(1+ROUND(I23,4)),2),"")</f>
        <v>0</v>
      </c>
      <c r="K23" s="51">
        <f>IF(E23&lt;&gt;"",ROUND(ROUND(J23,2)*ROUND(E23,2),2),"")</f>
        <v>0</v>
      </c>
      <c r="N23" s="56">
        <v>1700.97</v>
      </c>
    </row>
    <row r="24" spans="2:14" ht="28.5">
      <c r="B24" s="49" t="s">
        <v>37</v>
      </c>
      <c r="C24" s="49" t="s">
        <v>49</v>
      </c>
      <c r="D24" s="50" t="s">
        <v>50</v>
      </c>
      <c r="E24" s="51">
        <v>9.35</v>
      </c>
      <c r="F24" s="52"/>
      <c r="G24" s="52"/>
      <c r="H24" s="51">
        <f aca="true" t="shared" si="0" ref="H24:H87">IF(E24&lt;&gt;"",ROUND(F24,2)+ROUND(G24,2),"")</f>
        <v>0</v>
      </c>
      <c r="I24" s="53"/>
      <c r="J24" s="51">
        <f aca="true" t="shared" si="1" ref="J24:J87">IF(E24&lt;&gt;"",ROUND(H24*(1+ROUND(I24,4)),2),"")</f>
        <v>0</v>
      </c>
      <c r="K24" s="51">
        <f aca="true" t="shared" si="2" ref="K24:K87">IF(E24&lt;&gt;"",ROUND(ROUND(J24,2)*ROUND(E24,2),2),"")</f>
        <v>0</v>
      </c>
      <c r="N24" s="56">
        <v>23.86</v>
      </c>
    </row>
    <row r="25" spans="2:14" ht="42.75">
      <c r="B25" s="49" t="s">
        <v>39</v>
      </c>
      <c r="C25" s="49" t="s">
        <v>51</v>
      </c>
      <c r="D25" s="50" t="s">
        <v>38</v>
      </c>
      <c r="E25" s="51">
        <v>20</v>
      </c>
      <c r="F25" s="52"/>
      <c r="G25" s="52"/>
      <c r="H25" s="51">
        <f t="shared" si="0"/>
        <v>0</v>
      </c>
      <c r="I25" s="53"/>
      <c r="J25" s="51">
        <f t="shared" si="1"/>
        <v>0</v>
      </c>
      <c r="K25" s="51">
        <f t="shared" si="2"/>
        <v>0</v>
      </c>
      <c r="N25" s="56">
        <v>504.37</v>
      </c>
    </row>
    <row r="26" spans="2:14" ht="42.75">
      <c r="B26" s="49" t="s">
        <v>40</v>
      </c>
      <c r="C26" s="49" t="s">
        <v>53</v>
      </c>
      <c r="D26" s="50" t="s">
        <v>38</v>
      </c>
      <c r="E26" s="51">
        <v>792</v>
      </c>
      <c r="F26" s="52"/>
      <c r="G26" s="52"/>
      <c r="H26" s="51">
        <f t="shared" si="0"/>
        <v>0</v>
      </c>
      <c r="I26" s="53"/>
      <c r="J26" s="51">
        <f t="shared" si="1"/>
        <v>0</v>
      </c>
      <c r="K26" s="51">
        <f t="shared" si="2"/>
        <v>0</v>
      </c>
      <c r="N26" s="56">
        <v>0.61</v>
      </c>
    </row>
    <row r="27" spans="2:14" ht="57">
      <c r="B27" s="49" t="s">
        <v>52</v>
      </c>
      <c r="C27" s="49" t="s">
        <v>55</v>
      </c>
      <c r="D27" s="50" t="s">
        <v>38</v>
      </c>
      <c r="E27" s="51">
        <v>523.32</v>
      </c>
      <c r="F27" s="52"/>
      <c r="G27" s="52"/>
      <c r="H27" s="51">
        <f t="shared" si="0"/>
        <v>0</v>
      </c>
      <c r="I27" s="53"/>
      <c r="J27" s="51">
        <f t="shared" si="1"/>
        <v>0</v>
      </c>
      <c r="K27" s="51">
        <f t="shared" si="2"/>
        <v>0</v>
      </c>
      <c r="N27" s="56">
        <v>5.84</v>
      </c>
    </row>
    <row r="28" spans="2:14" ht="14.25">
      <c r="B28" s="49" t="s">
        <v>54</v>
      </c>
      <c r="C28" s="49" t="s">
        <v>57</v>
      </c>
      <c r="D28" s="50" t="s">
        <v>38</v>
      </c>
      <c r="E28" s="51">
        <v>10</v>
      </c>
      <c r="F28" s="52"/>
      <c r="G28" s="52"/>
      <c r="H28" s="51">
        <f t="shared" si="0"/>
        <v>0</v>
      </c>
      <c r="I28" s="53"/>
      <c r="J28" s="51">
        <f t="shared" si="1"/>
        <v>0</v>
      </c>
      <c r="K28" s="51">
        <f t="shared" si="2"/>
        <v>0</v>
      </c>
      <c r="N28" s="56">
        <v>369.22</v>
      </c>
    </row>
    <row r="29" spans="2:14" ht="42.75">
      <c r="B29" s="49" t="s">
        <v>56</v>
      </c>
      <c r="C29" s="49" t="s">
        <v>59</v>
      </c>
      <c r="D29" s="50" t="s">
        <v>38</v>
      </c>
      <c r="E29" s="51">
        <v>127.6</v>
      </c>
      <c r="F29" s="52"/>
      <c r="G29" s="52"/>
      <c r="H29" s="51">
        <f t="shared" si="0"/>
        <v>0</v>
      </c>
      <c r="I29" s="53"/>
      <c r="J29" s="51">
        <f t="shared" si="1"/>
        <v>0</v>
      </c>
      <c r="K29" s="51">
        <f t="shared" si="2"/>
        <v>0</v>
      </c>
      <c r="N29" s="56">
        <v>57.54</v>
      </c>
    </row>
    <row r="30" spans="2:14" ht="14.25">
      <c r="B30" s="49" t="s">
        <v>58</v>
      </c>
      <c r="C30" s="49" t="s">
        <v>61</v>
      </c>
      <c r="D30" s="50" t="s">
        <v>22</v>
      </c>
      <c r="E30" s="51">
        <v>1</v>
      </c>
      <c r="F30" s="52"/>
      <c r="G30" s="52"/>
      <c r="H30" s="51">
        <f t="shared" si="0"/>
        <v>0</v>
      </c>
      <c r="I30" s="53"/>
      <c r="J30" s="51">
        <f t="shared" si="1"/>
        <v>0</v>
      </c>
      <c r="K30" s="51">
        <f t="shared" si="2"/>
        <v>0</v>
      </c>
      <c r="N30" s="56">
        <v>965.33</v>
      </c>
    </row>
    <row r="31" spans="2:14" ht="14.25">
      <c r="B31" s="49" t="s">
        <v>60</v>
      </c>
      <c r="C31" s="49" t="s">
        <v>63</v>
      </c>
      <c r="D31" s="50" t="s">
        <v>22</v>
      </c>
      <c r="E31" s="51">
        <v>1</v>
      </c>
      <c r="F31" s="52"/>
      <c r="G31" s="52"/>
      <c r="H31" s="51">
        <f t="shared" si="0"/>
        <v>0</v>
      </c>
      <c r="I31" s="53"/>
      <c r="J31" s="51">
        <f t="shared" si="1"/>
        <v>0</v>
      </c>
      <c r="K31" s="51">
        <f t="shared" si="2"/>
        <v>0</v>
      </c>
      <c r="N31" s="56">
        <v>751.78</v>
      </c>
    </row>
    <row r="32" spans="2:14" ht="14.25">
      <c r="B32" s="49" t="s">
        <v>62</v>
      </c>
      <c r="C32" s="49" t="s">
        <v>65</v>
      </c>
      <c r="D32" s="50" t="s">
        <v>22</v>
      </c>
      <c r="E32" s="51">
        <v>73.42</v>
      </c>
      <c r="F32" s="52"/>
      <c r="G32" s="52"/>
      <c r="H32" s="51">
        <f t="shared" si="0"/>
        <v>0</v>
      </c>
      <c r="I32" s="53"/>
      <c r="J32" s="51">
        <f t="shared" si="1"/>
        <v>0</v>
      </c>
      <c r="K32" s="51">
        <f t="shared" si="2"/>
        <v>0</v>
      </c>
      <c r="N32" s="56">
        <v>11.48</v>
      </c>
    </row>
    <row r="33" spans="2:14" ht="28.5">
      <c r="B33" s="49" t="s">
        <v>64</v>
      </c>
      <c r="C33" s="49" t="s">
        <v>251</v>
      </c>
      <c r="D33" s="50" t="s">
        <v>38</v>
      </c>
      <c r="E33" s="51">
        <v>52.53</v>
      </c>
      <c r="F33" s="52"/>
      <c r="G33" s="52"/>
      <c r="H33" s="51">
        <f t="shared" si="0"/>
        <v>0</v>
      </c>
      <c r="I33" s="53"/>
      <c r="J33" s="51">
        <f t="shared" si="1"/>
        <v>0</v>
      </c>
      <c r="K33" s="51">
        <f t="shared" si="2"/>
        <v>0</v>
      </c>
      <c r="N33" s="56">
        <v>61.11</v>
      </c>
    </row>
    <row r="34" spans="2:14" ht="14.25">
      <c r="B34" s="49" t="s">
        <v>66</v>
      </c>
      <c r="C34" s="49" t="s">
        <v>67</v>
      </c>
      <c r="D34" s="50" t="s">
        <v>22</v>
      </c>
      <c r="E34" s="51">
        <v>6</v>
      </c>
      <c r="F34" s="52"/>
      <c r="G34" s="52"/>
      <c r="H34" s="51">
        <f t="shared" si="0"/>
        <v>0</v>
      </c>
      <c r="I34" s="53"/>
      <c r="J34" s="51">
        <f t="shared" si="1"/>
        <v>0</v>
      </c>
      <c r="K34" s="51">
        <f t="shared" si="2"/>
        <v>0</v>
      </c>
      <c r="N34" s="56">
        <v>219.66</v>
      </c>
    </row>
    <row r="35" spans="2:14" ht="15">
      <c r="B35" s="44" t="s">
        <v>42</v>
      </c>
      <c r="C35" s="54" t="s">
        <v>68</v>
      </c>
      <c r="D35" s="45"/>
      <c r="E35" s="46"/>
      <c r="F35" s="46"/>
      <c r="G35" s="46"/>
      <c r="H35" s="46">
        <f t="shared" si="0"/>
      </c>
      <c r="I35" s="47"/>
      <c r="J35" s="46">
        <f t="shared" si="1"/>
      </c>
      <c r="K35" s="48">
        <f t="shared" si="2"/>
      </c>
      <c r="N35" s="56"/>
    </row>
    <row r="36" spans="2:14" ht="14.25">
      <c r="B36" s="49" t="s">
        <v>43</v>
      </c>
      <c r="C36" s="49" t="s">
        <v>69</v>
      </c>
      <c r="D36" s="50" t="s">
        <v>50</v>
      </c>
      <c r="E36" s="51">
        <v>29.55</v>
      </c>
      <c r="F36" s="52"/>
      <c r="G36" s="52"/>
      <c r="H36" s="51">
        <f t="shared" si="0"/>
        <v>0</v>
      </c>
      <c r="I36" s="53"/>
      <c r="J36" s="51">
        <f t="shared" si="1"/>
        <v>0</v>
      </c>
      <c r="K36" s="51">
        <f t="shared" si="2"/>
        <v>0</v>
      </c>
      <c r="N36" s="56">
        <v>71.13</v>
      </c>
    </row>
    <row r="37" spans="2:14" ht="28.5">
      <c r="B37" s="49" t="s">
        <v>44</v>
      </c>
      <c r="C37" s="49" t="s">
        <v>70</v>
      </c>
      <c r="D37" s="50" t="s">
        <v>38</v>
      </c>
      <c r="E37" s="51">
        <v>65.46</v>
      </c>
      <c r="F37" s="52"/>
      <c r="G37" s="52"/>
      <c r="H37" s="51">
        <f t="shared" si="0"/>
        <v>0</v>
      </c>
      <c r="I37" s="53"/>
      <c r="J37" s="51">
        <f t="shared" si="1"/>
        <v>0</v>
      </c>
      <c r="K37" s="51">
        <f t="shared" si="2"/>
        <v>0</v>
      </c>
      <c r="N37" s="56">
        <v>5.94</v>
      </c>
    </row>
    <row r="38" spans="2:14" ht="28.5">
      <c r="B38" s="49" t="s">
        <v>45</v>
      </c>
      <c r="C38" s="49" t="s">
        <v>252</v>
      </c>
      <c r="D38" s="50" t="s">
        <v>50</v>
      </c>
      <c r="E38" s="51">
        <v>13.49</v>
      </c>
      <c r="F38" s="52"/>
      <c r="G38" s="52"/>
      <c r="H38" s="51">
        <f t="shared" si="0"/>
        <v>0</v>
      </c>
      <c r="I38" s="53"/>
      <c r="J38" s="51">
        <f t="shared" si="1"/>
        <v>0</v>
      </c>
      <c r="K38" s="51">
        <f t="shared" si="2"/>
        <v>0</v>
      </c>
      <c r="N38" s="56">
        <v>53.95</v>
      </c>
    </row>
    <row r="39" spans="2:14" ht="15">
      <c r="B39" s="44" t="s">
        <v>71</v>
      </c>
      <c r="C39" s="54" t="s">
        <v>72</v>
      </c>
      <c r="D39" s="45"/>
      <c r="E39" s="46"/>
      <c r="F39" s="46"/>
      <c r="G39" s="46"/>
      <c r="H39" s="46">
        <f t="shared" si="0"/>
      </c>
      <c r="I39" s="47"/>
      <c r="J39" s="46">
        <f t="shared" si="1"/>
      </c>
      <c r="K39" s="48">
        <f t="shared" si="2"/>
      </c>
      <c r="N39" s="56"/>
    </row>
    <row r="40" spans="2:14" ht="15">
      <c r="B40" s="44" t="s">
        <v>73</v>
      </c>
      <c r="C40" s="54" t="s">
        <v>74</v>
      </c>
      <c r="D40" s="45"/>
      <c r="E40" s="46"/>
      <c r="F40" s="46"/>
      <c r="G40" s="46"/>
      <c r="H40" s="46">
        <f t="shared" si="0"/>
      </c>
      <c r="I40" s="47"/>
      <c r="J40" s="46">
        <f t="shared" si="1"/>
      </c>
      <c r="K40" s="48">
        <f t="shared" si="2"/>
      </c>
      <c r="N40" s="56"/>
    </row>
    <row r="41" spans="2:14" ht="42.75">
      <c r="B41" s="49" t="s">
        <v>75</v>
      </c>
      <c r="C41" s="49" t="s">
        <v>76</v>
      </c>
      <c r="D41" s="50" t="s">
        <v>38</v>
      </c>
      <c r="E41" s="51">
        <v>306</v>
      </c>
      <c r="F41" s="52"/>
      <c r="G41" s="52"/>
      <c r="H41" s="51">
        <f t="shared" si="0"/>
        <v>0</v>
      </c>
      <c r="I41" s="53"/>
      <c r="J41" s="51">
        <f t="shared" si="1"/>
        <v>0</v>
      </c>
      <c r="K41" s="51">
        <f t="shared" si="2"/>
        <v>0</v>
      </c>
      <c r="N41" s="56">
        <v>66.08</v>
      </c>
    </row>
    <row r="42" spans="2:14" ht="42.75">
      <c r="B42" s="49" t="s">
        <v>77</v>
      </c>
      <c r="C42" s="49" t="s">
        <v>78</v>
      </c>
      <c r="D42" s="50" t="s">
        <v>79</v>
      </c>
      <c r="E42" s="51">
        <v>66.5</v>
      </c>
      <c r="F42" s="52"/>
      <c r="G42" s="52"/>
      <c r="H42" s="51">
        <f t="shared" si="0"/>
        <v>0</v>
      </c>
      <c r="I42" s="53"/>
      <c r="J42" s="51">
        <f t="shared" si="1"/>
        <v>0</v>
      </c>
      <c r="K42" s="51">
        <f t="shared" si="2"/>
        <v>0</v>
      </c>
      <c r="N42" s="56">
        <v>10</v>
      </c>
    </row>
    <row r="43" spans="2:14" ht="42.75">
      <c r="B43" s="49" t="s">
        <v>80</v>
      </c>
      <c r="C43" s="49" t="s">
        <v>81</v>
      </c>
      <c r="D43" s="50" t="s">
        <v>79</v>
      </c>
      <c r="E43" s="51">
        <v>1082.2</v>
      </c>
      <c r="F43" s="52"/>
      <c r="G43" s="52"/>
      <c r="H43" s="51">
        <f t="shared" si="0"/>
        <v>0</v>
      </c>
      <c r="I43" s="53"/>
      <c r="J43" s="51">
        <f t="shared" si="1"/>
        <v>0</v>
      </c>
      <c r="K43" s="51">
        <f t="shared" si="2"/>
        <v>0</v>
      </c>
      <c r="N43" s="56">
        <v>6.29</v>
      </c>
    </row>
    <row r="44" spans="2:14" ht="15">
      <c r="B44" s="44" t="s">
        <v>82</v>
      </c>
      <c r="C44" s="54" t="s">
        <v>83</v>
      </c>
      <c r="D44" s="45"/>
      <c r="E44" s="46"/>
      <c r="F44" s="46"/>
      <c r="G44" s="46"/>
      <c r="H44" s="46">
        <f t="shared" si="0"/>
      </c>
      <c r="I44" s="47"/>
      <c r="J44" s="46">
        <f t="shared" si="1"/>
      </c>
      <c r="K44" s="48">
        <f t="shared" si="2"/>
      </c>
      <c r="N44" s="56"/>
    </row>
    <row r="45" spans="2:14" ht="57">
      <c r="B45" s="49" t="s">
        <v>84</v>
      </c>
      <c r="C45" s="49" t="s">
        <v>85</v>
      </c>
      <c r="D45" s="50" t="s">
        <v>50</v>
      </c>
      <c r="E45" s="51">
        <v>3.24</v>
      </c>
      <c r="F45" s="52"/>
      <c r="G45" s="52"/>
      <c r="H45" s="51">
        <f t="shared" si="0"/>
        <v>0</v>
      </c>
      <c r="I45" s="53"/>
      <c r="J45" s="51">
        <f t="shared" si="1"/>
        <v>0</v>
      </c>
      <c r="K45" s="51">
        <f t="shared" si="2"/>
        <v>0</v>
      </c>
      <c r="N45" s="56">
        <v>430.33</v>
      </c>
    </row>
    <row r="46" spans="2:14" ht="42.75">
      <c r="B46" s="49" t="s">
        <v>86</v>
      </c>
      <c r="C46" s="49" t="s">
        <v>87</v>
      </c>
      <c r="D46" s="50" t="s">
        <v>79</v>
      </c>
      <c r="E46" s="51">
        <v>169.51</v>
      </c>
      <c r="F46" s="52"/>
      <c r="G46" s="52"/>
      <c r="H46" s="51">
        <f t="shared" si="0"/>
        <v>0</v>
      </c>
      <c r="I46" s="53"/>
      <c r="J46" s="51">
        <f t="shared" si="1"/>
        <v>0</v>
      </c>
      <c r="K46" s="51">
        <f t="shared" si="2"/>
        <v>0</v>
      </c>
      <c r="N46" s="56">
        <v>10.45</v>
      </c>
    </row>
    <row r="47" spans="2:14" ht="57">
      <c r="B47" s="49" t="s">
        <v>88</v>
      </c>
      <c r="C47" s="49" t="s">
        <v>89</v>
      </c>
      <c r="D47" s="50" t="s">
        <v>38</v>
      </c>
      <c r="E47" s="51">
        <v>21.6</v>
      </c>
      <c r="F47" s="52"/>
      <c r="G47" s="52"/>
      <c r="H47" s="51">
        <f t="shared" si="0"/>
        <v>0</v>
      </c>
      <c r="I47" s="53"/>
      <c r="J47" s="51">
        <f t="shared" si="1"/>
        <v>0</v>
      </c>
      <c r="K47" s="51">
        <f t="shared" si="2"/>
        <v>0</v>
      </c>
      <c r="N47" s="56">
        <v>97.7</v>
      </c>
    </row>
    <row r="48" spans="2:14" ht="42.75">
      <c r="B48" s="49" t="s">
        <v>90</v>
      </c>
      <c r="C48" s="49" t="s">
        <v>91</v>
      </c>
      <c r="D48" s="50" t="s">
        <v>50</v>
      </c>
      <c r="E48" s="51">
        <v>5.83</v>
      </c>
      <c r="F48" s="52"/>
      <c r="G48" s="52"/>
      <c r="H48" s="51">
        <f t="shared" si="0"/>
        <v>0</v>
      </c>
      <c r="I48" s="53"/>
      <c r="J48" s="51">
        <f t="shared" si="1"/>
        <v>0</v>
      </c>
      <c r="K48" s="51">
        <f t="shared" si="2"/>
        <v>0</v>
      </c>
      <c r="N48" s="56">
        <v>12.15</v>
      </c>
    </row>
    <row r="49" spans="2:14" ht="99.75">
      <c r="B49" s="49" t="s">
        <v>92</v>
      </c>
      <c r="C49" s="49" t="s">
        <v>93</v>
      </c>
      <c r="D49" s="50" t="s">
        <v>50</v>
      </c>
      <c r="E49" s="51">
        <v>2.59</v>
      </c>
      <c r="F49" s="52"/>
      <c r="G49" s="52"/>
      <c r="H49" s="51">
        <f t="shared" si="0"/>
        <v>0</v>
      </c>
      <c r="I49" s="53"/>
      <c r="J49" s="51">
        <f t="shared" si="1"/>
        <v>0</v>
      </c>
      <c r="K49" s="51">
        <f t="shared" si="2"/>
        <v>0</v>
      </c>
      <c r="N49" s="56">
        <v>8.91</v>
      </c>
    </row>
    <row r="50" spans="2:14" ht="28.5">
      <c r="B50" s="49" t="s">
        <v>94</v>
      </c>
      <c r="C50" s="49" t="s">
        <v>95</v>
      </c>
      <c r="D50" s="50" t="s">
        <v>96</v>
      </c>
      <c r="E50" s="51">
        <v>64</v>
      </c>
      <c r="F50" s="52"/>
      <c r="G50" s="52"/>
      <c r="H50" s="51">
        <f t="shared" si="0"/>
        <v>0</v>
      </c>
      <c r="I50" s="53"/>
      <c r="J50" s="51">
        <f t="shared" si="1"/>
        <v>0</v>
      </c>
      <c r="K50" s="51">
        <f t="shared" si="2"/>
        <v>0</v>
      </c>
      <c r="N50" s="56">
        <v>37.12</v>
      </c>
    </row>
    <row r="51" spans="2:14" ht="15">
      <c r="B51" s="44" t="s">
        <v>97</v>
      </c>
      <c r="C51" s="54" t="s">
        <v>98</v>
      </c>
      <c r="D51" s="45"/>
      <c r="E51" s="46"/>
      <c r="F51" s="46"/>
      <c r="G51" s="46"/>
      <c r="H51" s="46">
        <f t="shared" si="0"/>
      </c>
      <c r="I51" s="47"/>
      <c r="J51" s="46">
        <f t="shared" si="1"/>
      </c>
      <c r="K51" s="48">
        <f t="shared" si="2"/>
      </c>
      <c r="N51" s="56"/>
    </row>
    <row r="52" spans="2:14" ht="57">
      <c r="B52" s="49" t="s">
        <v>99</v>
      </c>
      <c r="C52" s="49" t="s">
        <v>100</v>
      </c>
      <c r="D52" s="50" t="s">
        <v>38</v>
      </c>
      <c r="E52" s="51">
        <v>94.2</v>
      </c>
      <c r="F52" s="52"/>
      <c r="G52" s="52"/>
      <c r="H52" s="51">
        <f t="shared" si="0"/>
        <v>0</v>
      </c>
      <c r="I52" s="53"/>
      <c r="J52" s="51">
        <f t="shared" si="1"/>
        <v>0</v>
      </c>
      <c r="K52" s="51">
        <f t="shared" si="2"/>
        <v>0</v>
      </c>
      <c r="N52" s="56">
        <v>71.56</v>
      </c>
    </row>
    <row r="53" spans="2:14" ht="42.75">
      <c r="B53" s="49" t="s">
        <v>101</v>
      </c>
      <c r="C53" s="49" t="s">
        <v>102</v>
      </c>
      <c r="D53" s="50" t="s">
        <v>79</v>
      </c>
      <c r="E53" s="51">
        <v>83.9</v>
      </c>
      <c r="F53" s="52"/>
      <c r="G53" s="52"/>
      <c r="H53" s="51">
        <f t="shared" si="0"/>
        <v>0</v>
      </c>
      <c r="I53" s="53"/>
      <c r="J53" s="51">
        <f t="shared" si="1"/>
        <v>0</v>
      </c>
      <c r="K53" s="51">
        <f t="shared" si="2"/>
        <v>0</v>
      </c>
      <c r="N53" s="56">
        <v>13.41</v>
      </c>
    </row>
    <row r="54" spans="2:14" ht="42.75">
      <c r="B54" s="49" t="s">
        <v>103</v>
      </c>
      <c r="C54" s="49" t="s">
        <v>87</v>
      </c>
      <c r="D54" s="50" t="s">
        <v>79</v>
      </c>
      <c r="E54" s="51">
        <v>194.8</v>
      </c>
      <c r="F54" s="52"/>
      <c r="G54" s="52"/>
      <c r="H54" s="51">
        <f t="shared" si="0"/>
        <v>0</v>
      </c>
      <c r="I54" s="53"/>
      <c r="J54" s="51">
        <f t="shared" si="1"/>
        <v>0</v>
      </c>
      <c r="K54" s="51">
        <f t="shared" si="2"/>
        <v>0</v>
      </c>
      <c r="N54" s="56">
        <v>10.45</v>
      </c>
    </row>
    <row r="55" spans="2:14" ht="57">
      <c r="B55" s="49" t="s">
        <v>104</v>
      </c>
      <c r="C55" s="49" t="s">
        <v>85</v>
      </c>
      <c r="D55" s="50" t="s">
        <v>50</v>
      </c>
      <c r="E55" s="51">
        <v>7.54</v>
      </c>
      <c r="F55" s="52"/>
      <c r="G55" s="52"/>
      <c r="H55" s="51">
        <f t="shared" si="0"/>
        <v>0</v>
      </c>
      <c r="I55" s="53"/>
      <c r="J55" s="51">
        <f t="shared" si="1"/>
        <v>0</v>
      </c>
      <c r="K55" s="51">
        <f t="shared" si="2"/>
        <v>0</v>
      </c>
      <c r="N55" s="56">
        <v>430.33</v>
      </c>
    </row>
    <row r="56" spans="2:14" ht="15">
      <c r="B56" s="44" t="s">
        <v>253</v>
      </c>
      <c r="C56" s="54" t="s">
        <v>254</v>
      </c>
      <c r="D56" s="45"/>
      <c r="E56" s="46"/>
      <c r="F56" s="46"/>
      <c r="G56" s="46"/>
      <c r="H56" s="46">
        <f t="shared" si="0"/>
      </c>
      <c r="I56" s="47"/>
      <c r="J56" s="46">
        <f t="shared" si="1"/>
      </c>
      <c r="K56" s="48">
        <f t="shared" si="2"/>
      </c>
      <c r="N56" s="56"/>
    </row>
    <row r="57" spans="2:14" ht="42.75">
      <c r="B57" s="49" t="s">
        <v>255</v>
      </c>
      <c r="C57" s="49" t="s">
        <v>256</v>
      </c>
      <c r="D57" s="50" t="s">
        <v>50</v>
      </c>
      <c r="E57" s="51">
        <v>19.63</v>
      </c>
      <c r="F57" s="52"/>
      <c r="G57" s="52"/>
      <c r="H57" s="51">
        <f t="shared" si="0"/>
        <v>0</v>
      </c>
      <c r="I57" s="53"/>
      <c r="J57" s="51">
        <f t="shared" si="1"/>
        <v>0</v>
      </c>
      <c r="K57" s="51">
        <f t="shared" si="2"/>
        <v>0</v>
      </c>
      <c r="N57" s="56">
        <v>370.24</v>
      </c>
    </row>
    <row r="58" spans="2:14" ht="42.75">
      <c r="B58" s="49" t="s">
        <v>257</v>
      </c>
      <c r="C58" s="49" t="s">
        <v>258</v>
      </c>
      <c r="D58" s="50" t="s">
        <v>50</v>
      </c>
      <c r="E58" s="51">
        <v>98.17</v>
      </c>
      <c r="F58" s="52"/>
      <c r="G58" s="52"/>
      <c r="H58" s="51">
        <f t="shared" si="0"/>
        <v>0</v>
      </c>
      <c r="I58" s="53"/>
      <c r="J58" s="51">
        <f t="shared" si="1"/>
        <v>0</v>
      </c>
      <c r="K58" s="51">
        <f t="shared" si="2"/>
        <v>0</v>
      </c>
      <c r="N58" s="56">
        <v>436.96</v>
      </c>
    </row>
    <row r="59" spans="2:14" ht="42.75">
      <c r="B59" s="49" t="s">
        <v>259</v>
      </c>
      <c r="C59" s="49" t="s">
        <v>102</v>
      </c>
      <c r="D59" s="50" t="s">
        <v>79</v>
      </c>
      <c r="E59" s="51">
        <v>859.01</v>
      </c>
      <c r="F59" s="52"/>
      <c r="G59" s="52"/>
      <c r="H59" s="51">
        <f t="shared" si="0"/>
        <v>0</v>
      </c>
      <c r="I59" s="53"/>
      <c r="J59" s="51">
        <f t="shared" si="1"/>
        <v>0</v>
      </c>
      <c r="K59" s="51">
        <f t="shared" si="2"/>
        <v>0</v>
      </c>
      <c r="N59" s="56">
        <v>13.41</v>
      </c>
    </row>
    <row r="60" spans="2:14" ht="42.75">
      <c r="B60" s="49" t="s">
        <v>260</v>
      </c>
      <c r="C60" s="49" t="s">
        <v>261</v>
      </c>
      <c r="D60" s="50" t="s">
        <v>79</v>
      </c>
      <c r="E60" s="51">
        <v>834.46</v>
      </c>
      <c r="F60" s="52"/>
      <c r="G60" s="52"/>
      <c r="H60" s="51">
        <f t="shared" si="0"/>
        <v>0</v>
      </c>
      <c r="I60" s="53"/>
      <c r="J60" s="51">
        <f t="shared" si="1"/>
        <v>0</v>
      </c>
      <c r="K60" s="51">
        <f t="shared" si="2"/>
        <v>0</v>
      </c>
      <c r="N60" s="56">
        <v>8.44</v>
      </c>
    </row>
    <row r="61" spans="2:14" ht="42.75">
      <c r="B61" s="49" t="s">
        <v>262</v>
      </c>
      <c r="C61" s="49" t="s">
        <v>263</v>
      </c>
      <c r="D61" s="50" t="s">
        <v>79</v>
      </c>
      <c r="E61" s="51">
        <v>515.4</v>
      </c>
      <c r="F61" s="52"/>
      <c r="G61" s="52"/>
      <c r="H61" s="51">
        <f t="shared" si="0"/>
        <v>0</v>
      </c>
      <c r="I61" s="53"/>
      <c r="J61" s="51">
        <f t="shared" si="1"/>
        <v>0</v>
      </c>
      <c r="K61" s="51">
        <f t="shared" si="2"/>
        <v>0</v>
      </c>
      <c r="N61" s="56">
        <v>7.37</v>
      </c>
    </row>
    <row r="62" spans="2:14" ht="57">
      <c r="B62" s="49" t="s">
        <v>264</v>
      </c>
      <c r="C62" s="49" t="s">
        <v>265</v>
      </c>
      <c r="D62" s="50" t="s">
        <v>38</v>
      </c>
      <c r="E62" s="51">
        <v>515.4</v>
      </c>
      <c r="F62" s="52"/>
      <c r="G62" s="52"/>
      <c r="H62" s="51">
        <f t="shared" si="0"/>
        <v>0</v>
      </c>
      <c r="I62" s="53"/>
      <c r="J62" s="51">
        <f t="shared" si="1"/>
        <v>0</v>
      </c>
      <c r="K62" s="51">
        <f t="shared" si="2"/>
        <v>0</v>
      </c>
      <c r="N62" s="56">
        <v>145.44</v>
      </c>
    </row>
    <row r="63" spans="2:14" ht="15">
      <c r="B63" s="44" t="s">
        <v>105</v>
      </c>
      <c r="C63" s="54" t="s">
        <v>106</v>
      </c>
      <c r="D63" s="45"/>
      <c r="E63" s="46"/>
      <c r="F63" s="46"/>
      <c r="G63" s="46"/>
      <c r="H63" s="46">
        <f t="shared" si="0"/>
      </c>
      <c r="I63" s="47"/>
      <c r="J63" s="46">
        <f t="shared" si="1"/>
      </c>
      <c r="K63" s="48">
        <f t="shared" si="2"/>
      </c>
      <c r="N63" s="56"/>
    </row>
    <row r="64" spans="2:14" ht="15">
      <c r="B64" s="44" t="s">
        <v>107</v>
      </c>
      <c r="C64" s="54" t="s">
        <v>108</v>
      </c>
      <c r="D64" s="45"/>
      <c r="E64" s="46"/>
      <c r="F64" s="46"/>
      <c r="G64" s="46"/>
      <c r="H64" s="46">
        <f t="shared" si="0"/>
      </c>
      <c r="I64" s="47"/>
      <c r="J64" s="46">
        <f t="shared" si="1"/>
      </c>
      <c r="K64" s="48">
        <f t="shared" si="2"/>
      </c>
      <c r="N64" s="56"/>
    </row>
    <row r="65" spans="2:14" ht="28.5">
      <c r="B65" s="49" t="s">
        <v>109</v>
      </c>
      <c r="C65" s="49" t="s">
        <v>110</v>
      </c>
      <c r="D65" s="50" t="s">
        <v>50</v>
      </c>
      <c r="E65" s="51">
        <v>78.5</v>
      </c>
      <c r="F65" s="52"/>
      <c r="G65" s="52"/>
      <c r="H65" s="51">
        <f t="shared" si="0"/>
        <v>0</v>
      </c>
      <c r="I65" s="53"/>
      <c r="J65" s="51">
        <f t="shared" si="1"/>
        <v>0</v>
      </c>
      <c r="K65" s="51">
        <f t="shared" si="2"/>
        <v>0</v>
      </c>
      <c r="N65" s="56">
        <v>3.5</v>
      </c>
    </row>
    <row r="66" spans="2:14" ht="28.5">
      <c r="B66" s="49" t="s">
        <v>111</v>
      </c>
      <c r="C66" s="49" t="s">
        <v>112</v>
      </c>
      <c r="D66" s="50" t="s">
        <v>50</v>
      </c>
      <c r="E66" s="51">
        <v>52.33</v>
      </c>
      <c r="F66" s="52"/>
      <c r="G66" s="52"/>
      <c r="H66" s="51">
        <f t="shared" si="0"/>
        <v>0</v>
      </c>
      <c r="I66" s="53"/>
      <c r="J66" s="51">
        <f t="shared" si="1"/>
        <v>0</v>
      </c>
      <c r="K66" s="51">
        <f t="shared" si="2"/>
        <v>0</v>
      </c>
      <c r="N66" s="56">
        <v>135.85</v>
      </c>
    </row>
    <row r="67" spans="2:14" ht="42.75">
      <c r="B67" s="49" t="s">
        <v>113</v>
      </c>
      <c r="C67" s="49" t="s">
        <v>114</v>
      </c>
      <c r="D67" s="50" t="s">
        <v>38</v>
      </c>
      <c r="E67" s="51">
        <v>523.32</v>
      </c>
      <c r="F67" s="52"/>
      <c r="G67" s="52"/>
      <c r="H67" s="51">
        <f t="shared" si="0"/>
        <v>0</v>
      </c>
      <c r="I67" s="53"/>
      <c r="J67" s="51">
        <f t="shared" si="1"/>
        <v>0</v>
      </c>
      <c r="K67" s="51">
        <f t="shared" si="2"/>
        <v>0</v>
      </c>
      <c r="N67" s="56">
        <v>6.37</v>
      </c>
    </row>
    <row r="68" spans="2:14" ht="71.25">
      <c r="B68" s="49" t="s">
        <v>115</v>
      </c>
      <c r="C68" s="49" t="s">
        <v>116</v>
      </c>
      <c r="D68" s="50" t="s">
        <v>38</v>
      </c>
      <c r="E68" s="51">
        <v>523.32</v>
      </c>
      <c r="F68" s="52"/>
      <c r="G68" s="52"/>
      <c r="H68" s="51">
        <f t="shared" si="0"/>
        <v>0</v>
      </c>
      <c r="I68" s="53"/>
      <c r="J68" s="51">
        <f t="shared" si="1"/>
        <v>0</v>
      </c>
      <c r="K68" s="51">
        <f t="shared" si="2"/>
        <v>0</v>
      </c>
      <c r="N68" s="56">
        <v>97.66</v>
      </c>
    </row>
    <row r="69" spans="2:14" ht="28.5">
      <c r="B69" s="49" t="s">
        <v>117</v>
      </c>
      <c r="C69" s="49" t="s">
        <v>118</v>
      </c>
      <c r="D69" s="50" t="s">
        <v>96</v>
      </c>
      <c r="E69" s="51">
        <v>523.32</v>
      </c>
      <c r="F69" s="52"/>
      <c r="G69" s="52"/>
      <c r="H69" s="51">
        <f t="shared" si="0"/>
        <v>0</v>
      </c>
      <c r="I69" s="53"/>
      <c r="J69" s="51">
        <f t="shared" si="1"/>
        <v>0</v>
      </c>
      <c r="K69" s="51">
        <f t="shared" si="2"/>
        <v>0</v>
      </c>
      <c r="N69" s="56">
        <v>5.24</v>
      </c>
    </row>
    <row r="70" spans="2:14" ht="15">
      <c r="B70" s="44" t="s">
        <v>266</v>
      </c>
      <c r="C70" s="54" t="s">
        <v>229</v>
      </c>
      <c r="D70" s="45"/>
      <c r="E70" s="46"/>
      <c r="F70" s="46"/>
      <c r="G70" s="46"/>
      <c r="H70" s="46">
        <f t="shared" si="0"/>
      </c>
      <c r="I70" s="47"/>
      <c r="J70" s="46">
        <f t="shared" si="1"/>
      </c>
      <c r="K70" s="48">
        <f t="shared" si="2"/>
      </c>
      <c r="N70" s="56"/>
    </row>
    <row r="71" spans="2:14" ht="28.5">
      <c r="B71" s="49" t="s">
        <v>267</v>
      </c>
      <c r="C71" s="49" t="s">
        <v>268</v>
      </c>
      <c r="D71" s="50" t="s">
        <v>50</v>
      </c>
      <c r="E71" s="51">
        <v>14.85</v>
      </c>
      <c r="F71" s="52"/>
      <c r="G71" s="52"/>
      <c r="H71" s="51">
        <f t="shared" si="0"/>
        <v>0</v>
      </c>
      <c r="I71" s="53"/>
      <c r="J71" s="51">
        <f t="shared" si="1"/>
        <v>0</v>
      </c>
      <c r="K71" s="51">
        <f t="shared" si="2"/>
        <v>0</v>
      </c>
      <c r="N71" s="56">
        <v>457.84</v>
      </c>
    </row>
    <row r="72" spans="2:14" ht="57">
      <c r="B72" s="49" t="s">
        <v>269</v>
      </c>
      <c r="C72" s="49" t="s">
        <v>270</v>
      </c>
      <c r="D72" s="50" t="s">
        <v>79</v>
      </c>
      <c r="E72" s="51">
        <v>386.1</v>
      </c>
      <c r="F72" s="52"/>
      <c r="G72" s="52"/>
      <c r="H72" s="51">
        <f t="shared" si="0"/>
        <v>0</v>
      </c>
      <c r="I72" s="53"/>
      <c r="J72" s="51">
        <f t="shared" si="1"/>
        <v>0</v>
      </c>
      <c r="K72" s="51">
        <f t="shared" si="2"/>
        <v>0</v>
      </c>
      <c r="N72" s="56">
        <v>13.32</v>
      </c>
    </row>
    <row r="73" spans="2:14" ht="57">
      <c r="B73" s="49" t="s">
        <v>271</v>
      </c>
      <c r="C73" s="49" t="s">
        <v>272</v>
      </c>
      <c r="D73" s="50" t="s">
        <v>79</v>
      </c>
      <c r="E73" s="51">
        <v>2682.9</v>
      </c>
      <c r="F73" s="52"/>
      <c r="G73" s="52"/>
      <c r="H73" s="51">
        <f t="shared" si="0"/>
        <v>0</v>
      </c>
      <c r="I73" s="53"/>
      <c r="J73" s="51">
        <f t="shared" si="1"/>
        <v>0</v>
      </c>
      <c r="K73" s="51">
        <f t="shared" si="2"/>
        <v>0</v>
      </c>
      <c r="N73" s="56">
        <v>7.16</v>
      </c>
    </row>
    <row r="74" spans="2:14" ht="42.75">
      <c r="B74" s="49" t="s">
        <v>273</v>
      </c>
      <c r="C74" s="49" t="s">
        <v>127</v>
      </c>
      <c r="D74" s="50" t="s">
        <v>38</v>
      </c>
      <c r="E74" s="51">
        <v>332.64</v>
      </c>
      <c r="F74" s="52"/>
      <c r="G74" s="52"/>
      <c r="H74" s="51">
        <f t="shared" si="0"/>
        <v>0</v>
      </c>
      <c r="I74" s="53"/>
      <c r="J74" s="51">
        <f t="shared" si="1"/>
        <v>0</v>
      </c>
      <c r="K74" s="51">
        <f t="shared" si="2"/>
        <v>0</v>
      </c>
      <c r="N74" s="56">
        <v>105.8</v>
      </c>
    </row>
    <row r="75" spans="2:14" ht="15">
      <c r="B75" s="44" t="s">
        <v>119</v>
      </c>
      <c r="C75" s="54" t="s">
        <v>120</v>
      </c>
      <c r="D75" s="45"/>
      <c r="E75" s="46"/>
      <c r="F75" s="46"/>
      <c r="G75" s="46"/>
      <c r="H75" s="46">
        <f t="shared" si="0"/>
      </c>
      <c r="I75" s="47"/>
      <c r="J75" s="46">
        <f t="shared" si="1"/>
      </c>
      <c r="K75" s="48">
        <f t="shared" si="2"/>
      </c>
      <c r="N75" s="56"/>
    </row>
    <row r="76" spans="2:14" ht="85.5">
      <c r="B76" s="49" t="s">
        <v>121</v>
      </c>
      <c r="C76" s="49" t="s">
        <v>122</v>
      </c>
      <c r="D76" s="50" t="s">
        <v>123</v>
      </c>
      <c r="E76" s="51">
        <v>1</v>
      </c>
      <c r="F76" s="52"/>
      <c r="G76" s="52"/>
      <c r="H76" s="51">
        <f t="shared" si="0"/>
        <v>0</v>
      </c>
      <c r="I76" s="53"/>
      <c r="J76" s="51">
        <f t="shared" si="1"/>
        <v>0</v>
      </c>
      <c r="K76" s="51">
        <f t="shared" si="2"/>
        <v>0</v>
      </c>
      <c r="N76" s="56">
        <v>267435.8</v>
      </c>
    </row>
    <row r="77" spans="2:14" ht="57">
      <c r="B77" s="49" t="s">
        <v>124</v>
      </c>
      <c r="C77" s="49" t="s">
        <v>125</v>
      </c>
      <c r="D77" s="50" t="s">
        <v>50</v>
      </c>
      <c r="E77" s="51">
        <v>5.4</v>
      </c>
      <c r="F77" s="52"/>
      <c r="G77" s="52"/>
      <c r="H77" s="51">
        <f t="shared" si="0"/>
        <v>0</v>
      </c>
      <c r="I77" s="53"/>
      <c r="J77" s="51">
        <f t="shared" si="1"/>
        <v>0</v>
      </c>
      <c r="K77" s="51">
        <f t="shared" si="2"/>
        <v>0</v>
      </c>
      <c r="N77" s="56">
        <v>410.13</v>
      </c>
    </row>
    <row r="78" spans="2:14" ht="42.75">
      <c r="B78" s="49" t="s">
        <v>126</v>
      </c>
      <c r="C78" s="49" t="s">
        <v>127</v>
      </c>
      <c r="D78" s="50" t="s">
        <v>38</v>
      </c>
      <c r="E78" s="51">
        <v>30.6</v>
      </c>
      <c r="F78" s="52"/>
      <c r="G78" s="52"/>
      <c r="H78" s="51">
        <f t="shared" si="0"/>
        <v>0</v>
      </c>
      <c r="I78" s="53"/>
      <c r="J78" s="51">
        <f t="shared" si="1"/>
        <v>0</v>
      </c>
      <c r="K78" s="51">
        <f t="shared" si="2"/>
        <v>0</v>
      </c>
      <c r="N78" s="56">
        <v>105.8</v>
      </c>
    </row>
    <row r="79" spans="2:14" ht="42.75">
      <c r="B79" s="49" t="s">
        <v>128</v>
      </c>
      <c r="C79" s="49" t="s">
        <v>274</v>
      </c>
      <c r="D79" s="50" t="s">
        <v>38</v>
      </c>
      <c r="E79" s="51">
        <v>652.2</v>
      </c>
      <c r="F79" s="52"/>
      <c r="G79" s="52"/>
      <c r="H79" s="51">
        <f t="shared" si="0"/>
        <v>0</v>
      </c>
      <c r="I79" s="53"/>
      <c r="J79" s="51">
        <f t="shared" si="1"/>
        <v>0</v>
      </c>
      <c r="K79" s="51">
        <f t="shared" si="2"/>
        <v>0</v>
      </c>
      <c r="N79" s="56">
        <v>54.77</v>
      </c>
    </row>
    <row r="80" spans="2:14" ht="28.5">
      <c r="B80" s="49" t="s">
        <v>129</v>
      </c>
      <c r="C80" s="49" t="s">
        <v>275</v>
      </c>
      <c r="D80" s="50" t="s">
        <v>38</v>
      </c>
      <c r="E80" s="51">
        <v>157.3</v>
      </c>
      <c r="F80" s="52"/>
      <c r="G80" s="52"/>
      <c r="H80" s="51">
        <f t="shared" si="0"/>
        <v>0</v>
      </c>
      <c r="I80" s="53"/>
      <c r="J80" s="51">
        <f t="shared" si="1"/>
        <v>0</v>
      </c>
      <c r="K80" s="51">
        <f t="shared" si="2"/>
        <v>0</v>
      </c>
      <c r="N80" s="56">
        <v>46.79</v>
      </c>
    </row>
    <row r="81" spans="2:14" ht="42.75">
      <c r="B81" s="49" t="s">
        <v>130</v>
      </c>
      <c r="C81" s="49" t="s">
        <v>131</v>
      </c>
      <c r="D81" s="50" t="s">
        <v>38</v>
      </c>
      <c r="E81" s="51">
        <v>222.14</v>
      </c>
      <c r="F81" s="52"/>
      <c r="G81" s="52"/>
      <c r="H81" s="51">
        <f t="shared" si="0"/>
        <v>0</v>
      </c>
      <c r="I81" s="53"/>
      <c r="J81" s="51">
        <f t="shared" si="1"/>
        <v>0</v>
      </c>
      <c r="K81" s="51">
        <f t="shared" si="2"/>
        <v>0</v>
      </c>
      <c r="N81" s="56">
        <v>53.86</v>
      </c>
    </row>
    <row r="82" spans="2:14" ht="28.5">
      <c r="B82" s="49" t="s">
        <v>132</v>
      </c>
      <c r="C82" s="49" t="s">
        <v>133</v>
      </c>
      <c r="D82" s="50" t="s">
        <v>38</v>
      </c>
      <c r="E82" s="51">
        <v>51.87</v>
      </c>
      <c r="F82" s="52"/>
      <c r="G82" s="52"/>
      <c r="H82" s="51">
        <f t="shared" si="0"/>
        <v>0</v>
      </c>
      <c r="I82" s="53"/>
      <c r="J82" s="51">
        <f t="shared" si="1"/>
        <v>0</v>
      </c>
      <c r="K82" s="51">
        <f t="shared" si="2"/>
        <v>0</v>
      </c>
      <c r="N82" s="56">
        <v>48.63</v>
      </c>
    </row>
    <row r="83" spans="2:14" ht="15">
      <c r="B83" s="44" t="s">
        <v>134</v>
      </c>
      <c r="C83" s="54" t="s">
        <v>135</v>
      </c>
      <c r="D83" s="45"/>
      <c r="E83" s="46"/>
      <c r="F83" s="46"/>
      <c r="G83" s="46"/>
      <c r="H83" s="46">
        <f t="shared" si="0"/>
      </c>
      <c r="I83" s="47"/>
      <c r="J83" s="46">
        <f t="shared" si="1"/>
      </c>
      <c r="K83" s="48">
        <f t="shared" si="2"/>
      </c>
      <c r="N83" s="56"/>
    </row>
    <row r="84" spans="2:14" ht="15">
      <c r="B84" s="44" t="s">
        <v>136</v>
      </c>
      <c r="C84" s="54" t="s">
        <v>137</v>
      </c>
      <c r="D84" s="45"/>
      <c r="E84" s="46"/>
      <c r="F84" s="46"/>
      <c r="G84" s="46"/>
      <c r="H84" s="46">
        <f t="shared" si="0"/>
      </c>
      <c r="I84" s="47"/>
      <c r="J84" s="46">
        <f t="shared" si="1"/>
      </c>
      <c r="K84" s="48">
        <f t="shared" si="2"/>
      </c>
      <c r="N84" s="56"/>
    </row>
    <row r="85" spans="2:14" ht="15">
      <c r="B85" s="44" t="s">
        <v>138</v>
      </c>
      <c r="C85" s="54" t="s">
        <v>139</v>
      </c>
      <c r="D85" s="45"/>
      <c r="E85" s="46"/>
      <c r="F85" s="46"/>
      <c r="G85" s="46"/>
      <c r="H85" s="46">
        <f t="shared" si="0"/>
      </c>
      <c r="I85" s="47"/>
      <c r="J85" s="46">
        <f t="shared" si="1"/>
      </c>
      <c r="K85" s="48">
        <f t="shared" si="2"/>
      </c>
      <c r="N85" s="56"/>
    </row>
    <row r="86" spans="2:14" ht="85.5">
      <c r="B86" s="49" t="s">
        <v>140</v>
      </c>
      <c r="C86" s="49" t="s">
        <v>141</v>
      </c>
      <c r="D86" s="50" t="s">
        <v>22</v>
      </c>
      <c r="E86" s="51">
        <v>6</v>
      </c>
      <c r="F86" s="52"/>
      <c r="G86" s="52"/>
      <c r="H86" s="51">
        <f t="shared" si="0"/>
        <v>0</v>
      </c>
      <c r="I86" s="53"/>
      <c r="J86" s="51">
        <f t="shared" si="1"/>
        <v>0</v>
      </c>
      <c r="K86" s="51">
        <f t="shared" si="2"/>
        <v>0</v>
      </c>
      <c r="N86" s="56">
        <v>167.86</v>
      </c>
    </row>
    <row r="87" spans="2:14" ht="99.75">
      <c r="B87" s="49" t="s">
        <v>142</v>
      </c>
      <c r="C87" s="49" t="s">
        <v>143</v>
      </c>
      <c r="D87" s="50" t="s">
        <v>50</v>
      </c>
      <c r="E87" s="51">
        <v>40.06</v>
      </c>
      <c r="F87" s="52"/>
      <c r="G87" s="52"/>
      <c r="H87" s="51">
        <f t="shared" si="0"/>
        <v>0</v>
      </c>
      <c r="I87" s="53"/>
      <c r="J87" s="51">
        <f t="shared" si="1"/>
        <v>0</v>
      </c>
      <c r="K87" s="51">
        <f t="shared" si="2"/>
        <v>0</v>
      </c>
      <c r="N87" s="56">
        <v>6.46</v>
      </c>
    </row>
    <row r="88" spans="2:14" ht="99.75">
      <c r="B88" s="49" t="s">
        <v>144</v>
      </c>
      <c r="C88" s="49" t="s">
        <v>145</v>
      </c>
      <c r="D88" s="50" t="s">
        <v>50</v>
      </c>
      <c r="E88" s="51">
        <v>20.91</v>
      </c>
      <c r="F88" s="52"/>
      <c r="G88" s="52"/>
      <c r="H88" s="51">
        <f aca="true" t="shared" si="3" ref="H88:H151">IF(E88&lt;&gt;"",ROUND(F88,2)+ROUND(G88,2),"")</f>
        <v>0</v>
      </c>
      <c r="I88" s="53"/>
      <c r="J88" s="51">
        <f aca="true" t="shared" si="4" ref="J88:J151">IF(E88&lt;&gt;"",ROUND(H88*(1+ROUND(I88,4)),2),"")</f>
        <v>0</v>
      </c>
      <c r="K88" s="51">
        <f aca="true" t="shared" si="5" ref="K88:K151">IF(E88&lt;&gt;"",ROUND(ROUND(J88,2)*ROUND(E88,2),2),"")</f>
        <v>0</v>
      </c>
      <c r="N88" s="56">
        <v>26.26</v>
      </c>
    </row>
    <row r="89" spans="2:14" ht="57">
      <c r="B89" s="49" t="s">
        <v>146</v>
      </c>
      <c r="C89" s="49" t="s">
        <v>147</v>
      </c>
      <c r="D89" s="50" t="s">
        <v>50</v>
      </c>
      <c r="E89" s="51">
        <v>14.87</v>
      </c>
      <c r="F89" s="52"/>
      <c r="G89" s="52"/>
      <c r="H89" s="51">
        <f t="shared" si="3"/>
        <v>0</v>
      </c>
      <c r="I89" s="53"/>
      <c r="J89" s="51">
        <f t="shared" si="4"/>
        <v>0</v>
      </c>
      <c r="K89" s="51">
        <f t="shared" si="5"/>
        <v>0</v>
      </c>
      <c r="N89" s="56">
        <v>184.62</v>
      </c>
    </row>
    <row r="90" spans="2:14" ht="15">
      <c r="B90" s="44" t="s">
        <v>148</v>
      </c>
      <c r="C90" s="54" t="s">
        <v>149</v>
      </c>
      <c r="D90" s="45"/>
      <c r="E90" s="46"/>
      <c r="F90" s="46"/>
      <c r="G90" s="46"/>
      <c r="H90" s="46">
        <f t="shared" si="3"/>
      </c>
      <c r="I90" s="47"/>
      <c r="J90" s="46">
        <f t="shared" si="4"/>
      </c>
      <c r="K90" s="48">
        <f t="shared" si="5"/>
      </c>
      <c r="N90" s="56"/>
    </row>
    <row r="91" spans="2:14" ht="42.75">
      <c r="B91" s="49" t="s">
        <v>150</v>
      </c>
      <c r="C91" s="49" t="s">
        <v>151</v>
      </c>
      <c r="D91" s="50" t="s">
        <v>36</v>
      </c>
      <c r="E91" s="51">
        <v>77.46</v>
      </c>
      <c r="F91" s="52"/>
      <c r="G91" s="52"/>
      <c r="H91" s="51">
        <f t="shared" si="3"/>
        <v>0</v>
      </c>
      <c r="I91" s="53"/>
      <c r="J91" s="51">
        <f t="shared" si="4"/>
        <v>0</v>
      </c>
      <c r="K91" s="51">
        <f t="shared" si="5"/>
        <v>0</v>
      </c>
      <c r="N91" s="56">
        <v>56.02</v>
      </c>
    </row>
    <row r="92" spans="2:14" ht="15">
      <c r="B92" s="44" t="s">
        <v>152</v>
      </c>
      <c r="C92" s="54" t="s">
        <v>153</v>
      </c>
      <c r="D92" s="45"/>
      <c r="E92" s="46"/>
      <c r="F92" s="46"/>
      <c r="G92" s="46"/>
      <c r="H92" s="46">
        <f t="shared" si="3"/>
      </c>
      <c r="I92" s="47"/>
      <c r="J92" s="46">
        <f t="shared" si="4"/>
      </c>
      <c r="K92" s="48">
        <f t="shared" si="5"/>
      </c>
      <c r="N92" s="56"/>
    </row>
    <row r="93" spans="2:14" ht="42.75">
      <c r="B93" s="49" t="s">
        <v>154</v>
      </c>
      <c r="C93" s="49" t="s">
        <v>155</v>
      </c>
      <c r="D93" s="50" t="s">
        <v>36</v>
      </c>
      <c r="E93" s="51">
        <v>64.32</v>
      </c>
      <c r="F93" s="52"/>
      <c r="G93" s="52"/>
      <c r="H93" s="51">
        <f t="shared" si="3"/>
        <v>0</v>
      </c>
      <c r="I93" s="53"/>
      <c r="J93" s="51">
        <f t="shared" si="4"/>
        <v>0</v>
      </c>
      <c r="K93" s="51">
        <f t="shared" si="5"/>
        <v>0</v>
      </c>
      <c r="N93" s="56">
        <v>58.64</v>
      </c>
    </row>
    <row r="94" spans="2:14" ht="42.75">
      <c r="B94" s="49" t="s">
        <v>156</v>
      </c>
      <c r="C94" s="49" t="s">
        <v>151</v>
      </c>
      <c r="D94" s="50" t="s">
        <v>36</v>
      </c>
      <c r="E94" s="51">
        <v>22</v>
      </c>
      <c r="F94" s="52"/>
      <c r="G94" s="52"/>
      <c r="H94" s="51">
        <f t="shared" si="3"/>
        <v>0</v>
      </c>
      <c r="I94" s="53"/>
      <c r="J94" s="51">
        <f t="shared" si="4"/>
        <v>0</v>
      </c>
      <c r="K94" s="51">
        <f t="shared" si="5"/>
        <v>0</v>
      </c>
      <c r="N94" s="56">
        <v>56.02</v>
      </c>
    </row>
    <row r="95" spans="2:14" ht="57">
      <c r="B95" s="49" t="s">
        <v>157</v>
      </c>
      <c r="C95" s="49" t="s">
        <v>158</v>
      </c>
      <c r="D95" s="50" t="s">
        <v>22</v>
      </c>
      <c r="E95" s="51">
        <v>12</v>
      </c>
      <c r="F95" s="52"/>
      <c r="G95" s="52"/>
      <c r="H95" s="51">
        <f t="shared" si="3"/>
        <v>0</v>
      </c>
      <c r="I95" s="53"/>
      <c r="J95" s="51">
        <f t="shared" si="4"/>
        <v>0</v>
      </c>
      <c r="K95" s="51">
        <f t="shared" si="5"/>
        <v>0</v>
      </c>
      <c r="N95" s="56">
        <v>103.61</v>
      </c>
    </row>
    <row r="96" spans="2:14" ht="28.5">
      <c r="B96" s="49" t="s">
        <v>159</v>
      </c>
      <c r="C96" s="49" t="s">
        <v>160</v>
      </c>
      <c r="D96" s="50" t="s">
        <v>22</v>
      </c>
      <c r="E96" s="51">
        <v>4</v>
      </c>
      <c r="F96" s="52"/>
      <c r="G96" s="52"/>
      <c r="H96" s="51">
        <f t="shared" si="3"/>
        <v>0</v>
      </c>
      <c r="I96" s="53"/>
      <c r="J96" s="51">
        <f t="shared" si="4"/>
        <v>0</v>
      </c>
      <c r="K96" s="51">
        <f t="shared" si="5"/>
        <v>0</v>
      </c>
      <c r="N96" s="56">
        <v>79.71</v>
      </c>
    </row>
    <row r="97" spans="2:14" ht="15">
      <c r="B97" s="44" t="s">
        <v>161</v>
      </c>
      <c r="C97" s="54" t="s">
        <v>276</v>
      </c>
      <c r="D97" s="45"/>
      <c r="E97" s="46"/>
      <c r="F97" s="46"/>
      <c r="G97" s="46"/>
      <c r="H97" s="46">
        <f t="shared" si="3"/>
      </c>
      <c r="I97" s="47"/>
      <c r="J97" s="46">
        <f t="shared" si="4"/>
      </c>
      <c r="K97" s="48">
        <f t="shared" si="5"/>
      </c>
      <c r="N97" s="56"/>
    </row>
    <row r="98" spans="2:14" ht="15">
      <c r="B98" s="44" t="s">
        <v>163</v>
      </c>
      <c r="C98" s="54" t="s">
        <v>276</v>
      </c>
      <c r="D98" s="45"/>
      <c r="E98" s="46"/>
      <c r="F98" s="46"/>
      <c r="G98" s="46"/>
      <c r="H98" s="46">
        <f t="shared" si="3"/>
      </c>
      <c r="I98" s="47"/>
      <c r="J98" s="46">
        <f t="shared" si="4"/>
      </c>
      <c r="K98" s="48">
        <f t="shared" si="5"/>
      </c>
      <c r="N98" s="56"/>
    </row>
    <row r="99" spans="2:14" ht="85.5">
      <c r="B99" s="49" t="s">
        <v>165</v>
      </c>
      <c r="C99" s="49" t="s">
        <v>277</v>
      </c>
      <c r="D99" s="50" t="s">
        <v>38</v>
      </c>
      <c r="E99" s="51">
        <v>490.86</v>
      </c>
      <c r="F99" s="52"/>
      <c r="G99" s="52"/>
      <c r="H99" s="51">
        <f t="shared" si="3"/>
        <v>0</v>
      </c>
      <c r="I99" s="53"/>
      <c r="J99" s="51">
        <f t="shared" si="4"/>
        <v>0</v>
      </c>
      <c r="K99" s="51">
        <f t="shared" si="5"/>
        <v>0</v>
      </c>
      <c r="N99" s="56">
        <v>68.46</v>
      </c>
    </row>
    <row r="100" spans="2:14" ht="15">
      <c r="B100" s="44" t="s">
        <v>189</v>
      </c>
      <c r="C100" s="54" t="s">
        <v>278</v>
      </c>
      <c r="D100" s="45"/>
      <c r="E100" s="46"/>
      <c r="F100" s="46"/>
      <c r="G100" s="46"/>
      <c r="H100" s="46">
        <f t="shared" si="3"/>
      </c>
      <c r="I100" s="47"/>
      <c r="J100" s="46">
        <f t="shared" si="4"/>
      </c>
      <c r="K100" s="48">
        <f t="shared" si="5"/>
      </c>
      <c r="N100" s="56"/>
    </row>
    <row r="101" spans="2:14" ht="15">
      <c r="B101" s="44" t="s">
        <v>191</v>
      </c>
      <c r="C101" s="54" t="s">
        <v>276</v>
      </c>
      <c r="D101" s="45"/>
      <c r="E101" s="46"/>
      <c r="F101" s="46"/>
      <c r="G101" s="46"/>
      <c r="H101" s="46">
        <f t="shared" si="3"/>
      </c>
      <c r="I101" s="47"/>
      <c r="J101" s="46">
        <f t="shared" si="4"/>
      </c>
      <c r="K101" s="48">
        <f t="shared" si="5"/>
      </c>
      <c r="N101" s="56"/>
    </row>
    <row r="102" spans="2:14" ht="15">
      <c r="B102" s="44" t="s">
        <v>193</v>
      </c>
      <c r="C102" s="54" t="s">
        <v>279</v>
      </c>
      <c r="D102" s="45"/>
      <c r="E102" s="46"/>
      <c r="F102" s="46"/>
      <c r="G102" s="46"/>
      <c r="H102" s="46">
        <f t="shared" si="3"/>
      </c>
      <c r="I102" s="47"/>
      <c r="J102" s="46">
        <f t="shared" si="4"/>
      </c>
      <c r="K102" s="48">
        <f t="shared" si="5"/>
      </c>
      <c r="N102" s="56"/>
    </row>
    <row r="103" spans="2:14" ht="57">
      <c r="B103" s="49" t="s">
        <v>280</v>
      </c>
      <c r="C103" s="49" t="s">
        <v>281</v>
      </c>
      <c r="D103" s="50" t="s">
        <v>38</v>
      </c>
      <c r="E103" s="51">
        <v>1003.81</v>
      </c>
      <c r="F103" s="52"/>
      <c r="G103" s="52"/>
      <c r="H103" s="51">
        <f t="shared" si="3"/>
        <v>0</v>
      </c>
      <c r="I103" s="53"/>
      <c r="J103" s="51">
        <f t="shared" si="4"/>
        <v>0</v>
      </c>
      <c r="K103" s="51">
        <f t="shared" si="5"/>
        <v>0</v>
      </c>
      <c r="N103" s="56">
        <v>3.66</v>
      </c>
    </row>
    <row r="104" spans="2:14" ht="28.5">
      <c r="B104" s="49" t="s">
        <v>282</v>
      </c>
      <c r="C104" s="49" t="s">
        <v>283</v>
      </c>
      <c r="D104" s="50" t="s">
        <v>38</v>
      </c>
      <c r="E104" s="51">
        <v>1003.81</v>
      </c>
      <c r="F104" s="52"/>
      <c r="G104" s="52"/>
      <c r="H104" s="51">
        <f t="shared" si="3"/>
        <v>0</v>
      </c>
      <c r="I104" s="53"/>
      <c r="J104" s="51">
        <f t="shared" si="4"/>
        <v>0</v>
      </c>
      <c r="K104" s="51">
        <f t="shared" si="5"/>
        <v>0</v>
      </c>
      <c r="N104" s="56">
        <v>44.46</v>
      </c>
    </row>
    <row r="105" spans="2:14" ht="15">
      <c r="B105" s="44" t="s">
        <v>218</v>
      </c>
      <c r="C105" s="54" t="s">
        <v>162</v>
      </c>
      <c r="D105" s="45"/>
      <c r="E105" s="46"/>
      <c r="F105" s="46"/>
      <c r="G105" s="46"/>
      <c r="H105" s="46">
        <f t="shared" si="3"/>
      </c>
      <c r="I105" s="47"/>
      <c r="J105" s="46">
        <f t="shared" si="4"/>
      </c>
      <c r="K105" s="48">
        <f t="shared" si="5"/>
      </c>
      <c r="N105" s="56"/>
    </row>
    <row r="106" spans="2:14" ht="15">
      <c r="B106" s="44" t="s">
        <v>220</v>
      </c>
      <c r="C106" s="54" t="s">
        <v>164</v>
      </c>
      <c r="D106" s="45"/>
      <c r="E106" s="46"/>
      <c r="F106" s="46"/>
      <c r="G106" s="46"/>
      <c r="H106" s="46">
        <f t="shared" si="3"/>
      </c>
      <c r="I106" s="47"/>
      <c r="J106" s="46">
        <f t="shared" si="4"/>
      </c>
      <c r="K106" s="48">
        <f t="shared" si="5"/>
      </c>
      <c r="N106" s="56"/>
    </row>
    <row r="107" spans="2:14" ht="57">
      <c r="B107" s="49" t="s">
        <v>221</v>
      </c>
      <c r="C107" s="49" t="s">
        <v>166</v>
      </c>
      <c r="D107" s="50" t="s">
        <v>36</v>
      </c>
      <c r="E107" s="51">
        <v>70</v>
      </c>
      <c r="F107" s="52"/>
      <c r="G107" s="52"/>
      <c r="H107" s="51">
        <f t="shared" si="3"/>
        <v>0</v>
      </c>
      <c r="I107" s="53"/>
      <c r="J107" s="51">
        <f t="shared" si="4"/>
        <v>0</v>
      </c>
      <c r="K107" s="51">
        <f t="shared" si="5"/>
        <v>0</v>
      </c>
      <c r="N107" s="56">
        <v>18.21</v>
      </c>
    </row>
    <row r="108" spans="2:14" ht="57">
      <c r="B108" s="49" t="s">
        <v>223</v>
      </c>
      <c r="C108" s="49" t="s">
        <v>167</v>
      </c>
      <c r="D108" s="50" t="s">
        <v>36</v>
      </c>
      <c r="E108" s="51">
        <v>10</v>
      </c>
      <c r="F108" s="52"/>
      <c r="G108" s="52"/>
      <c r="H108" s="51">
        <f t="shared" si="3"/>
        <v>0</v>
      </c>
      <c r="I108" s="53"/>
      <c r="J108" s="51">
        <f t="shared" si="4"/>
        <v>0</v>
      </c>
      <c r="K108" s="51">
        <f t="shared" si="5"/>
        <v>0</v>
      </c>
      <c r="N108" s="56">
        <v>40.64</v>
      </c>
    </row>
    <row r="109" spans="2:14" ht="71.25">
      <c r="B109" s="49" t="s">
        <v>225</v>
      </c>
      <c r="C109" s="49" t="s">
        <v>168</v>
      </c>
      <c r="D109" s="50" t="s">
        <v>22</v>
      </c>
      <c r="E109" s="51">
        <v>1</v>
      </c>
      <c r="F109" s="52"/>
      <c r="G109" s="52"/>
      <c r="H109" s="51">
        <f t="shared" si="3"/>
        <v>0</v>
      </c>
      <c r="I109" s="53"/>
      <c r="J109" s="51">
        <f t="shared" si="4"/>
        <v>0</v>
      </c>
      <c r="K109" s="51">
        <f t="shared" si="5"/>
        <v>0</v>
      </c>
      <c r="N109" s="56">
        <v>356.9</v>
      </c>
    </row>
    <row r="110" spans="2:14" ht="57">
      <c r="B110" s="49" t="s">
        <v>226</v>
      </c>
      <c r="C110" s="49" t="s">
        <v>169</v>
      </c>
      <c r="D110" s="50" t="s">
        <v>36</v>
      </c>
      <c r="E110" s="51">
        <v>3</v>
      </c>
      <c r="F110" s="52"/>
      <c r="G110" s="52"/>
      <c r="H110" s="51">
        <f t="shared" si="3"/>
        <v>0</v>
      </c>
      <c r="I110" s="53"/>
      <c r="J110" s="51">
        <f t="shared" si="4"/>
        <v>0</v>
      </c>
      <c r="K110" s="51">
        <f t="shared" si="5"/>
        <v>0</v>
      </c>
      <c r="N110" s="56">
        <v>2.87</v>
      </c>
    </row>
    <row r="111" spans="2:14" ht="42.75">
      <c r="B111" s="49" t="s">
        <v>227</v>
      </c>
      <c r="C111" s="49" t="s">
        <v>170</v>
      </c>
      <c r="D111" s="50" t="s">
        <v>36</v>
      </c>
      <c r="E111" s="51">
        <v>280</v>
      </c>
      <c r="F111" s="52"/>
      <c r="G111" s="52"/>
      <c r="H111" s="51">
        <f t="shared" si="3"/>
        <v>0</v>
      </c>
      <c r="I111" s="53"/>
      <c r="J111" s="51">
        <f t="shared" si="4"/>
        <v>0</v>
      </c>
      <c r="K111" s="51">
        <f t="shared" si="5"/>
        <v>0</v>
      </c>
      <c r="N111" s="56">
        <v>4.45</v>
      </c>
    </row>
    <row r="112" spans="2:14" ht="42.75">
      <c r="B112" s="49" t="s">
        <v>284</v>
      </c>
      <c r="C112" s="49" t="s">
        <v>171</v>
      </c>
      <c r="D112" s="50" t="s">
        <v>22</v>
      </c>
      <c r="E112" s="51">
        <v>1</v>
      </c>
      <c r="F112" s="52"/>
      <c r="G112" s="52"/>
      <c r="H112" s="51">
        <f t="shared" si="3"/>
        <v>0</v>
      </c>
      <c r="I112" s="53"/>
      <c r="J112" s="51">
        <f t="shared" si="4"/>
        <v>0</v>
      </c>
      <c r="K112" s="51">
        <f t="shared" si="5"/>
        <v>0</v>
      </c>
      <c r="N112" s="56">
        <v>31.52</v>
      </c>
    </row>
    <row r="113" spans="2:14" ht="28.5">
      <c r="B113" s="49" t="s">
        <v>285</v>
      </c>
      <c r="C113" s="49" t="s">
        <v>286</v>
      </c>
      <c r="D113" s="50" t="s">
        <v>22</v>
      </c>
      <c r="E113" s="51">
        <v>5</v>
      </c>
      <c r="F113" s="52"/>
      <c r="G113" s="52"/>
      <c r="H113" s="51">
        <f t="shared" si="3"/>
        <v>0</v>
      </c>
      <c r="I113" s="53"/>
      <c r="J113" s="51">
        <f t="shared" si="4"/>
        <v>0</v>
      </c>
      <c r="K113" s="51">
        <f t="shared" si="5"/>
        <v>0</v>
      </c>
      <c r="N113" s="56">
        <v>36.55</v>
      </c>
    </row>
    <row r="114" spans="2:14" ht="57">
      <c r="B114" s="49" t="s">
        <v>287</v>
      </c>
      <c r="C114" s="49" t="s">
        <v>172</v>
      </c>
      <c r="D114" s="50" t="s">
        <v>22</v>
      </c>
      <c r="E114" s="51">
        <v>1</v>
      </c>
      <c r="F114" s="52"/>
      <c r="G114" s="52"/>
      <c r="H114" s="51">
        <f t="shared" si="3"/>
        <v>0</v>
      </c>
      <c r="I114" s="53"/>
      <c r="J114" s="51">
        <f t="shared" si="4"/>
        <v>0</v>
      </c>
      <c r="K114" s="51">
        <f t="shared" si="5"/>
        <v>0</v>
      </c>
      <c r="N114" s="56">
        <v>37.07</v>
      </c>
    </row>
    <row r="115" spans="2:14" ht="57">
      <c r="B115" s="49" t="s">
        <v>288</v>
      </c>
      <c r="C115" s="49" t="s">
        <v>173</v>
      </c>
      <c r="D115" s="50" t="s">
        <v>22</v>
      </c>
      <c r="E115" s="51">
        <v>4</v>
      </c>
      <c r="F115" s="52"/>
      <c r="G115" s="52"/>
      <c r="H115" s="51">
        <f t="shared" si="3"/>
        <v>0</v>
      </c>
      <c r="I115" s="53"/>
      <c r="J115" s="51">
        <f t="shared" si="4"/>
        <v>0</v>
      </c>
      <c r="K115" s="51">
        <f t="shared" si="5"/>
        <v>0</v>
      </c>
      <c r="N115" s="56">
        <v>17.18</v>
      </c>
    </row>
    <row r="116" spans="2:14" ht="42.75">
      <c r="B116" s="49" t="s">
        <v>289</v>
      </c>
      <c r="C116" s="49" t="s">
        <v>174</v>
      </c>
      <c r="D116" s="50" t="s">
        <v>22</v>
      </c>
      <c r="E116" s="51">
        <v>1</v>
      </c>
      <c r="F116" s="52"/>
      <c r="G116" s="52"/>
      <c r="H116" s="51">
        <f t="shared" si="3"/>
        <v>0</v>
      </c>
      <c r="I116" s="53"/>
      <c r="J116" s="51">
        <f t="shared" si="4"/>
        <v>0</v>
      </c>
      <c r="K116" s="51">
        <f t="shared" si="5"/>
        <v>0</v>
      </c>
      <c r="N116" s="56">
        <v>15.76</v>
      </c>
    </row>
    <row r="117" spans="2:14" ht="42.75">
      <c r="B117" s="49" t="s">
        <v>290</v>
      </c>
      <c r="C117" s="49" t="s">
        <v>175</v>
      </c>
      <c r="D117" s="50" t="s">
        <v>22</v>
      </c>
      <c r="E117" s="51">
        <v>5</v>
      </c>
      <c r="F117" s="52"/>
      <c r="G117" s="52"/>
      <c r="H117" s="51">
        <f t="shared" si="3"/>
        <v>0</v>
      </c>
      <c r="I117" s="53"/>
      <c r="J117" s="51">
        <f t="shared" si="4"/>
        <v>0</v>
      </c>
      <c r="K117" s="51">
        <f t="shared" si="5"/>
        <v>0</v>
      </c>
      <c r="N117" s="56">
        <v>17.48</v>
      </c>
    </row>
    <row r="118" spans="2:14" ht="42.75">
      <c r="B118" s="49" t="s">
        <v>291</v>
      </c>
      <c r="C118" s="49" t="s">
        <v>176</v>
      </c>
      <c r="D118" s="50" t="s">
        <v>22</v>
      </c>
      <c r="E118" s="51">
        <v>1</v>
      </c>
      <c r="F118" s="52"/>
      <c r="G118" s="52"/>
      <c r="H118" s="51">
        <f t="shared" si="3"/>
        <v>0</v>
      </c>
      <c r="I118" s="53"/>
      <c r="J118" s="51">
        <f t="shared" si="4"/>
        <v>0</v>
      </c>
      <c r="K118" s="51">
        <f t="shared" si="5"/>
        <v>0</v>
      </c>
      <c r="N118" s="56">
        <v>106.7</v>
      </c>
    </row>
    <row r="119" spans="2:14" ht="42.75">
      <c r="B119" s="49" t="s">
        <v>292</v>
      </c>
      <c r="C119" s="49" t="s">
        <v>177</v>
      </c>
      <c r="D119" s="50" t="s">
        <v>22</v>
      </c>
      <c r="E119" s="51">
        <v>20</v>
      </c>
      <c r="F119" s="52"/>
      <c r="G119" s="52"/>
      <c r="H119" s="51">
        <f t="shared" si="3"/>
        <v>0</v>
      </c>
      <c r="I119" s="53"/>
      <c r="J119" s="51">
        <f t="shared" si="4"/>
        <v>0</v>
      </c>
      <c r="K119" s="51">
        <f t="shared" si="5"/>
        <v>0</v>
      </c>
      <c r="N119" s="56">
        <v>276.77</v>
      </c>
    </row>
    <row r="120" spans="2:14" ht="14.25">
      <c r="B120" s="49" t="s">
        <v>293</v>
      </c>
      <c r="C120" s="49" t="s">
        <v>178</v>
      </c>
      <c r="D120" s="50" t="s">
        <v>22</v>
      </c>
      <c r="E120" s="51">
        <v>40</v>
      </c>
      <c r="F120" s="52"/>
      <c r="G120" s="52"/>
      <c r="H120" s="51">
        <f t="shared" si="3"/>
        <v>0</v>
      </c>
      <c r="I120" s="53"/>
      <c r="J120" s="51">
        <f t="shared" si="4"/>
        <v>0</v>
      </c>
      <c r="K120" s="51">
        <f t="shared" si="5"/>
        <v>0</v>
      </c>
      <c r="N120" s="56">
        <v>2.19</v>
      </c>
    </row>
    <row r="121" spans="2:14" ht="14.25">
      <c r="B121" s="49" t="s">
        <v>294</v>
      </c>
      <c r="C121" s="49" t="s">
        <v>179</v>
      </c>
      <c r="D121" s="50" t="s">
        <v>22</v>
      </c>
      <c r="E121" s="51">
        <v>4</v>
      </c>
      <c r="F121" s="52"/>
      <c r="G121" s="52"/>
      <c r="H121" s="51">
        <f t="shared" si="3"/>
        <v>0</v>
      </c>
      <c r="I121" s="53"/>
      <c r="J121" s="51">
        <f t="shared" si="4"/>
        <v>0</v>
      </c>
      <c r="K121" s="51">
        <f t="shared" si="5"/>
        <v>0</v>
      </c>
      <c r="N121" s="56">
        <v>3.25</v>
      </c>
    </row>
    <row r="122" spans="2:14" ht="28.5">
      <c r="B122" s="49" t="s">
        <v>295</v>
      </c>
      <c r="C122" s="49" t="s">
        <v>180</v>
      </c>
      <c r="D122" s="50" t="s">
        <v>22</v>
      </c>
      <c r="E122" s="51">
        <v>2</v>
      </c>
      <c r="F122" s="52"/>
      <c r="G122" s="52"/>
      <c r="H122" s="51">
        <f t="shared" si="3"/>
        <v>0</v>
      </c>
      <c r="I122" s="53"/>
      <c r="J122" s="51">
        <f t="shared" si="4"/>
        <v>0</v>
      </c>
      <c r="K122" s="51">
        <f t="shared" si="5"/>
        <v>0</v>
      </c>
      <c r="N122" s="56">
        <v>10.37</v>
      </c>
    </row>
    <row r="123" spans="2:14" ht="28.5">
      <c r="B123" s="49" t="s">
        <v>296</v>
      </c>
      <c r="C123" s="49" t="s">
        <v>181</v>
      </c>
      <c r="D123" s="50" t="s">
        <v>22</v>
      </c>
      <c r="E123" s="51">
        <v>10</v>
      </c>
      <c r="F123" s="52"/>
      <c r="G123" s="52"/>
      <c r="H123" s="51">
        <f t="shared" si="3"/>
        <v>0</v>
      </c>
      <c r="I123" s="53"/>
      <c r="J123" s="51">
        <f t="shared" si="4"/>
        <v>0</v>
      </c>
      <c r="K123" s="51">
        <f t="shared" si="5"/>
        <v>0</v>
      </c>
      <c r="N123" s="56">
        <v>27.21</v>
      </c>
    </row>
    <row r="124" spans="2:14" ht="28.5">
      <c r="B124" s="49" t="s">
        <v>297</v>
      </c>
      <c r="C124" s="49" t="s">
        <v>182</v>
      </c>
      <c r="D124" s="50" t="s">
        <v>22</v>
      </c>
      <c r="E124" s="51">
        <v>2</v>
      </c>
      <c r="F124" s="52"/>
      <c r="G124" s="52"/>
      <c r="H124" s="51">
        <f t="shared" si="3"/>
        <v>0</v>
      </c>
      <c r="I124" s="53"/>
      <c r="J124" s="51">
        <f t="shared" si="4"/>
        <v>0</v>
      </c>
      <c r="K124" s="51">
        <f t="shared" si="5"/>
        <v>0</v>
      </c>
      <c r="N124" s="56">
        <v>31.48</v>
      </c>
    </row>
    <row r="125" spans="2:14" ht="28.5">
      <c r="B125" s="49" t="s">
        <v>298</v>
      </c>
      <c r="C125" s="49" t="s">
        <v>183</v>
      </c>
      <c r="D125" s="50" t="s">
        <v>22</v>
      </c>
      <c r="E125" s="51">
        <v>20</v>
      </c>
      <c r="F125" s="52"/>
      <c r="G125" s="52"/>
      <c r="H125" s="51">
        <f t="shared" si="3"/>
        <v>0</v>
      </c>
      <c r="I125" s="53"/>
      <c r="J125" s="51">
        <f t="shared" si="4"/>
        <v>0</v>
      </c>
      <c r="K125" s="51">
        <f t="shared" si="5"/>
        <v>0</v>
      </c>
      <c r="N125" s="56">
        <v>84.13</v>
      </c>
    </row>
    <row r="126" spans="2:14" ht="15">
      <c r="B126" s="44" t="s">
        <v>228</v>
      </c>
      <c r="C126" s="54" t="s">
        <v>184</v>
      </c>
      <c r="D126" s="45"/>
      <c r="E126" s="46"/>
      <c r="F126" s="46"/>
      <c r="G126" s="46"/>
      <c r="H126" s="46">
        <f t="shared" si="3"/>
      </c>
      <c r="I126" s="47"/>
      <c r="J126" s="46">
        <f t="shared" si="4"/>
      </c>
      <c r="K126" s="48">
        <f t="shared" si="5"/>
      </c>
      <c r="N126" s="56"/>
    </row>
    <row r="127" spans="2:14" ht="71.25">
      <c r="B127" s="49" t="s">
        <v>230</v>
      </c>
      <c r="C127" s="49" t="s">
        <v>216</v>
      </c>
      <c r="D127" s="50" t="s">
        <v>22</v>
      </c>
      <c r="E127" s="51">
        <v>5</v>
      </c>
      <c r="F127" s="52"/>
      <c r="G127" s="52"/>
      <c r="H127" s="51">
        <f t="shared" si="3"/>
        <v>0</v>
      </c>
      <c r="I127" s="53"/>
      <c r="J127" s="51">
        <f t="shared" si="4"/>
        <v>0</v>
      </c>
      <c r="K127" s="51">
        <f t="shared" si="5"/>
        <v>0</v>
      </c>
      <c r="N127" s="56">
        <v>289.18</v>
      </c>
    </row>
    <row r="128" spans="2:14" ht="42.75">
      <c r="B128" s="49" t="s">
        <v>232</v>
      </c>
      <c r="C128" s="49" t="s">
        <v>217</v>
      </c>
      <c r="D128" s="50" t="s">
        <v>22</v>
      </c>
      <c r="E128" s="51">
        <v>12</v>
      </c>
      <c r="F128" s="52"/>
      <c r="G128" s="52"/>
      <c r="H128" s="51">
        <f t="shared" si="3"/>
        <v>0</v>
      </c>
      <c r="I128" s="53"/>
      <c r="J128" s="51">
        <f t="shared" si="4"/>
        <v>0</v>
      </c>
      <c r="K128" s="51">
        <f t="shared" si="5"/>
        <v>0</v>
      </c>
      <c r="N128" s="56">
        <v>23.46</v>
      </c>
    </row>
    <row r="129" spans="2:14" ht="42.75">
      <c r="B129" s="49" t="s">
        <v>299</v>
      </c>
      <c r="C129" s="49" t="s">
        <v>300</v>
      </c>
      <c r="D129" s="50" t="s">
        <v>36</v>
      </c>
      <c r="E129" s="51">
        <v>10</v>
      </c>
      <c r="F129" s="52"/>
      <c r="G129" s="52"/>
      <c r="H129" s="51">
        <f t="shared" si="3"/>
        <v>0</v>
      </c>
      <c r="I129" s="53"/>
      <c r="J129" s="51">
        <f t="shared" si="4"/>
        <v>0</v>
      </c>
      <c r="K129" s="51">
        <f t="shared" si="5"/>
        <v>0</v>
      </c>
      <c r="N129" s="56">
        <v>44.3</v>
      </c>
    </row>
    <row r="130" spans="2:14" ht="28.5">
      <c r="B130" s="49" t="s">
        <v>301</v>
      </c>
      <c r="C130" s="49" t="s">
        <v>302</v>
      </c>
      <c r="D130" s="50" t="s">
        <v>36</v>
      </c>
      <c r="E130" s="51">
        <v>10</v>
      </c>
      <c r="F130" s="52"/>
      <c r="G130" s="52"/>
      <c r="H130" s="51">
        <f t="shared" si="3"/>
        <v>0</v>
      </c>
      <c r="I130" s="53"/>
      <c r="J130" s="51">
        <f t="shared" si="4"/>
        <v>0</v>
      </c>
      <c r="K130" s="51">
        <f t="shared" si="5"/>
        <v>0</v>
      </c>
      <c r="N130" s="56">
        <v>18.41</v>
      </c>
    </row>
    <row r="131" spans="2:14" ht="28.5">
      <c r="B131" s="49" t="s">
        <v>303</v>
      </c>
      <c r="C131" s="49" t="s">
        <v>304</v>
      </c>
      <c r="D131" s="50" t="s">
        <v>22</v>
      </c>
      <c r="E131" s="51">
        <v>5</v>
      </c>
      <c r="F131" s="52"/>
      <c r="G131" s="52"/>
      <c r="H131" s="51">
        <f t="shared" si="3"/>
        <v>0</v>
      </c>
      <c r="I131" s="53"/>
      <c r="J131" s="51">
        <f t="shared" si="4"/>
        <v>0</v>
      </c>
      <c r="K131" s="51">
        <f t="shared" si="5"/>
        <v>0</v>
      </c>
      <c r="N131" s="56">
        <v>25.61</v>
      </c>
    </row>
    <row r="132" spans="2:14" ht="28.5">
      <c r="B132" s="49" t="s">
        <v>305</v>
      </c>
      <c r="C132" s="49" t="s">
        <v>306</v>
      </c>
      <c r="D132" s="50" t="s">
        <v>22</v>
      </c>
      <c r="E132" s="51">
        <v>5</v>
      </c>
      <c r="F132" s="52"/>
      <c r="G132" s="52"/>
      <c r="H132" s="51">
        <f t="shared" si="3"/>
        <v>0</v>
      </c>
      <c r="I132" s="53"/>
      <c r="J132" s="51">
        <f t="shared" si="4"/>
        <v>0</v>
      </c>
      <c r="K132" s="51">
        <f t="shared" si="5"/>
        <v>0</v>
      </c>
      <c r="N132" s="56">
        <v>57.5</v>
      </c>
    </row>
    <row r="133" spans="2:14" ht="15">
      <c r="B133" s="44" t="s">
        <v>236</v>
      </c>
      <c r="C133" s="54" t="s">
        <v>190</v>
      </c>
      <c r="D133" s="45"/>
      <c r="E133" s="46"/>
      <c r="F133" s="46"/>
      <c r="G133" s="46"/>
      <c r="H133" s="46">
        <f t="shared" si="3"/>
      </c>
      <c r="I133" s="47"/>
      <c r="J133" s="46">
        <f t="shared" si="4"/>
      </c>
      <c r="K133" s="48">
        <f t="shared" si="5"/>
      </c>
      <c r="N133" s="56"/>
    </row>
    <row r="134" spans="2:14" ht="15">
      <c r="B134" s="44" t="s">
        <v>238</v>
      </c>
      <c r="C134" s="54" t="s">
        <v>192</v>
      </c>
      <c r="D134" s="45"/>
      <c r="E134" s="46"/>
      <c r="F134" s="46"/>
      <c r="G134" s="46"/>
      <c r="H134" s="46">
        <f t="shared" si="3"/>
      </c>
      <c r="I134" s="47"/>
      <c r="J134" s="46">
        <f t="shared" si="4"/>
      </c>
      <c r="K134" s="48">
        <f t="shared" si="5"/>
      </c>
      <c r="N134" s="56"/>
    </row>
    <row r="135" spans="2:14" ht="28.5">
      <c r="B135" s="49" t="s">
        <v>240</v>
      </c>
      <c r="C135" s="49" t="s">
        <v>194</v>
      </c>
      <c r="D135" s="50" t="s">
        <v>22</v>
      </c>
      <c r="E135" s="51">
        <v>12</v>
      </c>
      <c r="F135" s="52"/>
      <c r="G135" s="52"/>
      <c r="H135" s="51">
        <f t="shared" si="3"/>
        <v>0</v>
      </c>
      <c r="I135" s="53"/>
      <c r="J135" s="51">
        <f t="shared" si="4"/>
        <v>0</v>
      </c>
      <c r="K135" s="51">
        <f t="shared" si="5"/>
        <v>0</v>
      </c>
      <c r="N135" s="56">
        <v>166.75</v>
      </c>
    </row>
    <row r="136" spans="2:14" ht="15">
      <c r="B136" s="44" t="s">
        <v>244</v>
      </c>
      <c r="C136" s="54" t="s">
        <v>195</v>
      </c>
      <c r="D136" s="45"/>
      <c r="E136" s="46"/>
      <c r="F136" s="46"/>
      <c r="G136" s="46"/>
      <c r="H136" s="46">
        <f t="shared" si="3"/>
      </c>
      <c r="I136" s="47"/>
      <c r="J136" s="46">
        <f t="shared" si="4"/>
      </c>
      <c r="K136" s="48">
        <f t="shared" si="5"/>
      </c>
      <c r="N136" s="56"/>
    </row>
    <row r="137" spans="2:14" ht="28.5">
      <c r="B137" s="49" t="s">
        <v>246</v>
      </c>
      <c r="C137" s="49" t="s">
        <v>196</v>
      </c>
      <c r="D137" s="50" t="s">
        <v>22</v>
      </c>
      <c r="E137" s="51">
        <v>29</v>
      </c>
      <c r="F137" s="52"/>
      <c r="G137" s="52"/>
      <c r="H137" s="51">
        <f t="shared" si="3"/>
        <v>0</v>
      </c>
      <c r="I137" s="53"/>
      <c r="J137" s="51">
        <f t="shared" si="4"/>
        <v>0</v>
      </c>
      <c r="K137" s="51">
        <f t="shared" si="5"/>
        <v>0</v>
      </c>
      <c r="N137" s="56">
        <v>57.39</v>
      </c>
    </row>
    <row r="138" spans="2:14" ht="28.5">
      <c r="B138" s="49" t="s">
        <v>248</v>
      </c>
      <c r="C138" s="49" t="s">
        <v>197</v>
      </c>
      <c r="D138" s="50" t="s">
        <v>22</v>
      </c>
      <c r="E138" s="51">
        <v>2</v>
      </c>
      <c r="F138" s="52"/>
      <c r="G138" s="52"/>
      <c r="H138" s="51">
        <f t="shared" si="3"/>
        <v>0</v>
      </c>
      <c r="I138" s="53"/>
      <c r="J138" s="51">
        <f t="shared" si="4"/>
        <v>0</v>
      </c>
      <c r="K138" s="51">
        <f t="shared" si="5"/>
        <v>0</v>
      </c>
      <c r="N138" s="56">
        <v>388.96</v>
      </c>
    </row>
    <row r="139" spans="2:14" ht="15">
      <c r="B139" s="44" t="s">
        <v>307</v>
      </c>
      <c r="C139" s="54" t="s">
        <v>198</v>
      </c>
      <c r="D139" s="45"/>
      <c r="E139" s="46"/>
      <c r="F139" s="46"/>
      <c r="G139" s="46"/>
      <c r="H139" s="46">
        <f t="shared" si="3"/>
      </c>
      <c r="I139" s="47"/>
      <c r="J139" s="46">
        <f t="shared" si="4"/>
      </c>
      <c r="K139" s="48">
        <f t="shared" si="5"/>
      </c>
      <c r="N139" s="56"/>
    </row>
    <row r="140" spans="2:14" ht="28.5">
      <c r="B140" s="49" t="s">
        <v>308</v>
      </c>
      <c r="C140" s="49" t="s">
        <v>309</v>
      </c>
      <c r="D140" s="50" t="s">
        <v>22</v>
      </c>
      <c r="E140" s="51">
        <v>16</v>
      </c>
      <c r="F140" s="52"/>
      <c r="G140" s="52"/>
      <c r="H140" s="51">
        <f t="shared" si="3"/>
        <v>0</v>
      </c>
      <c r="I140" s="53"/>
      <c r="J140" s="51">
        <f t="shared" si="4"/>
        <v>0</v>
      </c>
      <c r="K140" s="51">
        <f t="shared" si="5"/>
        <v>0</v>
      </c>
      <c r="N140" s="56">
        <v>97.46</v>
      </c>
    </row>
    <row r="141" spans="2:14" ht="28.5">
      <c r="B141" s="49" t="s">
        <v>310</v>
      </c>
      <c r="C141" s="49" t="s">
        <v>311</v>
      </c>
      <c r="D141" s="50" t="s">
        <v>22</v>
      </c>
      <c r="E141" s="51">
        <v>3</v>
      </c>
      <c r="F141" s="52"/>
      <c r="G141" s="52"/>
      <c r="H141" s="51">
        <f t="shared" si="3"/>
        <v>0</v>
      </c>
      <c r="I141" s="53"/>
      <c r="J141" s="51">
        <f t="shared" si="4"/>
        <v>0</v>
      </c>
      <c r="K141" s="51">
        <f t="shared" si="5"/>
        <v>0</v>
      </c>
      <c r="N141" s="56">
        <v>86.78</v>
      </c>
    </row>
    <row r="142" spans="2:14" ht="15">
      <c r="B142" s="44" t="s">
        <v>312</v>
      </c>
      <c r="C142" s="54" t="s">
        <v>199</v>
      </c>
      <c r="D142" s="45"/>
      <c r="E142" s="46"/>
      <c r="F142" s="46"/>
      <c r="G142" s="46"/>
      <c r="H142" s="46">
        <f t="shared" si="3"/>
      </c>
      <c r="I142" s="47"/>
      <c r="J142" s="46">
        <f t="shared" si="4"/>
      </c>
      <c r="K142" s="48">
        <f t="shared" si="5"/>
      </c>
      <c r="N142" s="56"/>
    </row>
    <row r="143" spans="2:14" ht="14.25">
      <c r="B143" s="49" t="s">
        <v>313</v>
      </c>
      <c r="C143" s="49" t="s">
        <v>200</v>
      </c>
      <c r="D143" s="50" t="s">
        <v>22</v>
      </c>
      <c r="E143" s="51">
        <v>50</v>
      </c>
      <c r="F143" s="52"/>
      <c r="G143" s="52"/>
      <c r="H143" s="51">
        <f t="shared" si="3"/>
        <v>0</v>
      </c>
      <c r="I143" s="53"/>
      <c r="J143" s="51">
        <f t="shared" si="4"/>
        <v>0</v>
      </c>
      <c r="K143" s="51">
        <f t="shared" si="5"/>
        <v>0</v>
      </c>
      <c r="N143" s="56">
        <v>92.94</v>
      </c>
    </row>
    <row r="144" spans="2:14" ht="15">
      <c r="B144" s="44" t="s">
        <v>314</v>
      </c>
      <c r="C144" s="54" t="s">
        <v>201</v>
      </c>
      <c r="D144" s="45"/>
      <c r="E144" s="46"/>
      <c r="F144" s="46"/>
      <c r="G144" s="46"/>
      <c r="H144" s="46">
        <f t="shared" si="3"/>
      </c>
      <c r="I144" s="47"/>
      <c r="J144" s="46">
        <f t="shared" si="4"/>
      </c>
      <c r="K144" s="48">
        <f t="shared" si="5"/>
      </c>
      <c r="N144" s="56"/>
    </row>
    <row r="145" spans="2:14" ht="14.25">
      <c r="B145" s="49" t="s">
        <v>315</v>
      </c>
      <c r="C145" s="49" t="s">
        <v>202</v>
      </c>
      <c r="D145" s="50" t="s">
        <v>22</v>
      </c>
      <c r="E145" s="51">
        <v>1</v>
      </c>
      <c r="F145" s="52"/>
      <c r="G145" s="52"/>
      <c r="H145" s="51">
        <f t="shared" si="3"/>
        <v>0</v>
      </c>
      <c r="I145" s="53"/>
      <c r="J145" s="51">
        <f t="shared" si="4"/>
        <v>0</v>
      </c>
      <c r="K145" s="51">
        <f t="shared" si="5"/>
        <v>0</v>
      </c>
      <c r="N145" s="56">
        <v>1220.19</v>
      </c>
    </row>
    <row r="146" spans="2:14" ht="14.25">
      <c r="B146" s="49" t="s">
        <v>316</v>
      </c>
      <c r="C146" s="49" t="s">
        <v>203</v>
      </c>
      <c r="D146" s="50" t="s">
        <v>22</v>
      </c>
      <c r="E146" s="51">
        <v>1</v>
      </c>
      <c r="F146" s="52"/>
      <c r="G146" s="52"/>
      <c r="H146" s="51">
        <f t="shared" si="3"/>
        <v>0</v>
      </c>
      <c r="I146" s="53"/>
      <c r="J146" s="51">
        <f t="shared" si="4"/>
        <v>0</v>
      </c>
      <c r="K146" s="51">
        <f t="shared" si="5"/>
        <v>0</v>
      </c>
      <c r="N146" s="56">
        <v>492.48</v>
      </c>
    </row>
    <row r="147" spans="2:14" ht="42.75">
      <c r="B147" s="49" t="s">
        <v>317</v>
      </c>
      <c r="C147" s="49" t="s">
        <v>318</v>
      </c>
      <c r="D147" s="50" t="s">
        <v>22</v>
      </c>
      <c r="E147" s="51">
        <v>1</v>
      </c>
      <c r="F147" s="52"/>
      <c r="G147" s="52"/>
      <c r="H147" s="51">
        <f t="shared" si="3"/>
        <v>0</v>
      </c>
      <c r="I147" s="53"/>
      <c r="J147" s="51">
        <f t="shared" si="4"/>
        <v>0</v>
      </c>
      <c r="K147" s="51">
        <f t="shared" si="5"/>
        <v>0</v>
      </c>
      <c r="N147" s="56">
        <v>3174.24</v>
      </c>
    </row>
    <row r="148" spans="2:14" ht="28.5">
      <c r="B148" s="49" t="s">
        <v>319</v>
      </c>
      <c r="C148" s="49" t="s">
        <v>320</v>
      </c>
      <c r="D148" s="50" t="s">
        <v>22</v>
      </c>
      <c r="E148" s="51">
        <v>1</v>
      </c>
      <c r="F148" s="52"/>
      <c r="G148" s="52"/>
      <c r="H148" s="51">
        <f t="shared" si="3"/>
        <v>0</v>
      </c>
      <c r="I148" s="53"/>
      <c r="J148" s="51">
        <f t="shared" si="4"/>
        <v>0</v>
      </c>
      <c r="K148" s="51">
        <f t="shared" si="5"/>
        <v>0</v>
      </c>
      <c r="N148" s="56">
        <v>3529.95</v>
      </c>
    </row>
    <row r="149" spans="2:14" ht="28.5">
      <c r="B149" s="49" t="s">
        <v>321</v>
      </c>
      <c r="C149" s="49" t="s">
        <v>322</v>
      </c>
      <c r="D149" s="50" t="s">
        <v>22</v>
      </c>
      <c r="E149" s="51">
        <v>1</v>
      </c>
      <c r="F149" s="52"/>
      <c r="G149" s="52"/>
      <c r="H149" s="51">
        <f t="shared" si="3"/>
        <v>0</v>
      </c>
      <c r="I149" s="53"/>
      <c r="J149" s="51">
        <f t="shared" si="4"/>
        <v>0</v>
      </c>
      <c r="K149" s="51">
        <f t="shared" si="5"/>
        <v>0</v>
      </c>
      <c r="N149" s="56">
        <v>121.28</v>
      </c>
    </row>
    <row r="150" spans="2:14" ht="99.75">
      <c r="B150" s="49" t="s">
        <v>323</v>
      </c>
      <c r="C150" s="49" t="s">
        <v>204</v>
      </c>
      <c r="D150" s="50" t="s">
        <v>22</v>
      </c>
      <c r="E150" s="51">
        <v>3</v>
      </c>
      <c r="F150" s="52"/>
      <c r="G150" s="52"/>
      <c r="H150" s="51">
        <f t="shared" si="3"/>
        <v>0</v>
      </c>
      <c r="I150" s="53"/>
      <c r="J150" s="51">
        <f t="shared" si="4"/>
        <v>0</v>
      </c>
      <c r="K150" s="51">
        <f t="shared" si="5"/>
        <v>0</v>
      </c>
      <c r="N150" s="56">
        <v>985.1</v>
      </c>
    </row>
    <row r="151" spans="2:14" ht="57">
      <c r="B151" s="49" t="s">
        <v>324</v>
      </c>
      <c r="C151" s="49" t="s">
        <v>205</v>
      </c>
      <c r="D151" s="50" t="s">
        <v>36</v>
      </c>
      <c r="E151" s="51">
        <v>71</v>
      </c>
      <c r="F151" s="52"/>
      <c r="G151" s="52"/>
      <c r="H151" s="51">
        <f t="shared" si="3"/>
        <v>0</v>
      </c>
      <c r="I151" s="53"/>
      <c r="J151" s="51">
        <f t="shared" si="4"/>
        <v>0</v>
      </c>
      <c r="K151" s="51">
        <f t="shared" si="5"/>
        <v>0</v>
      </c>
      <c r="N151" s="56">
        <v>71.46</v>
      </c>
    </row>
    <row r="152" spans="2:14" ht="85.5">
      <c r="B152" s="49" t="s">
        <v>325</v>
      </c>
      <c r="C152" s="49" t="s">
        <v>206</v>
      </c>
      <c r="D152" s="50" t="s">
        <v>22</v>
      </c>
      <c r="E152" s="51">
        <v>10</v>
      </c>
      <c r="F152" s="52"/>
      <c r="G152" s="52"/>
      <c r="H152" s="51">
        <f aca="true" t="shared" si="6" ref="H152:H212">IF(E152&lt;&gt;"",ROUND(F152,2)+ROUND(G152,2),"")</f>
        <v>0</v>
      </c>
      <c r="I152" s="53"/>
      <c r="J152" s="51">
        <f aca="true" t="shared" si="7" ref="J152:J212">IF(E152&lt;&gt;"",ROUND(H152*(1+ROUND(I152,4)),2),"")</f>
        <v>0</v>
      </c>
      <c r="K152" s="51">
        <f aca="true" t="shared" si="8" ref="K152:K212">IF(E152&lt;&gt;"",ROUND(ROUND(J152,2)*ROUND(E152,2),2),"")</f>
        <v>0</v>
      </c>
      <c r="N152" s="56">
        <v>88.18</v>
      </c>
    </row>
    <row r="153" spans="2:14" ht="57">
      <c r="B153" s="49" t="s">
        <v>326</v>
      </c>
      <c r="C153" s="49" t="s">
        <v>327</v>
      </c>
      <c r="D153" s="50" t="s">
        <v>22</v>
      </c>
      <c r="E153" s="51">
        <v>4</v>
      </c>
      <c r="F153" s="52"/>
      <c r="G153" s="52"/>
      <c r="H153" s="51">
        <f t="shared" si="6"/>
        <v>0</v>
      </c>
      <c r="I153" s="53"/>
      <c r="J153" s="51">
        <f t="shared" si="7"/>
        <v>0</v>
      </c>
      <c r="K153" s="51">
        <f t="shared" si="8"/>
        <v>0</v>
      </c>
      <c r="N153" s="56">
        <v>70.57</v>
      </c>
    </row>
    <row r="154" spans="2:14" ht="57">
      <c r="B154" s="49" t="s">
        <v>328</v>
      </c>
      <c r="C154" s="49" t="s">
        <v>207</v>
      </c>
      <c r="D154" s="50" t="s">
        <v>22</v>
      </c>
      <c r="E154" s="51">
        <v>2</v>
      </c>
      <c r="F154" s="52"/>
      <c r="G154" s="52"/>
      <c r="H154" s="51">
        <f t="shared" si="6"/>
        <v>0</v>
      </c>
      <c r="I154" s="53"/>
      <c r="J154" s="51">
        <f t="shared" si="7"/>
        <v>0</v>
      </c>
      <c r="K154" s="51">
        <f t="shared" si="8"/>
        <v>0</v>
      </c>
      <c r="N154" s="56">
        <v>154.25</v>
      </c>
    </row>
    <row r="155" spans="2:14" ht="71.25">
      <c r="B155" s="49" t="s">
        <v>329</v>
      </c>
      <c r="C155" s="49" t="s">
        <v>330</v>
      </c>
      <c r="D155" s="50" t="s">
        <v>22</v>
      </c>
      <c r="E155" s="51">
        <v>5</v>
      </c>
      <c r="F155" s="52"/>
      <c r="G155" s="52"/>
      <c r="H155" s="51">
        <f t="shared" si="6"/>
        <v>0</v>
      </c>
      <c r="I155" s="53"/>
      <c r="J155" s="51">
        <f t="shared" si="7"/>
        <v>0</v>
      </c>
      <c r="K155" s="51">
        <f t="shared" si="8"/>
        <v>0</v>
      </c>
      <c r="N155" s="56">
        <v>186.37</v>
      </c>
    </row>
    <row r="156" spans="2:14" ht="28.5">
      <c r="B156" s="49" t="s">
        <v>331</v>
      </c>
      <c r="C156" s="49" t="s">
        <v>332</v>
      </c>
      <c r="D156" s="50" t="s">
        <v>22</v>
      </c>
      <c r="E156" s="51">
        <v>2</v>
      </c>
      <c r="F156" s="52"/>
      <c r="G156" s="52"/>
      <c r="H156" s="51">
        <f t="shared" si="6"/>
        <v>0</v>
      </c>
      <c r="I156" s="53"/>
      <c r="J156" s="51">
        <f t="shared" si="7"/>
        <v>0</v>
      </c>
      <c r="K156" s="51">
        <f t="shared" si="8"/>
        <v>0</v>
      </c>
      <c r="N156" s="56">
        <v>356.23</v>
      </c>
    </row>
    <row r="157" spans="2:14" ht="15">
      <c r="B157" s="44" t="s">
        <v>333</v>
      </c>
      <c r="C157" s="54" t="s">
        <v>208</v>
      </c>
      <c r="D157" s="45"/>
      <c r="E157" s="46"/>
      <c r="F157" s="46"/>
      <c r="G157" s="46"/>
      <c r="H157" s="46">
        <f t="shared" si="6"/>
      </c>
      <c r="I157" s="47"/>
      <c r="J157" s="46">
        <f t="shared" si="7"/>
      </c>
      <c r="K157" s="48">
        <f t="shared" si="8"/>
      </c>
      <c r="N157" s="56"/>
    </row>
    <row r="158" spans="2:14" ht="28.5">
      <c r="B158" s="49" t="s">
        <v>334</v>
      </c>
      <c r="C158" s="49" t="s">
        <v>335</v>
      </c>
      <c r="D158" s="50" t="s">
        <v>22</v>
      </c>
      <c r="E158" s="51">
        <v>1</v>
      </c>
      <c r="F158" s="52"/>
      <c r="G158" s="52"/>
      <c r="H158" s="51">
        <f t="shared" si="6"/>
        <v>0</v>
      </c>
      <c r="I158" s="53"/>
      <c r="J158" s="51">
        <f t="shared" si="7"/>
        <v>0</v>
      </c>
      <c r="K158" s="51">
        <f t="shared" si="8"/>
        <v>0</v>
      </c>
      <c r="N158" s="56">
        <v>1181.87</v>
      </c>
    </row>
    <row r="159" spans="2:14" ht="28.5">
      <c r="B159" s="49" t="s">
        <v>336</v>
      </c>
      <c r="C159" s="49" t="s">
        <v>209</v>
      </c>
      <c r="D159" s="50" t="s">
        <v>22</v>
      </c>
      <c r="E159" s="51">
        <v>3</v>
      </c>
      <c r="F159" s="52"/>
      <c r="G159" s="52"/>
      <c r="H159" s="51">
        <f t="shared" si="6"/>
        <v>0</v>
      </c>
      <c r="I159" s="53"/>
      <c r="J159" s="51">
        <f t="shared" si="7"/>
        <v>0</v>
      </c>
      <c r="K159" s="51">
        <f t="shared" si="8"/>
        <v>0</v>
      </c>
      <c r="N159" s="56">
        <v>68.3</v>
      </c>
    </row>
    <row r="160" spans="2:14" ht="14.25">
      <c r="B160" s="49" t="s">
        <v>337</v>
      </c>
      <c r="C160" s="49" t="s">
        <v>210</v>
      </c>
      <c r="D160" s="50" t="s">
        <v>22</v>
      </c>
      <c r="E160" s="51">
        <v>1</v>
      </c>
      <c r="F160" s="52"/>
      <c r="G160" s="52"/>
      <c r="H160" s="51">
        <f t="shared" si="6"/>
        <v>0</v>
      </c>
      <c r="I160" s="53"/>
      <c r="J160" s="51">
        <f t="shared" si="7"/>
        <v>0</v>
      </c>
      <c r="K160" s="51">
        <f t="shared" si="8"/>
        <v>0</v>
      </c>
      <c r="N160" s="56">
        <v>112.27</v>
      </c>
    </row>
    <row r="161" spans="2:14" ht="57">
      <c r="B161" s="49" t="s">
        <v>338</v>
      </c>
      <c r="C161" s="49" t="s">
        <v>339</v>
      </c>
      <c r="D161" s="50" t="s">
        <v>36</v>
      </c>
      <c r="E161" s="51">
        <v>68</v>
      </c>
      <c r="F161" s="52"/>
      <c r="G161" s="52"/>
      <c r="H161" s="51">
        <f t="shared" si="6"/>
        <v>0</v>
      </c>
      <c r="I161" s="53"/>
      <c r="J161" s="51">
        <f t="shared" si="7"/>
        <v>0</v>
      </c>
      <c r="K161" s="51">
        <f t="shared" si="8"/>
        <v>0</v>
      </c>
      <c r="N161" s="56">
        <v>8.75</v>
      </c>
    </row>
    <row r="162" spans="2:14" ht="57">
      <c r="B162" s="49" t="s">
        <v>340</v>
      </c>
      <c r="C162" s="49" t="s">
        <v>211</v>
      </c>
      <c r="D162" s="50" t="s">
        <v>22</v>
      </c>
      <c r="E162" s="51">
        <v>1</v>
      </c>
      <c r="F162" s="52"/>
      <c r="G162" s="52"/>
      <c r="H162" s="51">
        <f t="shared" si="6"/>
        <v>0</v>
      </c>
      <c r="I162" s="53"/>
      <c r="J162" s="51">
        <f t="shared" si="7"/>
        <v>0</v>
      </c>
      <c r="K162" s="51">
        <f t="shared" si="8"/>
        <v>0</v>
      </c>
      <c r="N162" s="56">
        <v>31.23</v>
      </c>
    </row>
    <row r="163" spans="2:14" ht="57">
      <c r="B163" s="49" t="s">
        <v>341</v>
      </c>
      <c r="C163" s="49" t="s">
        <v>212</v>
      </c>
      <c r="D163" s="50" t="s">
        <v>22</v>
      </c>
      <c r="E163" s="51">
        <v>2</v>
      </c>
      <c r="F163" s="52"/>
      <c r="G163" s="52"/>
      <c r="H163" s="51">
        <f t="shared" si="6"/>
        <v>0</v>
      </c>
      <c r="I163" s="53"/>
      <c r="J163" s="51">
        <f t="shared" si="7"/>
        <v>0</v>
      </c>
      <c r="K163" s="51">
        <f t="shared" si="8"/>
        <v>0</v>
      </c>
      <c r="N163" s="56">
        <v>14.23</v>
      </c>
    </row>
    <row r="164" spans="2:14" ht="14.25">
      <c r="B164" s="49" t="s">
        <v>342</v>
      </c>
      <c r="C164" s="49" t="s">
        <v>343</v>
      </c>
      <c r="D164" s="50" t="s">
        <v>22</v>
      </c>
      <c r="E164" s="51">
        <v>1</v>
      </c>
      <c r="F164" s="52"/>
      <c r="G164" s="52"/>
      <c r="H164" s="51">
        <f t="shared" si="6"/>
        <v>0</v>
      </c>
      <c r="I164" s="53"/>
      <c r="J164" s="51">
        <f t="shared" si="7"/>
        <v>0</v>
      </c>
      <c r="K164" s="51">
        <f t="shared" si="8"/>
        <v>0</v>
      </c>
      <c r="N164" s="56">
        <v>32.62</v>
      </c>
    </row>
    <row r="165" spans="2:14" ht="28.5">
      <c r="B165" s="49" t="s">
        <v>344</v>
      </c>
      <c r="C165" s="49" t="s">
        <v>286</v>
      </c>
      <c r="D165" s="50" t="s">
        <v>22</v>
      </c>
      <c r="E165" s="51">
        <v>20</v>
      </c>
      <c r="F165" s="52"/>
      <c r="G165" s="52"/>
      <c r="H165" s="51">
        <f t="shared" si="6"/>
        <v>0</v>
      </c>
      <c r="I165" s="53"/>
      <c r="J165" s="51">
        <f t="shared" si="7"/>
        <v>0</v>
      </c>
      <c r="K165" s="51">
        <f t="shared" si="8"/>
        <v>0</v>
      </c>
      <c r="N165" s="56">
        <v>36.55</v>
      </c>
    </row>
    <row r="166" spans="2:14" ht="57">
      <c r="B166" s="49" t="s">
        <v>345</v>
      </c>
      <c r="C166" s="49" t="s">
        <v>169</v>
      </c>
      <c r="D166" s="50" t="s">
        <v>36</v>
      </c>
      <c r="E166" s="51">
        <v>68</v>
      </c>
      <c r="F166" s="52"/>
      <c r="G166" s="52"/>
      <c r="H166" s="51">
        <f t="shared" si="6"/>
        <v>0</v>
      </c>
      <c r="I166" s="53"/>
      <c r="J166" s="51">
        <f t="shared" si="7"/>
        <v>0</v>
      </c>
      <c r="K166" s="51">
        <f t="shared" si="8"/>
        <v>0</v>
      </c>
      <c r="N166" s="56">
        <v>2.87</v>
      </c>
    </row>
    <row r="167" spans="2:14" ht="15">
      <c r="B167" s="44" t="s">
        <v>346</v>
      </c>
      <c r="C167" s="54" t="s">
        <v>347</v>
      </c>
      <c r="D167" s="45"/>
      <c r="E167" s="46"/>
      <c r="F167" s="46"/>
      <c r="G167" s="46"/>
      <c r="H167" s="46">
        <f t="shared" si="6"/>
      </c>
      <c r="I167" s="47"/>
      <c r="J167" s="46">
        <f t="shared" si="7"/>
      </c>
      <c r="K167" s="48">
        <f t="shared" si="8"/>
      </c>
      <c r="N167" s="56"/>
    </row>
    <row r="168" spans="2:14" ht="57">
      <c r="B168" s="49" t="s">
        <v>348</v>
      </c>
      <c r="C168" s="49" t="s">
        <v>349</v>
      </c>
      <c r="D168" s="50" t="s">
        <v>22</v>
      </c>
      <c r="E168" s="51">
        <v>12</v>
      </c>
      <c r="F168" s="52"/>
      <c r="G168" s="52"/>
      <c r="H168" s="51">
        <f t="shared" si="6"/>
        <v>0</v>
      </c>
      <c r="I168" s="53"/>
      <c r="J168" s="51">
        <f t="shared" si="7"/>
        <v>0</v>
      </c>
      <c r="K168" s="51">
        <f t="shared" si="8"/>
        <v>0</v>
      </c>
      <c r="N168" s="56">
        <v>27.96</v>
      </c>
    </row>
    <row r="169" spans="2:14" ht="57">
      <c r="B169" s="49" t="s">
        <v>350</v>
      </c>
      <c r="C169" s="49" t="s">
        <v>351</v>
      </c>
      <c r="D169" s="50" t="s">
        <v>22</v>
      </c>
      <c r="E169" s="51">
        <v>12</v>
      </c>
      <c r="F169" s="52"/>
      <c r="G169" s="52"/>
      <c r="H169" s="51">
        <f t="shared" si="6"/>
        <v>0</v>
      </c>
      <c r="I169" s="53"/>
      <c r="J169" s="51">
        <f t="shared" si="7"/>
        <v>0</v>
      </c>
      <c r="K169" s="51">
        <f t="shared" si="8"/>
        <v>0</v>
      </c>
      <c r="N169" s="56">
        <v>26.52</v>
      </c>
    </row>
    <row r="170" spans="2:14" ht="57">
      <c r="B170" s="49" t="s">
        <v>352</v>
      </c>
      <c r="C170" s="49" t="s">
        <v>353</v>
      </c>
      <c r="D170" s="50" t="s">
        <v>22</v>
      </c>
      <c r="E170" s="51">
        <v>1</v>
      </c>
      <c r="F170" s="52"/>
      <c r="G170" s="52"/>
      <c r="H170" s="51">
        <f t="shared" si="6"/>
        <v>0</v>
      </c>
      <c r="I170" s="53"/>
      <c r="J170" s="51">
        <f t="shared" si="7"/>
        <v>0</v>
      </c>
      <c r="K170" s="51">
        <f t="shared" si="8"/>
        <v>0</v>
      </c>
      <c r="N170" s="56">
        <v>35.07</v>
      </c>
    </row>
    <row r="171" spans="2:14" ht="71.25">
      <c r="B171" s="49" t="s">
        <v>354</v>
      </c>
      <c r="C171" s="49" t="s">
        <v>355</v>
      </c>
      <c r="D171" s="50" t="s">
        <v>15</v>
      </c>
      <c r="E171" s="51">
        <v>10</v>
      </c>
      <c r="F171" s="52"/>
      <c r="G171" s="52"/>
      <c r="H171" s="51">
        <f t="shared" si="6"/>
        <v>0</v>
      </c>
      <c r="I171" s="53"/>
      <c r="J171" s="51">
        <f t="shared" si="7"/>
        <v>0</v>
      </c>
      <c r="K171" s="51">
        <f t="shared" si="8"/>
        <v>0</v>
      </c>
      <c r="N171" s="56">
        <v>59.69</v>
      </c>
    </row>
    <row r="172" spans="2:14" ht="57">
      <c r="B172" s="49" t="s">
        <v>356</v>
      </c>
      <c r="C172" s="49" t="s">
        <v>357</v>
      </c>
      <c r="D172" s="50" t="s">
        <v>36</v>
      </c>
      <c r="E172" s="51">
        <v>15</v>
      </c>
      <c r="F172" s="52"/>
      <c r="G172" s="52"/>
      <c r="H172" s="51">
        <f t="shared" si="6"/>
        <v>0</v>
      </c>
      <c r="I172" s="53"/>
      <c r="J172" s="51">
        <f t="shared" si="7"/>
        <v>0</v>
      </c>
      <c r="K172" s="51">
        <f t="shared" si="8"/>
        <v>0</v>
      </c>
      <c r="N172" s="56">
        <v>27.62</v>
      </c>
    </row>
    <row r="173" spans="2:14" ht="28.5">
      <c r="B173" s="49" t="s">
        <v>358</v>
      </c>
      <c r="C173" s="49" t="s">
        <v>359</v>
      </c>
      <c r="D173" s="50" t="s">
        <v>96</v>
      </c>
      <c r="E173" s="51">
        <v>2</v>
      </c>
      <c r="F173" s="52"/>
      <c r="G173" s="52"/>
      <c r="H173" s="51">
        <f t="shared" si="6"/>
        <v>0</v>
      </c>
      <c r="I173" s="53"/>
      <c r="J173" s="51">
        <f t="shared" si="7"/>
        <v>0</v>
      </c>
      <c r="K173" s="51">
        <f t="shared" si="8"/>
        <v>0</v>
      </c>
      <c r="N173" s="56">
        <v>54.27</v>
      </c>
    </row>
    <row r="174" spans="2:14" ht="57">
      <c r="B174" s="49" t="s">
        <v>360</v>
      </c>
      <c r="C174" s="49" t="s">
        <v>361</v>
      </c>
      <c r="D174" s="50" t="s">
        <v>22</v>
      </c>
      <c r="E174" s="51">
        <v>1</v>
      </c>
      <c r="F174" s="52"/>
      <c r="G174" s="52"/>
      <c r="H174" s="51">
        <f t="shared" si="6"/>
        <v>0</v>
      </c>
      <c r="I174" s="53"/>
      <c r="J174" s="51">
        <f t="shared" si="7"/>
        <v>0</v>
      </c>
      <c r="K174" s="51">
        <f t="shared" si="8"/>
        <v>0</v>
      </c>
      <c r="N174" s="56">
        <v>48.6</v>
      </c>
    </row>
    <row r="175" spans="2:14" ht="57">
      <c r="B175" s="49" t="s">
        <v>362</v>
      </c>
      <c r="C175" s="49" t="s">
        <v>363</v>
      </c>
      <c r="D175" s="50" t="s">
        <v>22</v>
      </c>
      <c r="E175" s="51">
        <v>4</v>
      </c>
      <c r="F175" s="52"/>
      <c r="G175" s="52"/>
      <c r="H175" s="51">
        <f t="shared" si="6"/>
        <v>0</v>
      </c>
      <c r="I175" s="53"/>
      <c r="J175" s="51">
        <f t="shared" si="7"/>
        <v>0</v>
      </c>
      <c r="K175" s="51">
        <f t="shared" si="8"/>
        <v>0</v>
      </c>
      <c r="N175" s="56">
        <v>17.76</v>
      </c>
    </row>
    <row r="176" spans="2:14" ht="28.5">
      <c r="B176" s="49" t="s">
        <v>364</v>
      </c>
      <c r="C176" s="49" t="s">
        <v>365</v>
      </c>
      <c r="D176" s="50" t="s">
        <v>22</v>
      </c>
      <c r="E176" s="51">
        <v>2</v>
      </c>
      <c r="F176" s="52"/>
      <c r="G176" s="52"/>
      <c r="H176" s="51">
        <f t="shared" si="6"/>
        <v>0</v>
      </c>
      <c r="I176" s="53"/>
      <c r="J176" s="51">
        <f t="shared" si="7"/>
        <v>0</v>
      </c>
      <c r="K176" s="51">
        <f t="shared" si="8"/>
        <v>0</v>
      </c>
      <c r="N176" s="56">
        <v>57.15</v>
      </c>
    </row>
    <row r="177" spans="2:14" ht="28.5">
      <c r="B177" s="49" t="s">
        <v>366</v>
      </c>
      <c r="C177" s="49" t="s">
        <v>367</v>
      </c>
      <c r="D177" s="50" t="s">
        <v>22</v>
      </c>
      <c r="E177" s="51">
        <v>1</v>
      </c>
      <c r="F177" s="52"/>
      <c r="G177" s="52"/>
      <c r="H177" s="51">
        <f t="shared" si="6"/>
        <v>0</v>
      </c>
      <c r="I177" s="53"/>
      <c r="J177" s="51">
        <f t="shared" si="7"/>
        <v>0</v>
      </c>
      <c r="K177" s="51">
        <f t="shared" si="8"/>
        <v>0</v>
      </c>
      <c r="N177" s="56">
        <v>91.69</v>
      </c>
    </row>
    <row r="178" spans="2:14" ht="15">
      <c r="B178" s="44" t="s">
        <v>368</v>
      </c>
      <c r="C178" s="54" t="s">
        <v>184</v>
      </c>
      <c r="D178" s="45"/>
      <c r="E178" s="46"/>
      <c r="F178" s="46"/>
      <c r="G178" s="46"/>
      <c r="H178" s="46">
        <f t="shared" si="6"/>
      </c>
      <c r="I178" s="47"/>
      <c r="J178" s="46">
        <f t="shared" si="7"/>
      </c>
      <c r="K178" s="48">
        <f t="shared" si="8"/>
      </c>
      <c r="N178" s="56"/>
    </row>
    <row r="179" spans="2:14" ht="28.5">
      <c r="B179" s="49" t="s">
        <v>369</v>
      </c>
      <c r="C179" s="49" t="s">
        <v>213</v>
      </c>
      <c r="D179" s="50" t="s">
        <v>22</v>
      </c>
      <c r="E179" s="51">
        <v>350</v>
      </c>
      <c r="F179" s="52"/>
      <c r="G179" s="52"/>
      <c r="H179" s="51">
        <f t="shared" si="6"/>
        <v>0</v>
      </c>
      <c r="I179" s="53"/>
      <c r="J179" s="51">
        <f t="shared" si="7"/>
        <v>0</v>
      </c>
      <c r="K179" s="51">
        <f t="shared" si="8"/>
        <v>0</v>
      </c>
      <c r="N179" s="56">
        <v>15.1</v>
      </c>
    </row>
    <row r="180" spans="2:14" ht="28.5">
      <c r="B180" s="49" t="s">
        <v>370</v>
      </c>
      <c r="C180" s="49" t="s">
        <v>185</v>
      </c>
      <c r="D180" s="50" t="s">
        <v>22</v>
      </c>
      <c r="E180" s="51">
        <v>28</v>
      </c>
      <c r="F180" s="52"/>
      <c r="G180" s="52"/>
      <c r="H180" s="51">
        <f t="shared" si="6"/>
        <v>0</v>
      </c>
      <c r="I180" s="53"/>
      <c r="J180" s="51">
        <f t="shared" si="7"/>
        <v>0</v>
      </c>
      <c r="K180" s="51">
        <f t="shared" si="8"/>
        <v>0</v>
      </c>
      <c r="N180" s="56">
        <v>33.4</v>
      </c>
    </row>
    <row r="181" spans="2:14" ht="42.75">
      <c r="B181" s="49" t="s">
        <v>371</v>
      </c>
      <c r="C181" s="49" t="s">
        <v>186</v>
      </c>
      <c r="D181" s="50" t="s">
        <v>36</v>
      </c>
      <c r="E181" s="51">
        <v>30</v>
      </c>
      <c r="F181" s="52"/>
      <c r="G181" s="52"/>
      <c r="H181" s="51">
        <f t="shared" si="6"/>
        <v>0</v>
      </c>
      <c r="I181" s="53"/>
      <c r="J181" s="51">
        <f t="shared" si="7"/>
        <v>0</v>
      </c>
      <c r="K181" s="51">
        <f t="shared" si="8"/>
        <v>0</v>
      </c>
      <c r="N181" s="56">
        <v>10.93</v>
      </c>
    </row>
    <row r="182" spans="2:14" ht="42.75">
      <c r="B182" s="49" t="s">
        <v>372</v>
      </c>
      <c r="C182" s="49" t="s">
        <v>373</v>
      </c>
      <c r="D182" s="50" t="s">
        <v>22</v>
      </c>
      <c r="E182" s="51">
        <v>9</v>
      </c>
      <c r="F182" s="52"/>
      <c r="G182" s="52"/>
      <c r="H182" s="51">
        <f t="shared" si="6"/>
        <v>0</v>
      </c>
      <c r="I182" s="53"/>
      <c r="J182" s="51">
        <f t="shared" si="7"/>
        <v>0</v>
      </c>
      <c r="K182" s="51">
        <f t="shared" si="8"/>
        <v>0</v>
      </c>
      <c r="N182" s="56">
        <v>56.2</v>
      </c>
    </row>
    <row r="183" spans="2:14" ht="28.5">
      <c r="B183" s="49" t="s">
        <v>374</v>
      </c>
      <c r="C183" s="49" t="s">
        <v>187</v>
      </c>
      <c r="D183" s="50" t="s">
        <v>22</v>
      </c>
      <c r="E183" s="51">
        <v>9</v>
      </c>
      <c r="F183" s="52"/>
      <c r="G183" s="52"/>
      <c r="H183" s="51">
        <f t="shared" si="6"/>
        <v>0</v>
      </c>
      <c r="I183" s="53"/>
      <c r="J183" s="51">
        <f t="shared" si="7"/>
        <v>0</v>
      </c>
      <c r="K183" s="51">
        <f t="shared" si="8"/>
        <v>0</v>
      </c>
      <c r="N183" s="56">
        <v>178.26</v>
      </c>
    </row>
    <row r="184" spans="2:14" ht="28.5">
      <c r="B184" s="49" t="s">
        <v>375</v>
      </c>
      <c r="C184" s="49" t="s">
        <v>188</v>
      </c>
      <c r="D184" s="50" t="s">
        <v>36</v>
      </c>
      <c r="E184" s="51">
        <v>40</v>
      </c>
      <c r="F184" s="52"/>
      <c r="G184" s="52"/>
      <c r="H184" s="51">
        <f t="shared" si="6"/>
        <v>0</v>
      </c>
      <c r="I184" s="53"/>
      <c r="J184" s="51">
        <f t="shared" si="7"/>
        <v>0</v>
      </c>
      <c r="K184" s="51">
        <f t="shared" si="8"/>
        <v>0</v>
      </c>
      <c r="N184" s="56">
        <v>28.12</v>
      </c>
    </row>
    <row r="185" spans="2:14" ht="28.5">
      <c r="B185" s="49" t="s">
        <v>376</v>
      </c>
      <c r="C185" s="49" t="s">
        <v>214</v>
      </c>
      <c r="D185" s="50" t="s">
        <v>36</v>
      </c>
      <c r="E185" s="51">
        <v>130</v>
      </c>
      <c r="F185" s="52"/>
      <c r="G185" s="52"/>
      <c r="H185" s="51">
        <f t="shared" si="6"/>
        <v>0</v>
      </c>
      <c r="I185" s="53"/>
      <c r="J185" s="51">
        <f t="shared" si="7"/>
        <v>0</v>
      </c>
      <c r="K185" s="51">
        <f t="shared" si="8"/>
        <v>0</v>
      </c>
      <c r="N185" s="56">
        <v>40.04</v>
      </c>
    </row>
    <row r="186" spans="2:14" ht="28.5">
      <c r="B186" s="49" t="s">
        <v>377</v>
      </c>
      <c r="C186" s="49" t="s">
        <v>215</v>
      </c>
      <c r="D186" s="50" t="s">
        <v>22</v>
      </c>
      <c r="E186" s="51">
        <v>1</v>
      </c>
      <c r="F186" s="52"/>
      <c r="G186" s="52"/>
      <c r="H186" s="51">
        <f t="shared" si="6"/>
        <v>0</v>
      </c>
      <c r="I186" s="53"/>
      <c r="J186" s="51">
        <f t="shared" si="7"/>
        <v>0</v>
      </c>
      <c r="K186" s="51">
        <f t="shared" si="8"/>
        <v>0</v>
      </c>
      <c r="N186" s="56">
        <v>342.49</v>
      </c>
    </row>
    <row r="187" spans="2:14" ht="15">
      <c r="B187" s="44" t="s">
        <v>378</v>
      </c>
      <c r="C187" s="54" t="s">
        <v>219</v>
      </c>
      <c r="D187" s="45"/>
      <c r="E187" s="46"/>
      <c r="F187" s="46"/>
      <c r="G187" s="46"/>
      <c r="H187" s="46">
        <f t="shared" si="6"/>
      </c>
      <c r="I187" s="47"/>
      <c r="J187" s="46">
        <f t="shared" si="7"/>
      </c>
      <c r="K187" s="48">
        <f t="shared" si="8"/>
      </c>
      <c r="N187" s="56"/>
    </row>
    <row r="188" spans="2:14" ht="15">
      <c r="B188" s="44" t="s">
        <v>379</v>
      </c>
      <c r="C188" s="54" t="s">
        <v>108</v>
      </c>
      <c r="D188" s="45"/>
      <c r="E188" s="46"/>
      <c r="F188" s="46"/>
      <c r="G188" s="46"/>
      <c r="H188" s="46">
        <f t="shared" si="6"/>
      </c>
      <c r="I188" s="47"/>
      <c r="J188" s="46">
        <f t="shared" si="7"/>
      </c>
      <c r="K188" s="48">
        <f t="shared" si="8"/>
      </c>
      <c r="N188" s="56"/>
    </row>
    <row r="189" spans="2:14" ht="28.5">
      <c r="B189" s="49" t="s">
        <v>380</v>
      </c>
      <c r="C189" s="49" t="s">
        <v>222</v>
      </c>
      <c r="D189" s="50" t="s">
        <v>38</v>
      </c>
      <c r="E189" s="51">
        <v>523.32</v>
      </c>
      <c r="F189" s="52"/>
      <c r="G189" s="52"/>
      <c r="H189" s="51">
        <f t="shared" si="6"/>
        <v>0</v>
      </c>
      <c r="I189" s="53"/>
      <c r="J189" s="51">
        <f t="shared" si="7"/>
        <v>0</v>
      </c>
      <c r="K189" s="51">
        <f t="shared" si="8"/>
        <v>0</v>
      </c>
      <c r="N189" s="56">
        <v>154.24</v>
      </c>
    </row>
    <row r="190" spans="2:14" ht="14.25">
      <c r="B190" s="49" t="s">
        <v>381</v>
      </c>
      <c r="C190" s="49" t="s">
        <v>224</v>
      </c>
      <c r="D190" s="50" t="s">
        <v>38</v>
      </c>
      <c r="E190" s="51">
        <v>12.14</v>
      </c>
      <c r="F190" s="52"/>
      <c r="G190" s="52"/>
      <c r="H190" s="51">
        <f t="shared" si="6"/>
        <v>0</v>
      </c>
      <c r="I190" s="53"/>
      <c r="J190" s="51">
        <f t="shared" si="7"/>
        <v>0</v>
      </c>
      <c r="K190" s="51">
        <f t="shared" si="8"/>
        <v>0</v>
      </c>
      <c r="N190" s="56">
        <v>48.21</v>
      </c>
    </row>
    <row r="191" spans="2:14" ht="14.25">
      <c r="B191" s="49" t="s">
        <v>382</v>
      </c>
      <c r="C191" s="49" t="s">
        <v>224</v>
      </c>
      <c r="D191" s="50" t="s">
        <v>38</v>
      </c>
      <c r="E191" s="51">
        <v>5.76</v>
      </c>
      <c r="F191" s="52"/>
      <c r="G191" s="52"/>
      <c r="H191" s="51">
        <f t="shared" si="6"/>
        <v>0</v>
      </c>
      <c r="I191" s="53"/>
      <c r="J191" s="51">
        <f t="shared" si="7"/>
        <v>0</v>
      </c>
      <c r="K191" s="51">
        <f t="shared" si="8"/>
        <v>0</v>
      </c>
      <c r="N191" s="56">
        <v>48.21</v>
      </c>
    </row>
    <row r="192" spans="2:14" ht="14.25">
      <c r="B192" s="49" t="s">
        <v>383</v>
      </c>
      <c r="C192" s="49" t="s">
        <v>224</v>
      </c>
      <c r="D192" s="50" t="s">
        <v>38</v>
      </c>
      <c r="E192" s="51">
        <v>8.85</v>
      </c>
      <c r="F192" s="52"/>
      <c r="G192" s="52"/>
      <c r="H192" s="51">
        <f t="shared" si="6"/>
        <v>0</v>
      </c>
      <c r="I192" s="53"/>
      <c r="J192" s="51">
        <f t="shared" si="7"/>
        <v>0</v>
      </c>
      <c r="K192" s="51">
        <f t="shared" si="8"/>
        <v>0</v>
      </c>
      <c r="N192" s="56">
        <v>48.21</v>
      </c>
    </row>
    <row r="193" spans="2:14" ht="14.25">
      <c r="B193" s="49" t="s">
        <v>384</v>
      </c>
      <c r="C193" s="49" t="s">
        <v>224</v>
      </c>
      <c r="D193" s="50" t="s">
        <v>38</v>
      </c>
      <c r="E193" s="51">
        <v>2.89</v>
      </c>
      <c r="F193" s="52"/>
      <c r="G193" s="52"/>
      <c r="H193" s="51">
        <f t="shared" si="6"/>
        <v>0</v>
      </c>
      <c r="I193" s="53"/>
      <c r="J193" s="51">
        <f t="shared" si="7"/>
        <v>0</v>
      </c>
      <c r="K193" s="51">
        <f t="shared" si="8"/>
        <v>0</v>
      </c>
      <c r="N193" s="56">
        <v>48.21</v>
      </c>
    </row>
    <row r="194" spans="2:14" ht="15">
      <c r="B194" s="44" t="s">
        <v>385</v>
      </c>
      <c r="C194" s="54" t="s">
        <v>386</v>
      </c>
      <c r="D194" s="45"/>
      <c r="E194" s="46"/>
      <c r="F194" s="46"/>
      <c r="G194" s="46"/>
      <c r="H194" s="46">
        <f t="shared" si="6"/>
      </c>
      <c r="I194" s="47"/>
      <c r="J194" s="46">
        <f t="shared" si="7"/>
      </c>
      <c r="K194" s="48">
        <f t="shared" si="8"/>
      </c>
      <c r="N194" s="56"/>
    </row>
    <row r="195" spans="2:14" ht="42.75">
      <c r="B195" s="49" t="s">
        <v>387</v>
      </c>
      <c r="C195" s="49" t="s">
        <v>388</v>
      </c>
      <c r="D195" s="50" t="s">
        <v>38</v>
      </c>
      <c r="E195" s="51">
        <v>1003.81</v>
      </c>
      <c r="F195" s="52"/>
      <c r="G195" s="52"/>
      <c r="H195" s="51">
        <f t="shared" si="6"/>
        <v>0</v>
      </c>
      <c r="I195" s="53"/>
      <c r="J195" s="51">
        <f t="shared" si="7"/>
        <v>0</v>
      </c>
      <c r="K195" s="51">
        <f t="shared" si="8"/>
        <v>0</v>
      </c>
      <c r="N195" s="56">
        <v>10.1</v>
      </c>
    </row>
    <row r="196" spans="2:14" ht="42.75">
      <c r="B196" s="49" t="s">
        <v>389</v>
      </c>
      <c r="C196" s="49" t="s">
        <v>390</v>
      </c>
      <c r="D196" s="50" t="s">
        <v>38</v>
      </c>
      <c r="E196" s="51">
        <v>1003.81</v>
      </c>
      <c r="F196" s="52"/>
      <c r="G196" s="52"/>
      <c r="H196" s="51">
        <f t="shared" si="6"/>
        <v>0</v>
      </c>
      <c r="I196" s="53"/>
      <c r="J196" s="51">
        <f t="shared" si="7"/>
        <v>0</v>
      </c>
      <c r="K196" s="51">
        <f t="shared" si="8"/>
        <v>0</v>
      </c>
      <c r="N196" s="56">
        <v>2.52</v>
      </c>
    </row>
    <row r="197" spans="2:14" ht="15">
      <c r="B197" s="44" t="s">
        <v>391</v>
      </c>
      <c r="C197" s="54" t="s">
        <v>229</v>
      </c>
      <c r="D197" s="45"/>
      <c r="E197" s="46"/>
      <c r="F197" s="46"/>
      <c r="G197" s="46"/>
      <c r="H197" s="46">
        <f t="shared" si="6"/>
      </c>
      <c r="I197" s="47"/>
      <c r="J197" s="46">
        <f t="shared" si="7"/>
      </c>
      <c r="K197" s="48">
        <f t="shared" si="8"/>
      </c>
      <c r="N197" s="56"/>
    </row>
    <row r="198" spans="2:14" ht="42.75">
      <c r="B198" s="49" t="s">
        <v>392</v>
      </c>
      <c r="C198" s="49" t="s">
        <v>231</v>
      </c>
      <c r="D198" s="50" t="s">
        <v>38</v>
      </c>
      <c r="E198" s="51">
        <v>61.2</v>
      </c>
      <c r="F198" s="52"/>
      <c r="G198" s="52"/>
      <c r="H198" s="51">
        <f t="shared" si="6"/>
        <v>0</v>
      </c>
      <c r="I198" s="53"/>
      <c r="J198" s="51">
        <f t="shared" si="7"/>
        <v>0</v>
      </c>
      <c r="K198" s="51">
        <f t="shared" si="8"/>
        <v>0</v>
      </c>
      <c r="N198" s="56">
        <v>12.8</v>
      </c>
    </row>
    <row r="199" spans="2:14" ht="28.5">
      <c r="B199" s="49" t="s">
        <v>393</v>
      </c>
      <c r="C199" s="49" t="s">
        <v>233</v>
      </c>
      <c r="D199" s="50" t="s">
        <v>38</v>
      </c>
      <c r="E199" s="51">
        <v>61.2</v>
      </c>
      <c r="F199" s="52"/>
      <c r="G199" s="52"/>
      <c r="H199" s="51">
        <f t="shared" si="6"/>
        <v>0</v>
      </c>
      <c r="I199" s="53"/>
      <c r="J199" s="51">
        <f t="shared" si="7"/>
        <v>0</v>
      </c>
      <c r="K199" s="51">
        <f t="shared" si="8"/>
        <v>0</v>
      </c>
      <c r="N199" s="56">
        <v>2.17</v>
      </c>
    </row>
    <row r="200" spans="2:14" ht="15">
      <c r="B200" s="44" t="s">
        <v>394</v>
      </c>
      <c r="C200" s="54" t="s">
        <v>234</v>
      </c>
      <c r="D200" s="45"/>
      <c r="E200" s="46"/>
      <c r="F200" s="46"/>
      <c r="G200" s="46"/>
      <c r="H200" s="46">
        <f t="shared" si="6"/>
      </c>
      <c r="I200" s="47"/>
      <c r="J200" s="46">
        <f t="shared" si="7"/>
      </c>
      <c r="K200" s="48">
        <f t="shared" si="8"/>
      </c>
      <c r="N200" s="56"/>
    </row>
    <row r="201" spans="2:14" ht="28.5">
      <c r="B201" s="49" t="s">
        <v>395</v>
      </c>
      <c r="C201" s="49" t="s">
        <v>235</v>
      </c>
      <c r="D201" s="50" t="s">
        <v>38</v>
      </c>
      <c r="E201" s="51">
        <v>22.47</v>
      </c>
      <c r="F201" s="52"/>
      <c r="G201" s="52"/>
      <c r="H201" s="51">
        <f t="shared" si="6"/>
        <v>0</v>
      </c>
      <c r="I201" s="53"/>
      <c r="J201" s="51">
        <f t="shared" si="7"/>
        <v>0</v>
      </c>
      <c r="K201" s="51">
        <f t="shared" si="8"/>
        <v>0</v>
      </c>
      <c r="N201" s="56">
        <v>18.8</v>
      </c>
    </row>
    <row r="202" spans="2:14" ht="15">
      <c r="B202" s="44" t="s">
        <v>396</v>
      </c>
      <c r="C202" s="54" t="s">
        <v>237</v>
      </c>
      <c r="D202" s="45"/>
      <c r="E202" s="46"/>
      <c r="F202" s="46"/>
      <c r="G202" s="46"/>
      <c r="H202" s="46">
        <f t="shared" si="6"/>
      </c>
      <c r="I202" s="47"/>
      <c r="J202" s="46">
        <f t="shared" si="7"/>
      </c>
      <c r="K202" s="48">
        <f t="shared" si="8"/>
      </c>
      <c r="N202" s="56"/>
    </row>
    <row r="203" spans="2:14" ht="15">
      <c r="B203" s="44" t="s">
        <v>397</v>
      </c>
      <c r="C203" s="54" t="s">
        <v>239</v>
      </c>
      <c r="D203" s="45"/>
      <c r="E203" s="46"/>
      <c r="F203" s="46"/>
      <c r="G203" s="46"/>
      <c r="H203" s="46">
        <f t="shared" si="6"/>
      </c>
      <c r="I203" s="47"/>
      <c r="J203" s="46">
        <f t="shared" si="7"/>
      </c>
      <c r="K203" s="48">
        <f t="shared" si="8"/>
      </c>
      <c r="N203" s="56"/>
    </row>
    <row r="204" spans="2:14" ht="42.75">
      <c r="B204" s="49" t="s">
        <v>398</v>
      </c>
      <c r="C204" s="49" t="s">
        <v>241</v>
      </c>
      <c r="D204" s="50" t="s">
        <v>96</v>
      </c>
      <c r="E204" s="51">
        <v>1</v>
      </c>
      <c r="F204" s="52"/>
      <c r="G204" s="52"/>
      <c r="H204" s="51">
        <f t="shared" si="6"/>
        <v>0</v>
      </c>
      <c r="I204" s="53"/>
      <c r="J204" s="51">
        <f t="shared" si="7"/>
        <v>0</v>
      </c>
      <c r="K204" s="51">
        <f t="shared" si="8"/>
        <v>0</v>
      </c>
      <c r="N204" s="56">
        <v>1167.86</v>
      </c>
    </row>
    <row r="205" spans="2:14" ht="71.25">
      <c r="B205" s="49" t="s">
        <v>399</v>
      </c>
      <c r="C205" s="49" t="s">
        <v>242</v>
      </c>
      <c r="D205" s="50" t="s">
        <v>38</v>
      </c>
      <c r="E205" s="51">
        <v>1</v>
      </c>
      <c r="F205" s="52"/>
      <c r="G205" s="52"/>
      <c r="H205" s="51">
        <f t="shared" si="6"/>
        <v>0</v>
      </c>
      <c r="I205" s="53"/>
      <c r="J205" s="51">
        <f t="shared" si="7"/>
        <v>0</v>
      </c>
      <c r="K205" s="51">
        <f t="shared" si="8"/>
        <v>0</v>
      </c>
      <c r="N205" s="56">
        <v>3288.65</v>
      </c>
    </row>
    <row r="206" spans="2:14" ht="71.25">
      <c r="B206" s="49" t="s">
        <v>400</v>
      </c>
      <c r="C206" s="49" t="s">
        <v>243</v>
      </c>
      <c r="D206" s="50" t="s">
        <v>96</v>
      </c>
      <c r="E206" s="51">
        <v>1</v>
      </c>
      <c r="F206" s="52"/>
      <c r="G206" s="52"/>
      <c r="H206" s="51">
        <f t="shared" si="6"/>
        <v>0</v>
      </c>
      <c r="I206" s="53"/>
      <c r="J206" s="51">
        <f t="shared" si="7"/>
        <v>0</v>
      </c>
      <c r="K206" s="51">
        <f t="shared" si="8"/>
        <v>0</v>
      </c>
      <c r="N206" s="56">
        <v>2010.82</v>
      </c>
    </row>
    <row r="207" spans="2:14" ht="15">
      <c r="B207" s="44" t="s">
        <v>401</v>
      </c>
      <c r="C207" s="54" t="s">
        <v>245</v>
      </c>
      <c r="D207" s="45"/>
      <c r="E207" s="46"/>
      <c r="F207" s="46"/>
      <c r="G207" s="46"/>
      <c r="H207" s="46">
        <f t="shared" si="6"/>
      </c>
      <c r="I207" s="47"/>
      <c r="J207" s="46">
        <f t="shared" si="7"/>
      </c>
      <c r="K207" s="48">
        <f t="shared" si="8"/>
      </c>
      <c r="N207" s="56"/>
    </row>
    <row r="208" spans="2:14" ht="42.75">
      <c r="B208" s="49" t="s">
        <v>402</v>
      </c>
      <c r="C208" s="49" t="s">
        <v>247</v>
      </c>
      <c r="D208" s="50" t="s">
        <v>38</v>
      </c>
      <c r="E208" s="51">
        <v>94.2</v>
      </c>
      <c r="F208" s="52"/>
      <c r="G208" s="52"/>
      <c r="H208" s="51">
        <f t="shared" si="6"/>
        <v>0</v>
      </c>
      <c r="I208" s="53"/>
      <c r="J208" s="51">
        <f t="shared" si="7"/>
        <v>0</v>
      </c>
      <c r="K208" s="51">
        <f t="shared" si="8"/>
        <v>0</v>
      </c>
      <c r="N208" s="56">
        <v>10.4</v>
      </c>
    </row>
    <row r="209" spans="2:14" ht="14.25">
      <c r="B209" s="49" t="s">
        <v>403</v>
      </c>
      <c r="C209" s="49" t="s">
        <v>249</v>
      </c>
      <c r="D209" s="50" t="s">
        <v>38</v>
      </c>
      <c r="E209" s="51">
        <v>519</v>
      </c>
      <c r="F209" s="52"/>
      <c r="G209" s="52"/>
      <c r="H209" s="51">
        <f t="shared" si="6"/>
        <v>0</v>
      </c>
      <c r="I209" s="53"/>
      <c r="J209" s="51">
        <f t="shared" si="7"/>
        <v>0</v>
      </c>
      <c r="K209" s="51">
        <f t="shared" si="8"/>
        <v>0</v>
      </c>
      <c r="N209" s="56">
        <v>2.51</v>
      </c>
    </row>
    <row r="210" spans="2:14" ht="28.5">
      <c r="B210" s="49" t="s">
        <v>404</v>
      </c>
      <c r="C210" s="49" t="s">
        <v>405</v>
      </c>
      <c r="D210" s="50" t="s">
        <v>36</v>
      </c>
      <c r="E210" s="51">
        <v>105.5</v>
      </c>
      <c r="F210" s="52"/>
      <c r="G210" s="52"/>
      <c r="H210" s="51">
        <f t="shared" si="6"/>
        <v>0</v>
      </c>
      <c r="I210" s="53"/>
      <c r="J210" s="51">
        <f t="shared" si="7"/>
        <v>0</v>
      </c>
      <c r="K210" s="51">
        <f t="shared" si="8"/>
        <v>0</v>
      </c>
      <c r="N210" s="56">
        <v>50.39</v>
      </c>
    </row>
    <row r="211" spans="2:14" ht="15">
      <c r="B211" s="44" t="s">
        <v>406</v>
      </c>
      <c r="C211" s="54" t="s">
        <v>407</v>
      </c>
      <c r="D211" s="45"/>
      <c r="E211" s="46"/>
      <c r="F211" s="46"/>
      <c r="G211" s="46"/>
      <c r="H211" s="46">
        <f t="shared" si="6"/>
      </c>
      <c r="I211" s="47"/>
      <c r="J211" s="46">
        <f t="shared" si="7"/>
      </c>
      <c r="K211" s="48">
        <f t="shared" si="8"/>
      </c>
      <c r="N211" s="56"/>
    </row>
    <row r="212" spans="2:14" ht="28.5">
      <c r="B212" s="49" t="s">
        <v>408</v>
      </c>
      <c r="C212" s="49" t="s">
        <v>409</v>
      </c>
      <c r="D212" s="50" t="s">
        <v>96</v>
      </c>
      <c r="E212" s="51">
        <v>32.4</v>
      </c>
      <c r="F212" s="52"/>
      <c r="G212" s="52"/>
      <c r="H212" s="51">
        <f t="shared" si="6"/>
        <v>0</v>
      </c>
      <c r="I212" s="53"/>
      <c r="J212" s="51">
        <f t="shared" si="7"/>
        <v>0</v>
      </c>
      <c r="K212" s="51">
        <f t="shared" si="8"/>
        <v>0</v>
      </c>
      <c r="N212" s="56">
        <v>42.64</v>
      </c>
    </row>
    <row r="213" spans="2:11" ht="15">
      <c r="B213" s="23"/>
      <c r="C213" s="24"/>
      <c r="D213" s="24"/>
      <c r="E213" s="24"/>
      <c r="F213" s="24"/>
      <c r="G213" s="24"/>
      <c r="H213" s="24"/>
      <c r="I213" s="25"/>
      <c r="J213" s="26" t="s">
        <v>23</v>
      </c>
      <c r="K213" s="27">
        <f>SUM(K22:K212)</f>
        <v>0</v>
      </c>
    </row>
    <row r="214" ht="12.75">
      <c r="J214" s="28"/>
    </row>
    <row r="215" spans="2:10" ht="14.25">
      <c r="B215" s="29"/>
      <c r="C215" s="30">
        <f>C7</f>
        <v>0</v>
      </c>
      <c r="J215" s="28"/>
    </row>
    <row r="216" spans="2:10" ht="14.25">
      <c r="B216" s="31" t="str">
        <f>IF(B215="","(cidade)","")</f>
        <v>(cidade)</v>
      </c>
      <c r="C216" s="32"/>
      <c r="J216" s="28"/>
    </row>
    <row r="217" ht="12.75">
      <c r="J217" s="28"/>
    </row>
    <row r="218" ht="12.75">
      <c r="J218" s="28"/>
    </row>
    <row r="219" spans="3:10" ht="13.5" thickBot="1">
      <c r="C219" s="33"/>
      <c r="G219" s="34"/>
      <c r="H219" s="34"/>
      <c r="I219" s="34"/>
      <c r="J219" s="35"/>
    </row>
    <row r="220" spans="2:10" ht="15">
      <c r="B220" s="17"/>
      <c r="C220" s="36" t="s">
        <v>24</v>
      </c>
      <c r="D220" s="17"/>
      <c r="E220" s="17"/>
      <c r="F220" s="17"/>
      <c r="G220" s="59" t="s">
        <v>25</v>
      </c>
      <c r="H220" s="59"/>
      <c r="I220" s="59"/>
      <c r="J220" s="59"/>
    </row>
    <row r="221" spans="2:10" ht="14.25">
      <c r="B221" s="37" t="s">
        <v>26</v>
      </c>
      <c r="C221" s="38"/>
      <c r="D221" s="17"/>
      <c r="F221" s="37" t="s">
        <v>26</v>
      </c>
      <c r="G221" s="57"/>
      <c r="H221" s="57"/>
      <c r="I221" s="57"/>
      <c r="J221" s="57"/>
    </row>
    <row r="222" spans="2:11" ht="14.25">
      <c r="B222" s="37" t="s">
        <v>27</v>
      </c>
      <c r="C222" s="38"/>
      <c r="D222" s="17"/>
      <c r="F222" s="37" t="s">
        <v>28</v>
      </c>
      <c r="G222" s="57"/>
      <c r="H222" s="57"/>
      <c r="I222" s="57"/>
      <c r="J222" s="57"/>
      <c r="K222" s="1" t="str">
        <f>IF(G222="","(Ex,: Engenheiro Civil)","")</f>
        <v>(Ex,: Engenheiro Civil)</v>
      </c>
    </row>
    <row r="223" spans="2:11" ht="14.25">
      <c r="B223" s="37" t="s">
        <v>29</v>
      </c>
      <c r="C223" s="39"/>
      <c r="D223" s="17"/>
      <c r="F223" s="37" t="s">
        <v>30</v>
      </c>
      <c r="G223" s="57"/>
      <c r="H223" s="57"/>
      <c r="I223" s="57"/>
      <c r="J223" s="57"/>
      <c r="K223" s="1" t="str">
        <f>IF(G223="","(Ex: 100015-3)","")</f>
        <v>(Ex: 100015-3)</v>
      </c>
    </row>
    <row r="225" ht="12.75">
      <c r="M225" s="1"/>
    </row>
    <row r="226" ht="12.75">
      <c r="M226" s="1"/>
    </row>
    <row r="227" ht="12.75">
      <c r="M227" s="1"/>
    </row>
    <row r="228" ht="12.75">
      <c r="M228" s="1"/>
    </row>
    <row r="229" ht="12.75">
      <c r="M229" s="1"/>
    </row>
    <row r="230" ht="12.75">
      <c r="M230" s="1"/>
    </row>
    <row r="231" ht="12.75">
      <c r="M231" s="1"/>
    </row>
    <row r="232" ht="12.75">
      <c r="M232" s="1"/>
    </row>
    <row r="233" ht="12.75">
      <c r="M233" s="1"/>
    </row>
    <row r="234" ht="12.75">
      <c r="M234" s="1"/>
    </row>
    <row r="235" ht="12.75">
      <c r="M235" s="1"/>
    </row>
    <row r="236" ht="12.75">
      <c r="M236" s="1"/>
    </row>
    <row r="237" ht="12.75">
      <c r="M237" s="1"/>
    </row>
    <row r="238" ht="12.75">
      <c r="M238" s="1"/>
    </row>
    <row r="239" ht="12.75">
      <c r="M239" s="1"/>
    </row>
    <row r="240" ht="12.75">
      <c r="M240" s="1"/>
    </row>
    <row r="241" ht="12.75">
      <c r="M241" s="1"/>
    </row>
    <row r="242" ht="12.75">
      <c r="M242" s="1"/>
    </row>
    <row r="243" ht="12.75">
      <c r="M243" s="1"/>
    </row>
    <row r="244" ht="12.75">
      <c r="M244" s="1"/>
    </row>
  </sheetData>
  <sheetProtection formatColumns="0" formatRows="0"/>
  <mergeCells count="25">
    <mergeCell ref="N20:N21"/>
    <mergeCell ref="F20:H20"/>
    <mergeCell ref="G220:J220"/>
    <mergeCell ref="G221:J221"/>
    <mergeCell ref="B15:C15"/>
    <mergeCell ref="E15:K15"/>
    <mergeCell ref="B17:K17"/>
    <mergeCell ref="B18:K18"/>
    <mergeCell ref="B20:B21"/>
    <mergeCell ref="D20:D21"/>
    <mergeCell ref="E20:E21"/>
    <mergeCell ref="I20:I21"/>
    <mergeCell ref="J20:J21"/>
    <mergeCell ref="G222:J222"/>
    <mergeCell ref="K20:K21"/>
    <mergeCell ref="G223:J223"/>
    <mergeCell ref="B1:K1"/>
    <mergeCell ref="B10:K10"/>
    <mergeCell ref="B12:C12"/>
    <mergeCell ref="D12:H12"/>
    <mergeCell ref="I12:K12"/>
    <mergeCell ref="B13:C13"/>
    <mergeCell ref="D13:H13"/>
    <mergeCell ref="I13:K13"/>
    <mergeCell ref="C20:C21"/>
  </mergeCells>
  <conditionalFormatting sqref="C4">
    <cfRule type="expression" priority="51" dxfId="34" stopIfTrue="1">
      <formula>C4=""</formula>
    </cfRule>
    <cfRule type="expression" priority="52" dxfId="34" stopIfTrue="1">
      <formula>""</formula>
    </cfRule>
  </conditionalFormatting>
  <conditionalFormatting sqref="C5">
    <cfRule type="expression" priority="53" dxfId="34" stopIfTrue="1">
      <formula>C5=""</formula>
    </cfRule>
  </conditionalFormatting>
  <conditionalFormatting sqref="C6">
    <cfRule type="expression" priority="54" dxfId="34" stopIfTrue="1">
      <formula>C6=""</formula>
    </cfRule>
  </conditionalFormatting>
  <conditionalFormatting sqref="C7">
    <cfRule type="expression" priority="55" dxfId="34" stopIfTrue="1">
      <formula>C7=""</formula>
    </cfRule>
  </conditionalFormatting>
  <conditionalFormatting sqref="H6">
    <cfRule type="expression" priority="56" dxfId="34" stopIfTrue="1">
      <formula>H6=""</formula>
    </cfRule>
  </conditionalFormatting>
  <conditionalFormatting sqref="H5">
    <cfRule type="expression" priority="57" dxfId="34" stopIfTrue="1">
      <formula>H5=""</formula>
    </cfRule>
  </conditionalFormatting>
  <conditionalFormatting sqref="D15">
    <cfRule type="expression" priority="58" dxfId="34" stopIfTrue="1">
      <formula>$D$15=""</formula>
    </cfRule>
  </conditionalFormatting>
  <conditionalFormatting sqref="C221">
    <cfRule type="expression" priority="61" dxfId="34" stopIfTrue="1">
      <formula>C221=""</formula>
    </cfRule>
  </conditionalFormatting>
  <conditionalFormatting sqref="C222">
    <cfRule type="expression" priority="62" dxfId="34" stopIfTrue="1">
      <formula>C222=""</formula>
    </cfRule>
  </conditionalFormatting>
  <conditionalFormatting sqref="G222">
    <cfRule type="expression" priority="63" dxfId="34" stopIfTrue="1">
      <formula>G222=""</formula>
    </cfRule>
  </conditionalFormatting>
  <conditionalFormatting sqref="B215">
    <cfRule type="expression" priority="64" dxfId="34" stopIfTrue="1">
      <formula>$B$215=""</formula>
    </cfRule>
  </conditionalFormatting>
  <conditionalFormatting sqref="G221">
    <cfRule type="expression" priority="65" dxfId="34" stopIfTrue="1">
      <formula>G221=""</formula>
    </cfRule>
  </conditionalFormatting>
  <conditionalFormatting sqref="G223">
    <cfRule type="expression" priority="66" dxfId="34" stopIfTrue="1">
      <formula>G223=""</formula>
    </cfRule>
  </conditionalFormatting>
  <conditionalFormatting sqref="C223">
    <cfRule type="expression" priority="67" dxfId="34" stopIfTrue="1">
      <formula>$C$223=""</formula>
    </cfRule>
  </conditionalFormatting>
  <conditionalFormatting sqref="E15:G15">
    <cfRule type="containsText" priority="49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48" dxfId="0" operator="containsText" stopIfTrue="1" text="(INFORMAR AQUI O VALOR POR EXTENSO)">
      <formula>NOT(ISERROR(SEARCH("(INFORMAR AQUI O VALOR POR EXTENSO)",I13)))</formula>
    </cfRule>
  </conditionalFormatting>
  <conditionalFormatting sqref="J23:J34 J36:J38 J41:J43 J45:J50 J52:J55 J57:J62 J65:J69 J71:J74 J76:J82 J86:J89 J91 J93:J96 J99 J103:J104 J107:J125 J127:J132 J135 J137:J138 J140:J141 J143 J145:J156 J158:J166 J168:J177 J179:J186 J189:J193 J195:J196 J198:J199 J204:J206 J201 J208 J210 J212">
    <cfRule type="expression" priority="47" dxfId="3" stopIfTrue="1">
      <formula>J23&gt;N23</formula>
    </cfRule>
  </conditionalFormatting>
  <conditionalFormatting sqref="F23:F34 F36:F38 F41:F43 F45:F50 F52:F55 F57:F62 F65:F69 F71:F74 F76:F82 F86:F89 F91 F93:F96 F99 F103:F104 F107:F125 F127:F132 F135 F137:F138 F140:F141 F143 F145:F156 F158:F166 F168:F177 F179:F186 F189:F193 F195:F196 F198:F199 F201 F204:F206 F212">
    <cfRule type="expression" priority="45" dxfId="0" stopIfTrue="1">
      <formula>F23=""</formula>
    </cfRule>
  </conditionalFormatting>
  <conditionalFormatting sqref="G23:G34 G36:G38 G41:G43 G45:G50 G52:G55 G57:G62 G65:G69 G71:G74 G76:G82 G86:G89 G91 G93:G96 G99 G103:G104 G107:G125 G127:G132 G135 G137:G138 G140:G141 G143 G145:G156 G158:G166 G168:G177 G179:G186 G189:G193 G195:G196 G198:G199 G204:G206 G201 G208 G210 G212">
    <cfRule type="expression" priority="44" dxfId="0" stopIfTrue="1">
      <formula>G23=""</formula>
    </cfRule>
  </conditionalFormatting>
  <conditionalFormatting sqref="F25">
    <cfRule type="expression" priority="43" dxfId="0" stopIfTrue="1">
      <formula>F25=""</formula>
    </cfRule>
  </conditionalFormatting>
  <conditionalFormatting sqref="G25">
    <cfRule type="expression" priority="42" dxfId="0" stopIfTrue="1">
      <formula>G25=""</formula>
    </cfRule>
  </conditionalFormatting>
  <conditionalFormatting sqref="F27:G28">
    <cfRule type="expression" priority="41" dxfId="0" stopIfTrue="1">
      <formula>F27=""</formula>
    </cfRule>
  </conditionalFormatting>
  <conditionalFormatting sqref="F30:G32">
    <cfRule type="expression" priority="40" dxfId="0" stopIfTrue="1">
      <formula>F30=""</formula>
    </cfRule>
  </conditionalFormatting>
  <conditionalFormatting sqref="F36:G36">
    <cfRule type="expression" priority="39" dxfId="0" stopIfTrue="1">
      <formula>F36=""</formula>
    </cfRule>
  </conditionalFormatting>
  <conditionalFormatting sqref="F38">
    <cfRule type="expression" priority="38" dxfId="0" stopIfTrue="1">
      <formula>F38=""</formula>
    </cfRule>
  </conditionalFormatting>
  <conditionalFormatting sqref="G38">
    <cfRule type="expression" priority="37" dxfId="0" stopIfTrue="1">
      <formula>G38=""</formula>
    </cfRule>
  </conditionalFormatting>
  <conditionalFormatting sqref="I28">
    <cfRule type="expression" priority="31" dxfId="0" stopIfTrue="1">
      <formula>I28=""</formula>
    </cfRule>
  </conditionalFormatting>
  <conditionalFormatting sqref="I30">
    <cfRule type="expression" priority="30" dxfId="0" stopIfTrue="1">
      <formula>I30=""</formula>
    </cfRule>
  </conditionalFormatting>
  <conditionalFormatting sqref="I23:I34 I36:I38 I41:I43 I45:I50 I52:I55 I57:I62 I65:I69 I71:I74 I76:I82 I86:I89 I91 I93:I96 I99 I103:I104 I107:I125 I127:I132 I135 I137:I138 I140:I141 I143 I145:I156 I158:I166 I168:I177 I179:I186 I189:I193 I195:I196 I198:I199 I204:I206 I201 I208 I210 I212">
    <cfRule type="expression" priority="34" dxfId="0" stopIfTrue="1">
      <formula>I23=""</formula>
    </cfRule>
  </conditionalFormatting>
  <conditionalFormatting sqref="I25">
    <cfRule type="expression" priority="33" dxfId="0" stopIfTrue="1">
      <formula>I25=""</formula>
    </cfRule>
  </conditionalFormatting>
  <conditionalFormatting sqref="I27">
    <cfRule type="expression" priority="32" dxfId="0" stopIfTrue="1">
      <formula>I27=""</formula>
    </cfRule>
  </conditionalFormatting>
  <conditionalFormatting sqref="I31">
    <cfRule type="expression" priority="29" dxfId="0" stopIfTrue="1">
      <formula>I31=""</formula>
    </cfRule>
  </conditionalFormatting>
  <conditionalFormatting sqref="I32">
    <cfRule type="expression" priority="28" dxfId="0" stopIfTrue="1">
      <formula>I32=""</formula>
    </cfRule>
  </conditionalFormatting>
  <conditionalFormatting sqref="I36">
    <cfRule type="expression" priority="26" dxfId="0" stopIfTrue="1">
      <formula>I36=""</formula>
    </cfRule>
  </conditionalFormatting>
  <conditionalFormatting sqref="I38">
    <cfRule type="expression" priority="25" dxfId="0" stopIfTrue="1">
      <formula>I38=""</formula>
    </cfRule>
  </conditionalFormatting>
  <conditionalFormatting sqref="F114:F116 F118:F119 F121:F122 F124 F127:F132 F145:F154 F158:F161 F163:F164 F166 F169:F172 F174:F175">
    <cfRule type="expression" priority="11" dxfId="0" stopIfTrue="1">
      <formula>F114=""</formula>
    </cfRule>
  </conditionalFormatting>
  <conditionalFormatting sqref="F198:F199 F204:F205 F201">
    <cfRule type="expression" priority="13" dxfId="0" stopIfTrue="1">
      <formula>F198=""</formula>
    </cfRule>
  </conditionalFormatting>
  <conditionalFormatting sqref="F135 F137:F138 F140:F141 F143">
    <cfRule type="expression" priority="6" dxfId="0" stopIfTrue="1">
      <formula>F135=""</formula>
    </cfRule>
  </conditionalFormatting>
  <conditionalFormatting sqref="G199">
    <cfRule type="expression" priority="16" dxfId="0" stopIfTrue="1">
      <formula>G199=""</formula>
    </cfRule>
  </conditionalFormatting>
  <conditionalFormatting sqref="I114:I116 I118:I119 I121:I122 I124 I127:I132 I135 I138 I145:I154 I158:I161 I163:I164 I169:I172 I174:I175 I166 I140:I141 I143">
    <cfRule type="expression" priority="9" dxfId="0" stopIfTrue="1">
      <formula>I114=""</formula>
    </cfRule>
  </conditionalFormatting>
  <conditionalFormatting sqref="I199">
    <cfRule type="expression" priority="15" dxfId="0" stopIfTrue="1">
      <formula>I199=""</formula>
    </cfRule>
  </conditionalFormatting>
  <conditionalFormatting sqref="G114:G116 G118:G119 G121:G122 G124 G127:G132 G135 G138 G145:G154 G158:G161 G163:G164 G169:G172 G174:G175 G166 G140:G141 G143">
    <cfRule type="expression" priority="10" dxfId="0" stopIfTrue="1">
      <formula>G114=""</formula>
    </cfRule>
  </conditionalFormatting>
  <conditionalFormatting sqref="G137">
    <cfRule type="expression" priority="8" dxfId="0" stopIfTrue="1">
      <formula>G137=""</formula>
    </cfRule>
  </conditionalFormatting>
  <conditionalFormatting sqref="I137">
    <cfRule type="expression" priority="7" dxfId="0" stopIfTrue="1">
      <formula>I137=""</formula>
    </cfRule>
  </conditionalFormatting>
  <conditionalFormatting sqref="J209">
    <cfRule type="expression" priority="5" dxfId="3" stopIfTrue="1">
      <formula>J209&gt;N209</formula>
    </cfRule>
  </conditionalFormatting>
  <conditionalFormatting sqref="G209">
    <cfRule type="expression" priority="3" dxfId="0" stopIfTrue="1">
      <formula>G209=""</formula>
    </cfRule>
  </conditionalFormatting>
  <conditionalFormatting sqref="I209">
    <cfRule type="expression" priority="2" dxfId="0" stopIfTrue="1">
      <formula>I209=""</formula>
    </cfRule>
  </conditionalFormatting>
  <conditionalFormatting sqref="F208:F210">
    <cfRule type="expression" priority="1" dxfId="0" stopIfTrue="1">
      <formula>F208=""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4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2018-03-08T15:28:21Z</cp:lastPrinted>
  <dcterms:created xsi:type="dcterms:W3CDTF">2018-03-07T14:23:23Z</dcterms:created>
  <dcterms:modified xsi:type="dcterms:W3CDTF">2018-03-08T15:59:13Z</dcterms:modified>
  <cp:category/>
  <cp:version/>
  <cp:contentType/>
  <cp:contentStatus/>
</cp:coreProperties>
</file>