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Plan1" sheetId="2" r:id="rId2"/>
  </sheets>
  <definedNames>
    <definedName name="_xlfn.IFERROR" hidden="1">#NAME?</definedName>
    <definedName name="_xlnm.Print_Area" localSheetId="0">'ModeloPlanilhaObras'!$A$1:$L$89</definedName>
  </definedNames>
  <calcPr fullCalcOnLoad="1"/>
</workbook>
</file>

<file path=xl/sharedStrings.xml><?xml version="1.0" encoding="utf-8"?>
<sst xmlns="http://schemas.openxmlformats.org/spreadsheetml/2006/main" count="358" uniqueCount="170">
  <si>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</si>
  <si>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</si>
  <si>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</si>
  <si>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</si>
  <si>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</si>
  <si>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</si>
  <si>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</si>
  <si>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</si>
  <si>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</si>
  <si>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</si>
  <si>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</si>
  <si>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</si>
  <si>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</si>
  <si>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</si>
  <si>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</si>
  <si>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</si>
  <si>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</si>
  <si>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</si>
  <si>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</si>
  <si>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</si>
  <si>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</si>
  <si>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</si>
  <si>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</si>
  <si>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</si>
  <si>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</si>
  <si>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</si>
  <si>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</si>
  <si>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</si>
  <si>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</si>
  <si>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</si>
  <si>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</si>
  <si>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</si>
  <si>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</si>
  <si>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</si>
  <si>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</si>
  <si>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</si>
  <si>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</si>
  <si>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2.2</t>
  </si>
  <si>
    <t>3.1</t>
  </si>
  <si>
    <t>3.2</t>
  </si>
  <si>
    <t>4.1</t>
  </si>
  <si>
    <t>4.2</t>
  </si>
  <si>
    <t>5.1</t>
  </si>
  <si>
    <t>5.2</t>
  </si>
  <si>
    <t>3.3</t>
  </si>
  <si>
    <t>M3</t>
  </si>
  <si>
    <t>M</t>
  </si>
  <si>
    <t>CONCORRÊNCIA</t>
  </si>
  <si>
    <t>Contratação de empresa para requalificação viária do eixo Blumenau</t>
  </si>
  <si>
    <t>MUNICÍPIO DE JOINVILLE</t>
  </si>
  <si>
    <t>OBRA:</t>
  </si>
  <si>
    <t>PLANILHA ORÇAMENTÁRIA</t>
  </si>
  <si>
    <t>BDI:</t>
  </si>
  <si>
    <t>BDI Equipamentos:</t>
  </si>
  <si>
    <t>BDI Diferenciado:</t>
  </si>
  <si>
    <t>BASE DO ORÇAMENTO:</t>
  </si>
  <si>
    <t>RESPONSÁVEL TÉCNICO:</t>
  </si>
  <si>
    <t>ART:</t>
  </si>
  <si>
    <t>UN.</t>
  </si>
  <si>
    <t>QUANT.</t>
  </si>
  <si>
    <t>CUSTO UN.(R$)</t>
  </si>
  <si>
    <t>BDI(%)</t>
  </si>
  <si>
    <t>PREÇO(R$)</t>
  </si>
  <si>
    <t>PREÇO TOTAL(R$)</t>
  </si>
  <si>
    <t>SERVIÇOS PRELIMINARES</t>
  </si>
  <si>
    <t>PLACA DE OBRA EM CHAPA DE ACO GALVANIZADO</t>
  </si>
  <si>
    <t>REMOÇÕES E DEMOLIÇÕES</t>
  </si>
  <si>
    <t>DEMOLIÇÃO DE ABRIGOS</t>
  </si>
  <si>
    <t>2.1.1</t>
  </si>
  <si>
    <t>Demolição de abrigo de passageiros duplos</t>
  </si>
  <si>
    <t>unidade</t>
  </si>
  <si>
    <t>REMOÇÃO E REINSTALAÇÃO DE ABRIGO METÁLICO</t>
  </si>
  <si>
    <t>2.2.1</t>
  </si>
  <si>
    <t>Remoção e Reinstalação de abrigo metálico</t>
  </si>
  <si>
    <t>UN</t>
  </si>
  <si>
    <t>2.3</t>
  </si>
  <si>
    <t>REMOÇÃO DE PAVIMENTO EM PARALELEPÍPEDO</t>
  </si>
  <si>
    <t>2.3.1</t>
  </si>
  <si>
    <t>REMOÇÃO E TRANSPORTE DE PARALELEPÍPEDO EXISTENTE (COMPOSIÇÃO SINAPI 83338 E 95875 SINAPI JAN/2018)</t>
  </si>
  <si>
    <t>m²</t>
  </si>
  <si>
    <t>2.4</t>
  </si>
  <si>
    <t>DEMOLIÇÃO DE PASSEIOS</t>
  </si>
  <si>
    <t>2.4.1</t>
  </si>
  <si>
    <t>DEMOLIÇÃO DE PASSEIOS EXISTENTES</t>
  </si>
  <si>
    <t>2.5</t>
  </si>
  <si>
    <t>REMOÇÃO DE MEIO-FIO</t>
  </si>
  <si>
    <t>2.5.1</t>
  </si>
  <si>
    <t>REMOÇÃO E TRANSPORTE DE MEIO FIO EXISTENTE</t>
  </si>
  <si>
    <t>DRENAGEM PLUVIAL</t>
  </si>
  <si>
    <t>Assentamento de tubo de concreto com diâmetro de 30 cm para esperas de boca de lobo</t>
  </si>
  <si>
    <t>Rede de drenagem com tubos Ø 40 cm com escavação até 1,50 m de profundidade</t>
  </si>
  <si>
    <t>Rede de drenagem com tubos Ø 40 cm com escavação de 1,50 m até 2,00 m de profundidade</t>
  </si>
  <si>
    <t>3.4</t>
  </si>
  <si>
    <t>Rede de drenagem com tubos Ø 60 cm com escavação até 1,50 m de profundidade</t>
  </si>
  <si>
    <t>3.5</t>
  </si>
  <si>
    <t>Rede de drenagem com tubos Ø 60 cm com escavação de 1,50 m até 2,00 m de profundidade</t>
  </si>
  <si>
    <t>3.6</t>
  </si>
  <si>
    <t>Rede de drenagem com tubos Ø 80 cm com escavação até 1,50 m de profundidade</t>
  </si>
  <si>
    <t>3.7</t>
  </si>
  <si>
    <t>Rede de drenagem com tubos Ø 80 cm com escavação de 1,50 m até 2,00 m de profundidade</t>
  </si>
  <si>
    <t>3.8</t>
  </si>
  <si>
    <t>Rede de drenagem com tubos Ø 100 cm com escavação de 1,50 m até 2,00 m de profundidade</t>
  </si>
  <si>
    <t>3.9</t>
  </si>
  <si>
    <t>Rede de drenagem com tubos Ø 120 cm com escavação de 2,00 m até 2,50 m de profundidade</t>
  </si>
  <si>
    <t>3.10</t>
  </si>
  <si>
    <t>CAIXA DE INSPEÇÃO/POÇO DE VISITA PARA TUBO DE 40 CM</t>
  </si>
  <si>
    <t>3.11</t>
  </si>
  <si>
    <t>CAIXA DE INSPEÇÃO/POÇO DE VISITA PARA TUBO DE 60 CM</t>
  </si>
  <si>
    <t>3.12</t>
  </si>
  <si>
    <t>CAIXA DE INSPEÇÃO/POÇO DE VISITA PARA TUBO DE 80 CM</t>
  </si>
  <si>
    <t>3.13</t>
  </si>
  <si>
    <t>CAIXA DE INSPEÇÃO/POÇO DE VISITA PARA TUBO DE 100 CM</t>
  </si>
  <si>
    <t>3.14</t>
  </si>
  <si>
    <t>CAIXA DE INSPEÇÃO/POÇO DE VISITA PARA TUBO DE 120 CM</t>
  </si>
  <si>
    <t>3.15</t>
  </si>
  <si>
    <t>CAIXA DE LIGAÇÃO E PASSAGEM PARA TUBO DE 40 CM</t>
  </si>
  <si>
    <t>3.16</t>
  </si>
  <si>
    <t>CAIXA DE LIGAÇÃO E PASSAGEM PARA TUBO DE 60 CM</t>
  </si>
  <si>
    <t>3.17</t>
  </si>
  <si>
    <t>HIDROJATEADORA PARA DESOBSTRUCAO DE REDES E GALERIAS</t>
  </si>
  <si>
    <t>hora</t>
  </si>
  <si>
    <t>PAVIMENTAÇÃO URBANA</t>
  </si>
  <si>
    <t>ESCAVAÇÃO DAS CAMADAS DE SOLO EXISTENTES (COMPOSIÇÃO SINAPI 83338 E 95875 JAN/2018)</t>
  </si>
  <si>
    <t>M³</t>
  </si>
  <si>
    <t>SUB-BASE EM RACHÃO (COMPOSIÇÃO SINAPI 96399 E 95875 JAN/2018)</t>
  </si>
  <si>
    <t>4.3</t>
  </si>
  <si>
    <t>BASE EM BRITA GRADUADA TRATADA COM CIMENTO (BGTC)</t>
  </si>
  <si>
    <t>4.4</t>
  </si>
  <si>
    <t>Pavimento em Concreto(CCP) fctmk = 4,5 MPa, e= 20 cm com armação e juntas</t>
  </si>
  <si>
    <t>4.5</t>
  </si>
  <si>
    <t>BASE EM BRITA GRADUADA (COMPOSIÇÃO SINAPI 96396 E 95875 JAN/2018)</t>
  </si>
  <si>
    <t>4.6</t>
  </si>
  <si>
    <t>EXECUCAO DE IMPRIMACAO COM ASFALTO DILUIDO CM-30. AF_09/2017</t>
  </si>
  <si>
    <t>4.7</t>
  </si>
  <si>
    <t>PINTURA DE LIGACAO COM EMULSAO RR-1C</t>
  </si>
  <si>
    <t>4.8</t>
  </si>
  <si>
    <t>Concreto Asfáltico Usinado à Quente faixa B em ton DMT 20 km esp 4,0</t>
  </si>
  <si>
    <t>t</t>
  </si>
  <si>
    <t>4.9</t>
  </si>
  <si>
    <t>Concreto Asfáltico Usinado à Quente faixa C com Transporte da massa DMT 20 km</t>
  </si>
  <si>
    <t>OBRAS COMPLEMENTARES</t>
  </si>
  <si>
    <t>Meio-fio pré-moldado de concreto 100,0 cm (comprimento) x 12,0 cm (base inferior) x 8,0 cm (base superior) x 30,0 cm (altura)</t>
  </si>
  <si>
    <t>m</t>
  </si>
  <si>
    <t>EXECUÇÃO DE PASSEIO (CALÇADA) OU PISO DE CONCRETO COM CONCRETO MOLDADO IN LOCO, FCK 25 MPa, USINADO, ACABAMENTO MECÂNICO, ESPESSURA 7 CM, TELA DE AÇO E JUNTA SERRADA (COMP. SINAPI 94995 E 72136 DEZ/2012 E 84212 ABRIL/2016)</t>
  </si>
  <si>
    <t>5.3</t>
  </si>
  <si>
    <t>PAVIMENTACAO EM BLOCOS DE CONCRETO INTERTRAVADO (PAVER), ESPESSURA 6,0 CM, PODOTATIL (ALERTA E DIRECIONAL) FCK 35MPA</t>
  </si>
  <si>
    <t>5.4</t>
  </si>
  <si>
    <t>Abrigo de passageiros em estrutura metálica e vidro (fundação, abrigo, banco e lixeira).</t>
  </si>
  <si>
    <t>5.5</t>
  </si>
  <si>
    <t>BOCA DE LOBO COM GRELHA DE CONCRETO.</t>
  </si>
  <si>
    <t>5.6</t>
  </si>
  <si>
    <t>Levantamento de Grelha de Boca de Lobo na Pista</t>
  </si>
  <si>
    <t>UNIDADE</t>
  </si>
  <si>
    <t>5.7</t>
  </si>
  <si>
    <t>Nivelamento de Tampa de Poço de Visita na Pista</t>
  </si>
  <si>
    <t>OBRAS DE SINALIZAÇÃO VIÁRIA</t>
  </si>
  <si>
    <t>6.1</t>
  </si>
  <si>
    <t>Tachão refletivo monodirecional - fornecimento e colocação</t>
  </si>
  <si>
    <t>un</t>
  </si>
  <si>
    <t>6.2</t>
  </si>
  <si>
    <t>Pintura de faixa - termoplástico por aspersão - espessura de 1,5 mm</t>
  </si>
  <si>
    <t>6.3</t>
  </si>
  <si>
    <t>Pintura de setas e zebrados - termoplástico por extrusão - espessura de 3,0 mm</t>
  </si>
  <si>
    <t>6.4</t>
  </si>
  <si>
    <t>Pintura de setas e zebrados - tinta base acrílica - espessura de 0,6 mm</t>
  </si>
  <si>
    <t>6.5</t>
  </si>
  <si>
    <t>Placa de sinalização d= 50 cm, chapa aço nº 18, com película tipo I + IV</t>
  </si>
  <si>
    <t>6.6</t>
  </si>
  <si>
    <t>Placa de Sinalização 60 x 80 cm, chapa aço nº 18, película tipo I + IV</t>
  </si>
  <si>
    <t>TOTAL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</si>
</sst>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right" vertical="center"/>
    </xf>
    <xf numFmtId="4" fontId="45" fillId="0" borderId="29" xfId="0" applyNumberFormat="1" applyFont="1" applyBorder="1" applyAlignment="1">
      <alignment horizontal="right"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10" fontId="45" fillId="0" borderId="31" xfId="0" applyNumberFormat="1" applyFont="1" applyBorder="1" applyAlignment="1">
      <alignment vertical="center"/>
    </xf>
    <xf numFmtId="10" fontId="45" fillId="0" borderId="32" xfId="0" applyNumberFormat="1" applyFont="1" applyBorder="1" applyAlignment="1">
      <alignment vertical="center"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33" xfId="0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5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109"/>
  <sheetViews>
    <sheetView tabSelected="1" zoomScaleSheetLayoutView="100" zoomScalePageLayoutView="0" workbookViewId="0" topLeftCell="A1">
      <selection activeCell="P75" sqref="P75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47</v>
      </c>
      <c r="C3" s="40">
        <v>602019</v>
      </c>
      <c r="K3" s="9"/>
    </row>
    <row r="4" spans="2:11" ht="15.75">
      <c r="B4" s="8" t="s">
        <v>35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2" t="s">
        <v>6</v>
      </c>
      <c r="C10" s="72"/>
      <c r="D10" s="72"/>
      <c r="E10" s="72"/>
      <c r="F10" s="72"/>
      <c r="G10" s="72"/>
      <c r="H10" s="72"/>
      <c r="I10" s="72"/>
      <c r="J10" s="72"/>
      <c r="K10" s="72"/>
    </row>
    <row r="12" spans="2:11" ht="15">
      <c r="B12" s="73" t="s">
        <v>7</v>
      </c>
      <c r="C12" s="73"/>
      <c r="D12" s="74" t="s">
        <v>8</v>
      </c>
      <c r="E12" s="74"/>
      <c r="F12" s="74"/>
      <c r="G12" s="74"/>
      <c r="H12" s="74"/>
      <c r="I12" s="75" t="s">
        <v>9</v>
      </c>
      <c r="J12" s="75"/>
      <c r="K12" s="75"/>
    </row>
    <row r="13" spans="2:11" ht="15">
      <c r="B13" s="76" t="s">
        <v>48</v>
      </c>
      <c r="C13" s="76"/>
      <c r="D13" s="77">
        <f>K78</f>
        <v>0</v>
      </c>
      <c r="E13" s="77"/>
      <c r="F13" s="77"/>
      <c r="G13" s="77"/>
      <c r="H13" s="77"/>
      <c r="I13" s="78" t="str">
        <f>_xlfn.IFERROR(IF(D13=0,"(INFORMAR AQUI O VALOR POR EXTENSO)",CONVERTERPARAEXTENSO(D13)),"(INFORMAR AQUI O VALOR POR EXTENSO)")</f>
        <v>(INFORMAR AQUI O VALOR POR EXTENSO)</v>
      </c>
      <c r="J13" s="78"/>
      <c r="K13" s="78"/>
    </row>
    <row r="15" spans="2:11" ht="15">
      <c r="B15" s="70" t="s">
        <v>10</v>
      </c>
      <c r="C15" s="70"/>
      <c r="D15" s="39"/>
      <c r="E15" s="79" t="str">
        <f>_xlfn.IFERROR(IF(D15="","(INFORMAR AQUI O PRAZO POR EXTENSO) dias","("&amp;EXTENSO(TRUNC(D15,0))&amp;")"&amp;" dias"),"(INFORMAR AQUI O PRAZO POR EXTENSO) dias")</f>
        <v>(INFORMAR AQUI O PRAZO POR EXTENSO) dias</v>
      </c>
      <c r="F15" s="79"/>
      <c r="G15" s="79"/>
      <c r="H15" s="79"/>
      <c r="I15" s="79"/>
      <c r="J15" s="79"/>
      <c r="K15" s="79"/>
    </row>
    <row r="17" spans="2:11" ht="15">
      <c r="B17" s="84" t="s">
        <v>11</v>
      </c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33.75" customHeight="1">
      <c r="B18" s="85" t="s">
        <v>12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1:14" ht="15">
      <c r="A19" s="3"/>
      <c r="B19" s="42"/>
      <c r="C19" s="42"/>
      <c r="D19" s="42"/>
      <c r="E19" s="42"/>
      <c r="F19" s="43"/>
      <c r="G19" s="43"/>
      <c r="H19" s="44"/>
      <c r="I19" s="42"/>
      <c r="J19" s="45"/>
      <c r="K19" s="45"/>
      <c r="L19" s="3"/>
      <c r="N19" s="41"/>
    </row>
    <row r="20" spans="2:14" ht="15">
      <c r="B20" s="74" t="s">
        <v>13</v>
      </c>
      <c r="C20" s="74" t="s">
        <v>14</v>
      </c>
      <c r="D20" s="74" t="s">
        <v>15</v>
      </c>
      <c r="E20" s="89" t="s">
        <v>16</v>
      </c>
      <c r="F20" s="83" t="s">
        <v>17</v>
      </c>
      <c r="G20" s="83"/>
      <c r="H20" s="83"/>
      <c r="I20" s="87" t="s">
        <v>18</v>
      </c>
      <c r="J20" s="73" t="s">
        <v>19</v>
      </c>
      <c r="K20" s="73" t="s">
        <v>20</v>
      </c>
      <c r="N20" s="82" t="s">
        <v>21</v>
      </c>
    </row>
    <row r="21" spans="2:14" ht="15.75" customHeight="1">
      <c r="B21" s="86"/>
      <c r="C21" s="86"/>
      <c r="D21" s="86"/>
      <c r="E21" s="90"/>
      <c r="F21" s="50" t="s">
        <v>30</v>
      </c>
      <c r="G21" s="50" t="s">
        <v>31</v>
      </c>
      <c r="H21" s="51" t="s">
        <v>32</v>
      </c>
      <c r="I21" s="88"/>
      <c r="J21" s="81"/>
      <c r="K21" s="81"/>
      <c r="N21" s="82"/>
    </row>
    <row r="22" spans="2:14" ht="15">
      <c r="B22" s="52">
        <v>1</v>
      </c>
      <c r="C22" s="53" t="s">
        <v>64</v>
      </c>
      <c r="D22" s="54"/>
      <c r="E22" s="54"/>
      <c r="F22" s="54"/>
      <c r="G22" s="54"/>
      <c r="H22" s="54"/>
      <c r="I22" s="54"/>
      <c r="J22" s="54"/>
      <c r="K22" s="55"/>
      <c r="N22" s="23"/>
    </row>
    <row r="23" spans="2:14" ht="14.25">
      <c r="B23" s="46" t="s">
        <v>33</v>
      </c>
      <c r="C23" s="46" t="s">
        <v>65</v>
      </c>
      <c r="D23" s="47" t="s">
        <v>34</v>
      </c>
      <c r="E23" s="47">
        <v>2.5</v>
      </c>
      <c r="F23" s="56"/>
      <c r="G23" s="56"/>
      <c r="H23" s="47">
        <f>IF(E23&lt;&gt;"",TRUNC(F23,2)+TRUNC(G23,2),"")</f>
        <v>0</v>
      </c>
      <c r="I23" s="56"/>
      <c r="J23" s="47">
        <f>IF(E23&lt;&gt;"",TRUNC(H23*(1+TRUNC(I23,4)),2),"")</f>
        <v>0</v>
      </c>
      <c r="K23" s="47">
        <f>IF(E23&lt;&gt;"",TRUNC(TRUNC(J23,2)*TRUNC(E23,2),2),"")</f>
        <v>0</v>
      </c>
      <c r="N23" s="23">
        <v>392.79</v>
      </c>
    </row>
    <row r="24" spans="2:14" ht="15">
      <c r="B24" s="52">
        <v>2</v>
      </c>
      <c r="C24" s="53" t="s">
        <v>66</v>
      </c>
      <c r="D24" s="54"/>
      <c r="E24" s="54"/>
      <c r="F24" s="54"/>
      <c r="G24" s="54"/>
      <c r="H24" s="54">
        <f aca="true" t="shared" si="0" ref="H24:H40">IF(E24&lt;&gt;"",TRUNC(F24,2)+TRUNC(G24,2),"")</f>
      </c>
      <c r="I24" s="54"/>
      <c r="J24" s="54">
        <f aca="true" t="shared" si="1" ref="J24:J40">IF(E24&lt;&gt;"",TRUNC(H24*(1+TRUNC(I24,4)),2),"")</f>
      </c>
      <c r="K24" s="55">
        <f aca="true" t="shared" si="2" ref="K24:K40">IF(E24&lt;&gt;"",TRUNC(TRUNC(J24,2)*TRUNC(E24,2),2),"")</f>
      </c>
      <c r="N24" s="23"/>
    </row>
    <row r="25" spans="2:14" ht="15">
      <c r="B25" s="52" t="s">
        <v>36</v>
      </c>
      <c r="C25" s="53" t="s">
        <v>67</v>
      </c>
      <c r="D25" s="54"/>
      <c r="E25" s="54"/>
      <c r="F25" s="54"/>
      <c r="G25" s="54"/>
      <c r="H25" s="54">
        <f t="shared" si="0"/>
      </c>
      <c r="I25" s="54"/>
      <c r="J25" s="54">
        <f t="shared" si="1"/>
      </c>
      <c r="K25" s="55">
        <f t="shared" si="2"/>
      </c>
      <c r="N25" s="23"/>
    </row>
    <row r="26" spans="2:14" ht="14.25">
      <c r="B26" s="46" t="s">
        <v>68</v>
      </c>
      <c r="C26" s="46" t="s">
        <v>69</v>
      </c>
      <c r="D26" s="47" t="s">
        <v>70</v>
      </c>
      <c r="E26" s="47">
        <v>7</v>
      </c>
      <c r="F26" s="56"/>
      <c r="G26" s="56"/>
      <c r="H26" s="47">
        <f t="shared" si="0"/>
        <v>0</v>
      </c>
      <c r="I26" s="56"/>
      <c r="J26" s="47">
        <f t="shared" si="1"/>
        <v>0</v>
      </c>
      <c r="K26" s="47">
        <f t="shared" si="2"/>
        <v>0</v>
      </c>
      <c r="N26" s="23">
        <v>736.97</v>
      </c>
    </row>
    <row r="27" spans="2:14" ht="30">
      <c r="B27" s="52" t="s">
        <v>37</v>
      </c>
      <c r="C27" s="53" t="s">
        <v>71</v>
      </c>
      <c r="D27" s="54"/>
      <c r="E27" s="54"/>
      <c r="F27" s="54"/>
      <c r="G27" s="54"/>
      <c r="H27" s="54">
        <f t="shared" si="0"/>
      </c>
      <c r="I27" s="54"/>
      <c r="J27" s="54">
        <f t="shared" si="1"/>
      </c>
      <c r="K27" s="55">
        <f t="shared" si="2"/>
      </c>
      <c r="N27" s="23"/>
    </row>
    <row r="28" spans="2:14" ht="14.25">
      <c r="B28" s="46" t="s">
        <v>72</v>
      </c>
      <c r="C28" s="46" t="s">
        <v>73</v>
      </c>
      <c r="D28" s="47" t="s">
        <v>74</v>
      </c>
      <c r="E28" s="47">
        <v>1</v>
      </c>
      <c r="F28" s="56"/>
      <c r="G28" s="56"/>
      <c r="H28" s="47">
        <f t="shared" si="0"/>
        <v>0</v>
      </c>
      <c r="I28" s="56"/>
      <c r="J28" s="47">
        <f t="shared" si="1"/>
        <v>0</v>
      </c>
      <c r="K28" s="47">
        <f t="shared" si="2"/>
        <v>0</v>
      </c>
      <c r="N28" s="23">
        <v>433.19</v>
      </c>
    </row>
    <row r="29" spans="2:14" ht="15">
      <c r="B29" s="52" t="s">
        <v>75</v>
      </c>
      <c r="C29" s="53" t="s">
        <v>76</v>
      </c>
      <c r="D29" s="54"/>
      <c r="E29" s="54"/>
      <c r="F29" s="54"/>
      <c r="G29" s="54"/>
      <c r="H29" s="54">
        <f t="shared" si="0"/>
      </c>
      <c r="I29" s="54"/>
      <c r="J29" s="54">
        <f t="shared" si="1"/>
      </c>
      <c r="K29" s="55">
        <f t="shared" si="2"/>
      </c>
      <c r="N29" s="23"/>
    </row>
    <row r="30" spans="2:14" ht="42.75">
      <c r="B30" s="46" t="s">
        <v>77</v>
      </c>
      <c r="C30" s="46" t="s">
        <v>78</v>
      </c>
      <c r="D30" s="47" t="s">
        <v>79</v>
      </c>
      <c r="E30" s="47">
        <v>9131</v>
      </c>
      <c r="F30" s="56"/>
      <c r="G30" s="56"/>
      <c r="H30" s="47">
        <f t="shared" si="0"/>
        <v>0</v>
      </c>
      <c r="I30" s="56"/>
      <c r="J30" s="47">
        <f t="shared" si="1"/>
        <v>0</v>
      </c>
      <c r="K30" s="47">
        <f t="shared" si="2"/>
        <v>0</v>
      </c>
      <c r="N30" s="23">
        <v>2.5</v>
      </c>
    </row>
    <row r="31" spans="2:14" ht="15">
      <c r="B31" s="52" t="s">
        <v>80</v>
      </c>
      <c r="C31" s="53" t="s">
        <v>81</v>
      </c>
      <c r="D31" s="54"/>
      <c r="E31" s="54"/>
      <c r="F31" s="54"/>
      <c r="G31" s="54"/>
      <c r="H31" s="54">
        <f t="shared" si="0"/>
      </c>
      <c r="I31" s="54"/>
      <c r="J31" s="54">
        <f t="shared" si="1"/>
      </c>
      <c r="K31" s="55">
        <f t="shared" si="2"/>
      </c>
      <c r="N31" s="23"/>
    </row>
    <row r="32" spans="2:14" ht="14.25">
      <c r="B32" s="46" t="s">
        <v>82</v>
      </c>
      <c r="C32" s="46" t="s">
        <v>83</v>
      </c>
      <c r="D32" s="47" t="s">
        <v>79</v>
      </c>
      <c r="E32" s="47">
        <v>693</v>
      </c>
      <c r="F32" s="56"/>
      <c r="G32" s="56"/>
      <c r="H32" s="47">
        <f t="shared" si="0"/>
        <v>0</v>
      </c>
      <c r="I32" s="56"/>
      <c r="J32" s="47">
        <f t="shared" si="1"/>
        <v>0</v>
      </c>
      <c r="K32" s="47">
        <f t="shared" si="2"/>
        <v>0</v>
      </c>
      <c r="N32" s="23">
        <v>55.75</v>
      </c>
    </row>
    <row r="33" spans="2:14" ht="15">
      <c r="B33" s="52" t="s">
        <v>84</v>
      </c>
      <c r="C33" s="53" t="s">
        <v>85</v>
      </c>
      <c r="D33" s="54"/>
      <c r="E33" s="54"/>
      <c r="F33" s="54"/>
      <c r="G33" s="54"/>
      <c r="H33" s="54">
        <f t="shared" si="0"/>
      </c>
      <c r="I33" s="54"/>
      <c r="J33" s="54">
        <f t="shared" si="1"/>
      </c>
      <c r="K33" s="55">
        <f t="shared" si="2"/>
      </c>
      <c r="N33" s="23"/>
    </row>
    <row r="34" spans="2:14" ht="28.5">
      <c r="B34" s="46" t="s">
        <v>86</v>
      </c>
      <c r="C34" s="46" t="s">
        <v>87</v>
      </c>
      <c r="D34" s="47" t="s">
        <v>46</v>
      </c>
      <c r="E34" s="47">
        <v>189</v>
      </c>
      <c r="F34" s="56"/>
      <c r="G34" s="56"/>
      <c r="H34" s="47">
        <f t="shared" si="0"/>
        <v>0</v>
      </c>
      <c r="I34" s="56"/>
      <c r="J34" s="47">
        <f t="shared" si="1"/>
        <v>0</v>
      </c>
      <c r="K34" s="47">
        <f t="shared" si="2"/>
        <v>0</v>
      </c>
      <c r="N34" s="23">
        <v>4.77</v>
      </c>
    </row>
    <row r="35" spans="2:14" ht="15">
      <c r="B35" s="52">
        <v>3</v>
      </c>
      <c r="C35" s="53" t="s">
        <v>88</v>
      </c>
      <c r="D35" s="54"/>
      <c r="E35" s="54"/>
      <c r="F35" s="54"/>
      <c r="G35" s="54"/>
      <c r="H35" s="54">
        <f t="shared" si="0"/>
      </c>
      <c r="I35" s="54"/>
      <c r="J35" s="54">
        <f t="shared" si="1"/>
      </c>
      <c r="K35" s="55">
        <f t="shared" si="2"/>
      </c>
      <c r="N35" s="23"/>
    </row>
    <row r="36" spans="2:14" ht="28.5">
      <c r="B36" s="46" t="s">
        <v>38</v>
      </c>
      <c r="C36" s="46" t="s">
        <v>89</v>
      </c>
      <c r="D36" s="47" t="s">
        <v>46</v>
      </c>
      <c r="E36" s="47">
        <v>326</v>
      </c>
      <c r="F36" s="56"/>
      <c r="G36" s="56"/>
      <c r="H36" s="47">
        <f t="shared" si="0"/>
        <v>0</v>
      </c>
      <c r="I36" s="56"/>
      <c r="J36" s="47">
        <f t="shared" si="1"/>
        <v>0</v>
      </c>
      <c r="K36" s="47">
        <f t="shared" si="2"/>
        <v>0</v>
      </c>
      <c r="N36" s="23">
        <v>74.8</v>
      </c>
    </row>
    <row r="37" spans="2:14" ht="28.5">
      <c r="B37" s="46" t="s">
        <v>39</v>
      </c>
      <c r="C37" s="46" t="s">
        <v>90</v>
      </c>
      <c r="D37" s="47" t="s">
        <v>46</v>
      </c>
      <c r="E37" s="47">
        <v>1261</v>
      </c>
      <c r="F37" s="56"/>
      <c r="G37" s="56"/>
      <c r="H37" s="47">
        <f t="shared" si="0"/>
        <v>0</v>
      </c>
      <c r="I37" s="56"/>
      <c r="J37" s="47">
        <f t="shared" si="1"/>
        <v>0</v>
      </c>
      <c r="K37" s="47">
        <f t="shared" si="2"/>
        <v>0</v>
      </c>
      <c r="N37" s="23">
        <v>217.1</v>
      </c>
    </row>
    <row r="38" spans="2:14" ht="28.5">
      <c r="B38" s="46" t="s">
        <v>44</v>
      </c>
      <c r="C38" s="46" t="s">
        <v>91</v>
      </c>
      <c r="D38" s="47" t="s">
        <v>46</v>
      </c>
      <c r="E38" s="47">
        <v>94</v>
      </c>
      <c r="F38" s="56"/>
      <c r="G38" s="56"/>
      <c r="H38" s="47">
        <f t="shared" si="0"/>
        <v>0</v>
      </c>
      <c r="I38" s="56"/>
      <c r="J38" s="47">
        <f t="shared" si="1"/>
        <v>0</v>
      </c>
      <c r="K38" s="47">
        <f t="shared" si="2"/>
        <v>0</v>
      </c>
      <c r="N38" s="23">
        <v>302.73</v>
      </c>
    </row>
    <row r="39" spans="2:14" ht="28.5">
      <c r="B39" s="46" t="s">
        <v>92</v>
      </c>
      <c r="C39" s="46" t="s">
        <v>93</v>
      </c>
      <c r="D39" s="47" t="s">
        <v>46</v>
      </c>
      <c r="E39" s="47">
        <v>491</v>
      </c>
      <c r="F39" s="56"/>
      <c r="G39" s="56"/>
      <c r="H39" s="47">
        <f t="shared" si="0"/>
        <v>0</v>
      </c>
      <c r="I39" s="56"/>
      <c r="J39" s="47">
        <f t="shared" si="1"/>
        <v>0</v>
      </c>
      <c r="K39" s="47">
        <f t="shared" si="2"/>
        <v>0</v>
      </c>
      <c r="N39" s="23">
        <v>276.63</v>
      </c>
    </row>
    <row r="40" spans="2:14" ht="28.5">
      <c r="B40" s="46" t="s">
        <v>94</v>
      </c>
      <c r="C40" s="46" t="s">
        <v>95</v>
      </c>
      <c r="D40" s="47" t="s">
        <v>46</v>
      </c>
      <c r="E40" s="47">
        <v>143</v>
      </c>
      <c r="F40" s="56"/>
      <c r="G40" s="56"/>
      <c r="H40" s="47">
        <f t="shared" si="0"/>
        <v>0</v>
      </c>
      <c r="I40" s="56"/>
      <c r="J40" s="47">
        <f t="shared" si="1"/>
        <v>0</v>
      </c>
      <c r="K40" s="47">
        <f t="shared" si="2"/>
        <v>0</v>
      </c>
      <c r="N40" s="23">
        <v>375.61</v>
      </c>
    </row>
    <row r="41" spans="2:14" ht="28.5">
      <c r="B41" s="46" t="s">
        <v>96</v>
      </c>
      <c r="C41" s="46" t="s">
        <v>97</v>
      </c>
      <c r="D41" s="47" t="s">
        <v>46</v>
      </c>
      <c r="E41" s="47">
        <v>314</v>
      </c>
      <c r="F41" s="56"/>
      <c r="G41" s="56"/>
      <c r="H41" s="47">
        <f>IF(E41&lt;&gt;"",TRUNC(F41,2)+TRUNC(G41,2),"")</f>
        <v>0</v>
      </c>
      <c r="I41" s="56"/>
      <c r="J41" s="47">
        <f>IF(E41&lt;&gt;"",TRUNC(H41*(1+TRUNC(I41,4)),2),"")</f>
        <v>0</v>
      </c>
      <c r="K41" s="47">
        <f>IF(E41&lt;&gt;"",TRUNC(TRUNC(J41,2)*TRUNC(E41,2),2),"")</f>
        <v>0</v>
      </c>
      <c r="N41" s="23">
        <v>500.58</v>
      </c>
    </row>
    <row r="42" spans="2:14" ht="28.5">
      <c r="B42" s="46" t="s">
        <v>98</v>
      </c>
      <c r="C42" s="46" t="s">
        <v>99</v>
      </c>
      <c r="D42" s="47" t="s">
        <v>46</v>
      </c>
      <c r="E42" s="47">
        <v>272</v>
      </c>
      <c r="F42" s="56"/>
      <c r="G42" s="56"/>
      <c r="H42" s="47">
        <f aca="true" t="shared" si="3" ref="H42:H58">IF(E42&lt;&gt;"",TRUNC(F42,2)+TRUNC(G42,2),"")</f>
        <v>0</v>
      </c>
      <c r="I42" s="56"/>
      <c r="J42" s="47">
        <f aca="true" t="shared" si="4" ref="J42:J58">IF(E42&lt;&gt;"",TRUNC(H42*(1+TRUNC(I42,4)),2),"")</f>
        <v>0</v>
      </c>
      <c r="K42" s="47">
        <f aca="true" t="shared" si="5" ref="K42:K58">IF(E42&lt;&gt;"",TRUNC(TRUNC(J42,2)*TRUNC(E42,2),2),"")</f>
        <v>0</v>
      </c>
      <c r="N42" s="23">
        <v>639.54</v>
      </c>
    </row>
    <row r="43" spans="2:14" ht="28.5">
      <c r="B43" s="46" t="s">
        <v>100</v>
      </c>
      <c r="C43" s="46" t="s">
        <v>101</v>
      </c>
      <c r="D43" s="47" t="s">
        <v>46</v>
      </c>
      <c r="E43" s="47">
        <v>207</v>
      </c>
      <c r="F43" s="56"/>
      <c r="G43" s="56"/>
      <c r="H43" s="47">
        <f t="shared" si="3"/>
        <v>0</v>
      </c>
      <c r="I43" s="56"/>
      <c r="J43" s="47">
        <f t="shared" si="4"/>
        <v>0</v>
      </c>
      <c r="K43" s="47">
        <f t="shared" si="5"/>
        <v>0</v>
      </c>
      <c r="N43" s="23">
        <v>776.22</v>
      </c>
    </row>
    <row r="44" spans="2:14" ht="28.5">
      <c r="B44" s="46" t="s">
        <v>102</v>
      </c>
      <c r="C44" s="46" t="s">
        <v>103</v>
      </c>
      <c r="D44" s="47" t="s">
        <v>46</v>
      </c>
      <c r="E44" s="47">
        <v>55</v>
      </c>
      <c r="F44" s="56"/>
      <c r="G44" s="56"/>
      <c r="H44" s="47">
        <f t="shared" si="3"/>
        <v>0</v>
      </c>
      <c r="I44" s="56"/>
      <c r="J44" s="47">
        <f t="shared" si="4"/>
        <v>0</v>
      </c>
      <c r="K44" s="47">
        <f t="shared" si="5"/>
        <v>0</v>
      </c>
      <c r="N44" s="23">
        <v>1105.6</v>
      </c>
    </row>
    <row r="45" spans="2:14" ht="28.5">
      <c r="B45" s="46" t="s">
        <v>104</v>
      </c>
      <c r="C45" s="46" t="s">
        <v>105</v>
      </c>
      <c r="D45" s="47" t="s">
        <v>74</v>
      </c>
      <c r="E45" s="47">
        <v>21</v>
      </c>
      <c r="F45" s="56"/>
      <c r="G45" s="56"/>
      <c r="H45" s="47">
        <f t="shared" si="3"/>
        <v>0</v>
      </c>
      <c r="I45" s="56"/>
      <c r="J45" s="47">
        <f t="shared" si="4"/>
        <v>0</v>
      </c>
      <c r="K45" s="47">
        <f t="shared" si="5"/>
        <v>0</v>
      </c>
      <c r="N45" s="23">
        <v>1169.3</v>
      </c>
    </row>
    <row r="46" spans="2:14" ht="28.5">
      <c r="B46" s="46" t="s">
        <v>106</v>
      </c>
      <c r="C46" s="46" t="s">
        <v>107</v>
      </c>
      <c r="D46" s="47" t="s">
        <v>74</v>
      </c>
      <c r="E46" s="47">
        <v>17</v>
      </c>
      <c r="F46" s="56"/>
      <c r="G46" s="56"/>
      <c r="H46" s="47">
        <f t="shared" si="3"/>
        <v>0</v>
      </c>
      <c r="I46" s="56"/>
      <c r="J46" s="47">
        <f t="shared" si="4"/>
        <v>0</v>
      </c>
      <c r="K46" s="47">
        <f t="shared" si="5"/>
        <v>0</v>
      </c>
      <c r="N46" s="23">
        <v>1468.46</v>
      </c>
    </row>
    <row r="47" spans="2:14" ht="28.5">
      <c r="B47" s="46" t="s">
        <v>108</v>
      </c>
      <c r="C47" s="46" t="s">
        <v>109</v>
      </c>
      <c r="D47" s="47" t="s">
        <v>74</v>
      </c>
      <c r="E47" s="47">
        <v>11</v>
      </c>
      <c r="F47" s="56"/>
      <c r="G47" s="56"/>
      <c r="H47" s="47">
        <f t="shared" si="3"/>
        <v>0</v>
      </c>
      <c r="I47" s="56"/>
      <c r="J47" s="47">
        <f t="shared" si="4"/>
        <v>0</v>
      </c>
      <c r="K47" s="47">
        <f t="shared" si="5"/>
        <v>0</v>
      </c>
      <c r="N47" s="23">
        <v>1963.97</v>
      </c>
    </row>
    <row r="48" spans="2:14" ht="28.5">
      <c r="B48" s="46" t="s">
        <v>110</v>
      </c>
      <c r="C48" s="46" t="s">
        <v>111</v>
      </c>
      <c r="D48" s="47" t="s">
        <v>74</v>
      </c>
      <c r="E48" s="47">
        <v>5</v>
      </c>
      <c r="F48" s="56"/>
      <c r="G48" s="56"/>
      <c r="H48" s="47">
        <f t="shared" si="3"/>
        <v>0</v>
      </c>
      <c r="I48" s="56"/>
      <c r="J48" s="47">
        <f t="shared" si="4"/>
        <v>0</v>
      </c>
      <c r="K48" s="47">
        <f t="shared" si="5"/>
        <v>0</v>
      </c>
      <c r="N48" s="23">
        <v>2686.72</v>
      </c>
    </row>
    <row r="49" spans="2:14" ht="28.5">
      <c r="B49" s="46" t="s">
        <v>112</v>
      </c>
      <c r="C49" s="46" t="s">
        <v>113</v>
      </c>
      <c r="D49" s="47" t="s">
        <v>74</v>
      </c>
      <c r="E49" s="47">
        <v>2</v>
      </c>
      <c r="F49" s="56"/>
      <c r="G49" s="56"/>
      <c r="H49" s="47">
        <f t="shared" si="3"/>
        <v>0</v>
      </c>
      <c r="I49" s="56"/>
      <c r="J49" s="47">
        <f t="shared" si="4"/>
        <v>0</v>
      </c>
      <c r="K49" s="47">
        <f t="shared" si="5"/>
        <v>0</v>
      </c>
      <c r="N49" s="23">
        <v>3624.73</v>
      </c>
    </row>
    <row r="50" spans="2:14" ht="28.5">
      <c r="B50" s="46" t="s">
        <v>114</v>
      </c>
      <c r="C50" s="46" t="s">
        <v>115</v>
      </c>
      <c r="D50" s="47" t="s">
        <v>74</v>
      </c>
      <c r="E50" s="47">
        <v>54</v>
      </c>
      <c r="F50" s="56"/>
      <c r="G50" s="56"/>
      <c r="H50" s="47">
        <f t="shared" si="3"/>
        <v>0</v>
      </c>
      <c r="I50" s="56"/>
      <c r="J50" s="47">
        <f t="shared" si="4"/>
        <v>0</v>
      </c>
      <c r="K50" s="47">
        <f t="shared" si="5"/>
        <v>0</v>
      </c>
      <c r="N50" s="23">
        <v>615.15</v>
      </c>
    </row>
    <row r="51" spans="2:14" ht="28.5">
      <c r="B51" s="46" t="s">
        <v>116</v>
      </c>
      <c r="C51" s="46" t="s">
        <v>117</v>
      </c>
      <c r="D51" s="47" t="s">
        <v>74</v>
      </c>
      <c r="E51" s="47">
        <v>20</v>
      </c>
      <c r="F51" s="56"/>
      <c r="G51" s="56"/>
      <c r="H51" s="47">
        <f t="shared" si="3"/>
        <v>0</v>
      </c>
      <c r="I51" s="56"/>
      <c r="J51" s="47">
        <f t="shared" si="4"/>
        <v>0</v>
      </c>
      <c r="K51" s="47">
        <f t="shared" si="5"/>
        <v>0</v>
      </c>
      <c r="N51" s="23">
        <v>959.35</v>
      </c>
    </row>
    <row r="52" spans="2:14" ht="28.5">
      <c r="B52" s="46" t="s">
        <v>118</v>
      </c>
      <c r="C52" s="46" t="s">
        <v>119</v>
      </c>
      <c r="D52" s="47" t="s">
        <v>120</v>
      </c>
      <c r="E52" s="47">
        <v>100</v>
      </c>
      <c r="F52" s="56"/>
      <c r="G52" s="56"/>
      <c r="H52" s="47">
        <f t="shared" si="3"/>
        <v>0</v>
      </c>
      <c r="I52" s="56"/>
      <c r="J52" s="47">
        <f t="shared" si="4"/>
        <v>0</v>
      </c>
      <c r="K52" s="47">
        <f t="shared" si="5"/>
        <v>0</v>
      </c>
      <c r="N52" s="23">
        <v>230.29</v>
      </c>
    </row>
    <row r="53" spans="2:14" ht="15">
      <c r="B53" s="52">
        <v>4</v>
      </c>
      <c r="C53" s="53" t="s">
        <v>121</v>
      </c>
      <c r="D53" s="54"/>
      <c r="E53" s="54"/>
      <c r="F53" s="54"/>
      <c r="G53" s="54"/>
      <c r="H53" s="54">
        <f t="shared" si="3"/>
      </c>
      <c r="I53" s="54"/>
      <c r="J53" s="54">
        <f t="shared" si="4"/>
      </c>
      <c r="K53" s="55">
        <f t="shared" si="5"/>
      </c>
      <c r="N53" s="23"/>
    </row>
    <row r="54" spans="2:14" ht="42.75">
      <c r="B54" s="46" t="s">
        <v>40</v>
      </c>
      <c r="C54" s="46" t="s">
        <v>122</v>
      </c>
      <c r="D54" s="47" t="s">
        <v>123</v>
      </c>
      <c r="E54" s="47">
        <v>4108.95</v>
      </c>
      <c r="F54" s="56"/>
      <c r="G54" s="56"/>
      <c r="H54" s="47">
        <f t="shared" si="3"/>
        <v>0</v>
      </c>
      <c r="I54" s="56"/>
      <c r="J54" s="47">
        <f t="shared" si="4"/>
        <v>0</v>
      </c>
      <c r="K54" s="47">
        <f t="shared" si="5"/>
        <v>0</v>
      </c>
      <c r="N54" s="23">
        <v>54.54</v>
      </c>
    </row>
    <row r="55" spans="2:14" ht="28.5">
      <c r="B55" s="46" t="s">
        <v>41</v>
      </c>
      <c r="C55" s="46" t="s">
        <v>124</v>
      </c>
      <c r="D55" s="47" t="s">
        <v>123</v>
      </c>
      <c r="E55" s="47">
        <v>4156.33</v>
      </c>
      <c r="F55" s="56"/>
      <c r="G55" s="56"/>
      <c r="H55" s="47">
        <f t="shared" si="3"/>
        <v>0</v>
      </c>
      <c r="I55" s="56"/>
      <c r="J55" s="47">
        <f t="shared" si="4"/>
        <v>0</v>
      </c>
      <c r="K55" s="47">
        <f t="shared" si="5"/>
        <v>0</v>
      </c>
      <c r="N55" s="23">
        <v>147.8</v>
      </c>
    </row>
    <row r="56" spans="2:14" ht="28.5">
      <c r="B56" s="46" t="s">
        <v>125</v>
      </c>
      <c r="C56" s="46" t="s">
        <v>126</v>
      </c>
      <c r="D56" s="47" t="s">
        <v>45</v>
      </c>
      <c r="E56" s="47">
        <v>231.87</v>
      </c>
      <c r="F56" s="56"/>
      <c r="G56" s="56"/>
      <c r="H56" s="47">
        <f t="shared" si="3"/>
        <v>0</v>
      </c>
      <c r="I56" s="56"/>
      <c r="J56" s="47">
        <f t="shared" si="4"/>
        <v>0</v>
      </c>
      <c r="K56" s="47">
        <f t="shared" si="5"/>
        <v>0</v>
      </c>
      <c r="N56" s="23">
        <v>220.35</v>
      </c>
    </row>
    <row r="57" spans="2:14" ht="28.5">
      <c r="B57" s="46" t="s">
        <v>127</v>
      </c>
      <c r="C57" s="46" t="s">
        <v>128</v>
      </c>
      <c r="D57" s="47" t="s">
        <v>45</v>
      </c>
      <c r="E57" s="47">
        <v>107.52</v>
      </c>
      <c r="F57" s="56"/>
      <c r="G57" s="56"/>
      <c r="H57" s="47">
        <f t="shared" si="3"/>
        <v>0</v>
      </c>
      <c r="I57" s="56"/>
      <c r="J57" s="47">
        <f t="shared" si="4"/>
        <v>0</v>
      </c>
      <c r="K57" s="47">
        <f t="shared" si="5"/>
        <v>0</v>
      </c>
      <c r="N57" s="23">
        <v>528.16</v>
      </c>
    </row>
    <row r="58" spans="2:14" ht="28.5">
      <c r="B58" s="46" t="s">
        <v>129</v>
      </c>
      <c r="C58" s="46" t="s">
        <v>130</v>
      </c>
      <c r="D58" s="47" t="s">
        <v>123</v>
      </c>
      <c r="E58" s="47">
        <v>1230</v>
      </c>
      <c r="F58" s="56"/>
      <c r="G58" s="56"/>
      <c r="H58" s="47">
        <f t="shared" si="3"/>
        <v>0</v>
      </c>
      <c r="I58" s="56"/>
      <c r="J58" s="47">
        <f t="shared" si="4"/>
        <v>0</v>
      </c>
      <c r="K58" s="47">
        <f t="shared" si="5"/>
        <v>0</v>
      </c>
      <c r="N58" s="23">
        <v>172.07</v>
      </c>
    </row>
    <row r="59" spans="2:14" ht="28.5">
      <c r="B59" s="46" t="s">
        <v>131</v>
      </c>
      <c r="C59" s="46" t="s">
        <v>132</v>
      </c>
      <c r="D59" s="47" t="s">
        <v>34</v>
      </c>
      <c r="E59" s="47">
        <v>8494</v>
      </c>
      <c r="F59" s="56"/>
      <c r="G59" s="56"/>
      <c r="H59" s="47">
        <f>IF(E59&lt;&gt;"",TRUNC(F59,2)+TRUNC(G59,2),"")</f>
        <v>0</v>
      </c>
      <c r="I59" s="56"/>
      <c r="J59" s="47">
        <f>IF(E59&lt;&gt;"",TRUNC(H59*(1+TRUNC(I59,4)),2),"")</f>
        <v>0</v>
      </c>
      <c r="K59" s="47">
        <f>IF(E59&lt;&gt;"",TRUNC(TRUNC(J59,2)*TRUNC(E59,2),2),"")</f>
        <v>0</v>
      </c>
      <c r="N59" s="23">
        <v>6.74</v>
      </c>
    </row>
    <row r="60" spans="2:14" ht="14.25">
      <c r="B60" s="46" t="s">
        <v>133</v>
      </c>
      <c r="C60" s="46" t="s">
        <v>134</v>
      </c>
      <c r="D60" s="47" t="s">
        <v>34</v>
      </c>
      <c r="E60" s="47">
        <v>49103.3</v>
      </c>
      <c r="F60" s="56"/>
      <c r="G60" s="56"/>
      <c r="H60" s="47">
        <f aca="true" t="shared" si="6" ref="H60:H76">IF(E60&lt;&gt;"",TRUNC(F60,2)+TRUNC(G60,2),"")</f>
        <v>0</v>
      </c>
      <c r="I60" s="56"/>
      <c r="J60" s="47">
        <f aca="true" t="shared" si="7" ref="J60:J76">IF(E60&lt;&gt;"",TRUNC(H60*(1+TRUNC(I60,4)),2),"")</f>
        <v>0</v>
      </c>
      <c r="K60" s="47">
        <f aca="true" t="shared" si="8" ref="K60:K76">IF(E60&lt;&gt;"",TRUNC(TRUNC(J60,2)*TRUNC(E60,2),2),"")</f>
        <v>0</v>
      </c>
      <c r="N60" s="23">
        <v>1.79</v>
      </c>
    </row>
    <row r="61" spans="2:14" ht="28.5">
      <c r="B61" s="46" t="s">
        <v>135</v>
      </c>
      <c r="C61" s="46" t="s">
        <v>136</v>
      </c>
      <c r="D61" s="47" t="s">
        <v>137</v>
      </c>
      <c r="E61" s="47">
        <v>826.18</v>
      </c>
      <c r="F61" s="56"/>
      <c r="G61" s="56"/>
      <c r="H61" s="47">
        <f t="shared" si="6"/>
        <v>0</v>
      </c>
      <c r="I61" s="56"/>
      <c r="J61" s="47">
        <f t="shared" si="7"/>
        <v>0</v>
      </c>
      <c r="K61" s="47">
        <f t="shared" si="8"/>
        <v>0</v>
      </c>
      <c r="N61" s="23">
        <v>371.79</v>
      </c>
    </row>
    <row r="62" spans="2:14" ht="28.5">
      <c r="B62" s="46" t="s">
        <v>138</v>
      </c>
      <c r="C62" s="46" t="s">
        <v>139</v>
      </c>
      <c r="D62" s="47" t="s">
        <v>137</v>
      </c>
      <c r="E62" s="47">
        <v>3779.55</v>
      </c>
      <c r="F62" s="56"/>
      <c r="G62" s="56"/>
      <c r="H62" s="47">
        <f t="shared" si="6"/>
        <v>0</v>
      </c>
      <c r="I62" s="56"/>
      <c r="J62" s="47">
        <f t="shared" si="7"/>
        <v>0</v>
      </c>
      <c r="K62" s="47">
        <f t="shared" si="8"/>
        <v>0</v>
      </c>
      <c r="N62" s="23">
        <v>397.09</v>
      </c>
    </row>
    <row r="63" spans="2:14" ht="15">
      <c r="B63" s="52">
        <v>5</v>
      </c>
      <c r="C63" s="53" t="s">
        <v>140</v>
      </c>
      <c r="D63" s="54"/>
      <c r="E63" s="54"/>
      <c r="F63" s="54"/>
      <c r="G63" s="54"/>
      <c r="H63" s="54">
        <f t="shared" si="6"/>
      </c>
      <c r="I63" s="54"/>
      <c r="J63" s="54">
        <f t="shared" si="7"/>
      </c>
      <c r="K63" s="55">
        <f t="shared" si="8"/>
      </c>
      <c r="N63" s="23"/>
    </row>
    <row r="64" spans="2:14" ht="42.75">
      <c r="B64" s="46" t="s">
        <v>42</v>
      </c>
      <c r="C64" s="46" t="s">
        <v>141</v>
      </c>
      <c r="D64" s="47" t="s">
        <v>142</v>
      </c>
      <c r="E64" s="47">
        <v>194.81</v>
      </c>
      <c r="F64" s="56"/>
      <c r="G64" s="56"/>
      <c r="H64" s="47">
        <f t="shared" si="6"/>
        <v>0</v>
      </c>
      <c r="I64" s="56"/>
      <c r="J64" s="47">
        <f t="shared" si="7"/>
        <v>0</v>
      </c>
      <c r="K64" s="47">
        <f t="shared" si="8"/>
        <v>0</v>
      </c>
      <c r="N64" s="23">
        <v>44.72</v>
      </c>
    </row>
    <row r="65" spans="2:14" ht="85.5">
      <c r="B65" s="46" t="s">
        <v>43</v>
      </c>
      <c r="C65" s="46" t="s">
        <v>143</v>
      </c>
      <c r="D65" s="47" t="s">
        <v>34</v>
      </c>
      <c r="E65" s="47">
        <v>875</v>
      </c>
      <c r="F65" s="56"/>
      <c r="G65" s="56"/>
      <c r="H65" s="47">
        <f t="shared" si="6"/>
        <v>0</v>
      </c>
      <c r="I65" s="56"/>
      <c r="J65" s="47">
        <f t="shared" si="7"/>
        <v>0</v>
      </c>
      <c r="K65" s="47">
        <f t="shared" si="8"/>
        <v>0</v>
      </c>
      <c r="N65" s="23">
        <v>90.83</v>
      </c>
    </row>
    <row r="66" spans="2:14" ht="42.75">
      <c r="B66" s="46" t="s">
        <v>144</v>
      </c>
      <c r="C66" s="46" t="s">
        <v>145</v>
      </c>
      <c r="D66" s="47" t="s">
        <v>34</v>
      </c>
      <c r="E66" s="47">
        <v>36.08</v>
      </c>
      <c r="F66" s="56"/>
      <c r="G66" s="56"/>
      <c r="H66" s="47">
        <f t="shared" si="6"/>
        <v>0</v>
      </c>
      <c r="I66" s="56"/>
      <c r="J66" s="47">
        <f t="shared" si="7"/>
        <v>0</v>
      </c>
      <c r="K66" s="47">
        <f t="shared" si="8"/>
        <v>0</v>
      </c>
      <c r="N66" s="23">
        <v>78.05</v>
      </c>
    </row>
    <row r="67" spans="2:14" ht="28.5">
      <c r="B67" s="46" t="s">
        <v>146</v>
      </c>
      <c r="C67" s="46" t="s">
        <v>147</v>
      </c>
      <c r="D67" s="47" t="s">
        <v>74</v>
      </c>
      <c r="E67" s="47">
        <v>10</v>
      </c>
      <c r="F67" s="56"/>
      <c r="G67" s="56"/>
      <c r="H67" s="47">
        <f t="shared" si="6"/>
        <v>0</v>
      </c>
      <c r="I67" s="56"/>
      <c r="J67" s="47">
        <f t="shared" si="7"/>
        <v>0</v>
      </c>
      <c r="K67" s="47">
        <f t="shared" si="8"/>
        <v>0</v>
      </c>
      <c r="N67" s="23">
        <v>20827.63</v>
      </c>
    </row>
    <row r="68" spans="2:14" ht="14.25">
      <c r="B68" s="46" t="s">
        <v>148</v>
      </c>
      <c r="C68" s="46" t="s">
        <v>149</v>
      </c>
      <c r="D68" s="47" t="s">
        <v>74</v>
      </c>
      <c r="E68" s="47">
        <v>95</v>
      </c>
      <c r="F68" s="56"/>
      <c r="G68" s="56"/>
      <c r="H68" s="47">
        <f t="shared" si="6"/>
        <v>0</v>
      </c>
      <c r="I68" s="56"/>
      <c r="J68" s="47">
        <f t="shared" si="7"/>
        <v>0</v>
      </c>
      <c r="K68" s="47">
        <f t="shared" si="8"/>
        <v>0</v>
      </c>
      <c r="N68" s="23">
        <v>618.88</v>
      </c>
    </row>
    <row r="69" spans="2:14" ht="14.25">
      <c r="B69" s="46" t="s">
        <v>150</v>
      </c>
      <c r="C69" s="46" t="s">
        <v>151</v>
      </c>
      <c r="D69" s="47" t="s">
        <v>152</v>
      </c>
      <c r="E69" s="47">
        <v>80</v>
      </c>
      <c r="F69" s="56"/>
      <c r="G69" s="56"/>
      <c r="H69" s="47">
        <f t="shared" si="6"/>
        <v>0</v>
      </c>
      <c r="I69" s="56"/>
      <c r="J69" s="47">
        <f t="shared" si="7"/>
        <v>0</v>
      </c>
      <c r="K69" s="47">
        <f t="shared" si="8"/>
        <v>0</v>
      </c>
      <c r="N69" s="23">
        <v>142.23</v>
      </c>
    </row>
    <row r="70" spans="2:14" ht="14.25">
      <c r="B70" s="46" t="s">
        <v>153</v>
      </c>
      <c r="C70" s="46" t="s">
        <v>154</v>
      </c>
      <c r="D70" s="47" t="s">
        <v>152</v>
      </c>
      <c r="E70" s="47">
        <v>55</v>
      </c>
      <c r="F70" s="56"/>
      <c r="G70" s="56"/>
      <c r="H70" s="47">
        <f t="shared" si="6"/>
        <v>0</v>
      </c>
      <c r="I70" s="56"/>
      <c r="J70" s="47">
        <f t="shared" si="7"/>
        <v>0</v>
      </c>
      <c r="K70" s="47">
        <f t="shared" si="8"/>
        <v>0</v>
      </c>
      <c r="N70" s="23">
        <v>169.09</v>
      </c>
    </row>
    <row r="71" spans="2:14" ht="15">
      <c r="B71" s="52">
        <v>6</v>
      </c>
      <c r="C71" s="53" t="s">
        <v>155</v>
      </c>
      <c r="D71" s="54"/>
      <c r="E71" s="54"/>
      <c r="F71" s="54"/>
      <c r="G71" s="54"/>
      <c r="H71" s="54">
        <f t="shared" si="6"/>
      </c>
      <c r="I71" s="54"/>
      <c r="J71" s="54">
        <f t="shared" si="7"/>
      </c>
      <c r="K71" s="55">
        <f t="shared" si="8"/>
      </c>
      <c r="N71" s="23"/>
    </row>
    <row r="72" spans="2:14" ht="28.5">
      <c r="B72" s="46" t="s">
        <v>156</v>
      </c>
      <c r="C72" s="46" t="s">
        <v>157</v>
      </c>
      <c r="D72" s="47" t="s">
        <v>158</v>
      </c>
      <c r="E72" s="47">
        <v>562</v>
      </c>
      <c r="F72" s="56"/>
      <c r="G72" s="56"/>
      <c r="H72" s="47">
        <f t="shared" si="6"/>
        <v>0</v>
      </c>
      <c r="I72" s="56"/>
      <c r="J72" s="47">
        <f t="shared" si="7"/>
        <v>0</v>
      </c>
      <c r="K72" s="47">
        <f t="shared" si="8"/>
        <v>0</v>
      </c>
      <c r="N72" s="23">
        <v>46.98</v>
      </c>
    </row>
    <row r="73" spans="2:14" ht="28.5">
      <c r="B73" s="46" t="s">
        <v>159</v>
      </c>
      <c r="C73" s="46" t="s">
        <v>160</v>
      </c>
      <c r="D73" s="47" t="s">
        <v>79</v>
      </c>
      <c r="E73" s="47">
        <v>813.21</v>
      </c>
      <c r="F73" s="56"/>
      <c r="G73" s="56"/>
      <c r="H73" s="47">
        <f t="shared" si="6"/>
        <v>0</v>
      </c>
      <c r="I73" s="56"/>
      <c r="J73" s="47">
        <f t="shared" si="7"/>
        <v>0</v>
      </c>
      <c r="K73" s="47">
        <f t="shared" si="8"/>
        <v>0</v>
      </c>
      <c r="N73" s="23">
        <v>46.61</v>
      </c>
    </row>
    <row r="74" spans="2:14" ht="28.5">
      <c r="B74" s="46" t="s">
        <v>161</v>
      </c>
      <c r="C74" s="46" t="s">
        <v>162</v>
      </c>
      <c r="D74" s="47" t="s">
        <v>79</v>
      </c>
      <c r="E74" s="47">
        <v>903.47</v>
      </c>
      <c r="F74" s="56"/>
      <c r="G74" s="56"/>
      <c r="H74" s="47">
        <f t="shared" si="6"/>
        <v>0</v>
      </c>
      <c r="I74" s="56"/>
      <c r="J74" s="47">
        <f t="shared" si="7"/>
        <v>0</v>
      </c>
      <c r="K74" s="47">
        <f t="shared" si="8"/>
        <v>0</v>
      </c>
      <c r="N74" s="23">
        <v>94.56</v>
      </c>
    </row>
    <row r="75" spans="2:14" ht="28.5">
      <c r="B75" s="46" t="s">
        <v>163</v>
      </c>
      <c r="C75" s="46" t="s">
        <v>164</v>
      </c>
      <c r="D75" s="47" t="s">
        <v>79</v>
      </c>
      <c r="E75" s="47">
        <v>608.44</v>
      </c>
      <c r="F75" s="56"/>
      <c r="G75" s="56"/>
      <c r="H75" s="47">
        <f t="shared" si="6"/>
        <v>0</v>
      </c>
      <c r="I75" s="56"/>
      <c r="J75" s="47">
        <f t="shared" si="7"/>
        <v>0</v>
      </c>
      <c r="K75" s="47">
        <f t="shared" si="8"/>
        <v>0</v>
      </c>
      <c r="N75" s="23">
        <v>38.57</v>
      </c>
    </row>
    <row r="76" spans="2:14" ht="28.5">
      <c r="B76" s="46" t="s">
        <v>165</v>
      </c>
      <c r="C76" s="46" t="s">
        <v>166</v>
      </c>
      <c r="D76" s="47" t="s">
        <v>70</v>
      </c>
      <c r="E76" s="47">
        <v>79</v>
      </c>
      <c r="F76" s="56"/>
      <c r="G76" s="56"/>
      <c r="H76" s="47">
        <f t="shared" si="6"/>
        <v>0</v>
      </c>
      <c r="I76" s="56"/>
      <c r="J76" s="47">
        <f t="shared" si="7"/>
        <v>0</v>
      </c>
      <c r="K76" s="47">
        <f t="shared" si="8"/>
        <v>0</v>
      </c>
      <c r="N76" s="23">
        <v>176.25</v>
      </c>
    </row>
    <row r="77" spans="2:14" ht="28.5">
      <c r="B77" s="46" t="s">
        <v>167</v>
      </c>
      <c r="C77" s="46" t="s">
        <v>168</v>
      </c>
      <c r="D77" s="47" t="s">
        <v>70</v>
      </c>
      <c r="E77" s="47">
        <v>12</v>
      </c>
      <c r="F77" s="56"/>
      <c r="G77" s="56"/>
      <c r="H77" s="47">
        <f>IF(E77&lt;&gt;"",TRUNC(F77,2)+TRUNC(G77,2),"")</f>
        <v>0</v>
      </c>
      <c r="I77" s="56"/>
      <c r="J77" s="47">
        <f>IF(E77&lt;&gt;"",TRUNC(H77*(1+TRUNC(I77,4)),2),"")</f>
        <v>0</v>
      </c>
      <c r="K77" s="47">
        <f>IF(E77&lt;&gt;"",TRUNC(TRUNC(J77,2)*TRUNC(E77,2),2),"")</f>
        <v>0</v>
      </c>
      <c r="N77" s="23">
        <v>248.54</v>
      </c>
    </row>
    <row r="78" spans="2:11" ht="15">
      <c r="B78" s="24"/>
      <c r="C78" s="25"/>
      <c r="D78" s="48"/>
      <c r="E78" s="48"/>
      <c r="F78" s="48"/>
      <c r="G78" s="48"/>
      <c r="H78" s="48"/>
      <c r="I78" s="49"/>
      <c r="J78" s="49" t="s">
        <v>22</v>
      </c>
      <c r="K78" s="26">
        <f>SUM(K22:K77)</f>
        <v>0</v>
      </c>
    </row>
    <row r="79" ht="12.75">
      <c r="J79" s="27"/>
    </row>
    <row r="80" spans="2:10" ht="14.25">
      <c r="B80" s="28"/>
      <c r="C80" s="29">
        <f>C7</f>
        <v>0</v>
      </c>
      <c r="J80" s="27"/>
    </row>
    <row r="81" spans="2:10" ht="14.25">
      <c r="B81" s="30" t="str">
        <f>IF(B80="","(cidade)","")</f>
        <v>(cidade)</v>
      </c>
      <c r="C81" s="31"/>
      <c r="J81" s="27"/>
    </row>
    <row r="82" ht="12.75">
      <c r="J82" s="27"/>
    </row>
    <row r="83" ht="12.75">
      <c r="J83" s="27"/>
    </row>
    <row r="84" spans="3:10" ht="13.5" thickBot="1">
      <c r="C84" s="32"/>
      <c r="G84" s="33"/>
      <c r="H84" s="33"/>
      <c r="I84" s="33"/>
      <c r="J84" s="34"/>
    </row>
    <row r="85" spans="2:10" ht="15">
      <c r="B85" s="17"/>
      <c r="C85" s="35" t="s">
        <v>23</v>
      </c>
      <c r="D85" s="17"/>
      <c r="E85" s="17"/>
      <c r="F85" s="17"/>
      <c r="G85" s="72" t="s">
        <v>24</v>
      </c>
      <c r="H85" s="72"/>
      <c r="I85" s="72"/>
      <c r="J85" s="72"/>
    </row>
    <row r="86" spans="2:10" ht="14.25">
      <c r="B86" s="36" t="s">
        <v>25</v>
      </c>
      <c r="C86" s="37"/>
      <c r="D86" s="17"/>
      <c r="F86" s="36" t="s">
        <v>25</v>
      </c>
      <c r="G86" s="80"/>
      <c r="H86" s="80"/>
      <c r="I86" s="80"/>
      <c r="J86" s="80"/>
    </row>
    <row r="87" spans="2:11" ht="14.25">
      <c r="B87" s="36" t="s">
        <v>26</v>
      </c>
      <c r="C87" s="37"/>
      <c r="D87" s="17"/>
      <c r="F87" s="36" t="s">
        <v>27</v>
      </c>
      <c r="G87" s="80"/>
      <c r="H87" s="80"/>
      <c r="I87" s="80"/>
      <c r="J87" s="80"/>
      <c r="K87" s="1" t="str">
        <f>IF(G87="","(Ex,: Engenheiro Civil)","")</f>
        <v>(Ex,: Engenheiro Civil)</v>
      </c>
    </row>
    <row r="88" spans="2:11" ht="14.25">
      <c r="B88" s="36" t="s">
        <v>28</v>
      </c>
      <c r="C88" s="38"/>
      <c r="D88" s="17"/>
      <c r="F88" s="36" t="s">
        <v>29</v>
      </c>
      <c r="G88" s="80"/>
      <c r="H88" s="80"/>
      <c r="I88" s="80"/>
      <c r="J88" s="80"/>
      <c r="K88" s="1" t="str">
        <f>IF(G88="","(Ex: 100015-3)","")</f>
        <v>(Ex: 100015-3)</v>
      </c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87:J87"/>
    <mergeCell ref="K20:K21"/>
    <mergeCell ref="G88:J88"/>
    <mergeCell ref="N20:N21"/>
    <mergeCell ref="F20:H20"/>
    <mergeCell ref="G85:J85"/>
    <mergeCell ref="G86:J86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555" dxfId="30" stopIfTrue="1">
      <formula>C4=""</formula>
    </cfRule>
    <cfRule type="expression" priority="556" dxfId="30" stopIfTrue="1">
      <formula>""</formula>
    </cfRule>
  </conditionalFormatting>
  <conditionalFormatting sqref="C5">
    <cfRule type="expression" priority="557" dxfId="30" stopIfTrue="1">
      <formula>C5=""</formula>
    </cfRule>
  </conditionalFormatting>
  <conditionalFormatting sqref="C6">
    <cfRule type="expression" priority="558" dxfId="30" stopIfTrue="1">
      <formula>C6=""</formula>
    </cfRule>
  </conditionalFormatting>
  <conditionalFormatting sqref="C7">
    <cfRule type="expression" priority="559" dxfId="30" stopIfTrue="1">
      <formula>C7=""</formula>
    </cfRule>
  </conditionalFormatting>
  <conditionalFormatting sqref="H6">
    <cfRule type="expression" priority="560" dxfId="30" stopIfTrue="1">
      <formula>H6=""</formula>
    </cfRule>
  </conditionalFormatting>
  <conditionalFormatting sqref="H5">
    <cfRule type="expression" priority="561" dxfId="30" stopIfTrue="1">
      <formula>H5=""</formula>
    </cfRule>
  </conditionalFormatting>
  <conditionalFormatting sqref="D15">
    <cfRule type="expression" priority="562" dxfId="30" stopIfTrue="1">
      <formula>$D$15=""</formula>
    </cfRule>
  </conditionalFormatting>
  <conditionalFormatting sqref="C86">
    <cfRule type="expression" priority="565" dxfId="30" stopIfTrue="1">
      <formula>C86=""</formula>
    </cfRule>
  </conditionalFormatting>
  <conditionalFormatting sqref="C87">
    <cfRule type="expression" priority="566" dxfId="30" stopIfTrue="1">
      <formula>C87=""</formula>
    </cfRule>
  </conditionalFormatting>
  <conditionalFormatting sqref="G87">
    <cfRule type="expression" priority="567" dxfId="30" stopIfTrue="1">
      <formula>G87=""</formula>
    </cfRule>
  </conditionalFormatting>
  <conditionalFormatting sqref="B80">
    <cfRule type="expression" priority="568" dxfId="30" stopIfTrue="1">
      <formula>$B$80=""</formula>
    </cfRule>
  </conditionalFormatting>
  <conditionalFormatting sqref="G86">
    <cfRule type="expression" priority="569" dxfId="30" stopIfTrue="1">
      <formula>G86=""</formula>
    </cfRule>
  </conditionalFormatting>
  <conditionalFormatting sqref="G88">
    <cfRule type="expression" priority="570" dxfId="30" stopIfTrue="1">
      <formula>G88=""</formula>
    </cfRule>
  </conditionalFormatting>
  <conditionalFormatting sqref="C88">
    <cfRule type="expression" priority="571" dxfId="30" stopIfTrue="1">
      <formula>$C$88=""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G77">
    <cfRule type="expression" priority="159" dxfId="1" stopIfTrue="1">
      <formula>G77=""</formula>
    </cfRule>
  </conditionalFormatting>
  <conditionalFormatting sqref="I77">
    <cfRule type="expression" priority="158" dxfId="1" stopIfTrue="1">
      <formula>I77=""</formula>
    </cfRule>
  </conditionalFormatting>
  <conditionalFormatting sqref="F77">
    <cfRule type="expression" priority="157" dxfId="1" stopIfTrue="1">
      <formula>F77=""</formula>
    </cfRule>
  </conditionalFormatting>
  <conditionalFormatting sqref="F77">
    <cfRule type="expression" priority="160" dxfId="1" stopIfTrue="1">
      <formula>F77=""</formula>
    </cfRule>
  </conditionalFormatting>
  <conditionalFormatting sqref="G77">
    <cfRule type="expression" priority="156" dxfId="1" stopIfTrue="1">
      <formula>G77=""</formula>
    </cfRule>
  </conditionalFormatting>
  <conditionalFormatting sqref="I77">
    <cfRule type="expression" priority="155" dxfId="1" stopIfTrue="1">
      <formula>I77=""</formula>
    </cfRule>
  </conditionalFormatting>
  <conditionalFormatting sqref="J77">
    <cfRule type="expression" priority="161" dxfId="0">
      <formula>J77&gt;N77</formula>
    </cfRule>
  </conditionalFormatting>
  <conditionalFormatting sqref="G59:G62 G64:G70 G72:G76">
    <cfRule type="expression" priority="19" dxfId="1" stopIfTrue="1">
      <formula>G59=""</formula>
    </cfRule>
  </conditionalFormatting>
  <conditionalFormatting sqref="I59:I62 I64:I70 I72:I76">
    <cfRule type="expression" priority="18" dxfId="1" stopIfTrue="1">
      <formula>I59=""</formula>
    </cfRule>
  </conditionalFormatting>
  <conditionalFormatting sqref="F59:F62 F64:F70 F72:F76">
    <cfRule type="expression" priority="17" dxfId="1" stopIfTrue="1">
      <formula>F59=""</formula>
    </cfRule>
  </conditionalFormatting>
  <conditionalFormatting sqref="F59:F62 F64:F70 F72:F76">
    <cfRule type="expression" priority="20" dxfId="1" stopIfTrue="1">
      <formula>F59=""</formula>
    </cfRule>
  </conditionalFormatting>
  <conditionalFormatting sqref="G59:G62 G64:G70 G72:G76">
    <cfRule type="expression" priority="16" dxfId="1" stopIfTrue="1">
      <formula>G59=""</formula>
    </cfRule>
  </conditionalFormatting>
  <conditionalFormatting sqref="I59:I62 I64:I70 I72:I76">
    <cfRule type="expression" priority="15" dxfId="1" stopIfTrue="1">
      <formula>I59=""</formula>
    </cfRule>
  </conditionalFormatting>
  <conditionalFormatting sqref="J59:J62 J64:J70 J72:J76">
    <cfRule type="expression" priority="21" dxfId="0">
      <formula>J59&gt;N59</formula>
    </cfRule>
  </conditionalFormatting>
  <conditionalFormatting sqref="G41:G52 G54:G58">
    <cfRule type="expression" priority="12" dxfId="1" stopIfTrue="1">
      <formula>G41=""</formula>
    </cfRule>
  </conditionalFormatting>
  <conditionalFormatting sqref="I41:I52 I54:I58">
    <cfRule type="expression" priority="11" dxfId="1" stopIfTrue="1">
      <formula>I41=""</formula>
    </cfRule>
  </conditionalFormatting>
  <conditionalFormatting sqref="F41:F52 F54:F58">
    <cfRule type="expression" priority="10" dxfId="1" stopIfTrue="1">
      <formula>F41=""</formula>
    </cfRule>
  </conditionalFormatting>
  <conditionalFormatting sqref="F41:F52 F54:F58">
    <cfRule type="expression" priority="13" dxfId="1" stopIfTrue="1">
      <formula>F41=""</formula>
    </cfRule>
  </conditionalFormatting>
  <conditionalFormatting sqref="G41:G52 G54:G58">
    <cfRule type="expression" priority="9" dxfId="1" stopIfTrue="1">
      <formula>G41=""</formula>
    </cfRule>
  </conditionalFormatting>
  <conditionalFormatting sqref="I41:I52 I54:I58">
    <cfRule type="expression" priority="8" dxfId="1" stopIfTrue="1">
      <formula>I41=""</formula>
    </cfRule>
  </conditionalFormatting>
  <conditionalFormatting sqref="J41:J52 J54:J58">
    <cfRule type="expression" priority="14" dxfId="0">
      <formula>J41&gt;N41</formula>
    </cfRule>
  </conditionalFormatting>
  <conditionalFormatting sqref="G23 G26 G28 G30 G32 G34 G36:G40">
    <cfRule type="expression" priority="5" dxfId="1" stopIfTrue="1">
      <formula>G23=""</formula>
    </cfRule>
  </conditionalFormatting>
  <conditionalFormatting sqref="I23 I26 I28 I30 I32 I34 I36:I40">
    <cfRule type="expression" priority="4" dxfId="1" stopIfTrue="1">
      <formula>I23=""</formula>
    </cfRule>
  </conditionalFormatting>
  <conditionalFormatting sqref="F23 F26 F28 F30 F32 F34 F36:F40">
    <cfRule type="expression" priority="3" dxfId="1" stopIfTrue="1">
      <formula>F23=""</formula>
    </cfRule>
  </conditionalFormatting>
  <conditionalFormatting sqref="F23 F26 F28 F30 F32 F34 F36:F40">
    <cfRule type="expression" priority="6" dxfId="1" stopIfTrue="1">
      <formula>F23=""</formula>
    </cfRule>
  </conditionalFormatting>
  <conditionalFormatting sqref="G23 G26 G28 G30 G32 G34 G36:G40">
    <cfRule type="expression" priority="2" dxfId="1" stopIfTrue="1">
      <formula>G23=""</formula>
    </cfRule>
  </conditionalFormatting>
  <conditionalFormatting sqref="I23 I26 I28 I30 I32 I34 I36:I40">
    <cfRule type="expression" priority="1" dxfId="1" stopIfTrue="1">
      <formula>I23=""</formula>
    </cfRule>
  </conditionalFormatting>
  <conditionalFormatting sqref="J23 J26 J28 J30 J32 J34 J36:J40">
    <cfRule type="expression" priority="7" dxfId="0">
      <formula>J23&gt;N23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="70" zoomScaleNormal="70" zoomScalePageLayoutView="0" workbookViewId="0" topLeftCell="A45">
      <selection activeCell="G12" sqref="G12:G67"/>
    </sheetView>
  </sheetViews>
  <sheetFormatPr defaultColWidth="9.140625" defaultRowHeight="12.75"/>
  <cols>
    <col min="1" max="1" width="39.8515625" style="0" bestFit="1" customWidth="1"/>
    <col min="2" max="2" width="24.140625" style="0" customWidth="1"/>
    <col min="3" max="3" width="13.00390625" style="0" bestFit="1" customWidth="1"/>
    <col min="4" max="4" width="11.7109375" style="0" bestFit="1" customWidth="1"/>
    <col min="5" max="5" width="21.421875" style="0" bestFit="1" customWidth="1"/>
    <col min="6" max="6" width="10.421875" style="0" bestFit="1" customWidth="1"/>
    <col min="7" max="7" width="16.28125" style="0" bestFit="1" customWidth="1"/>
    <col min="8" max="8" width="26.8515625" style="0" bestFit="1" customWidth="1"/>
  </cols>
  <sheetData>
    <row r="1" spans="1:8" ht="18.75" customHeight="1">
      <c r="A1" s="62" t="s">
        <v>49</v>
      </c>
      <c r="B1" s="63"/>
      <c r="C1" s="63"/>
      <c r="D1" s="63"/>
      <c r="E1" s="63"/>
      <c r="F1" s="63"/>
      <c r="G1" s="63"/>
      <c r="H1" s="64"/>
    </row>
    <row r="2" spans="1:8" ht="18.75" customHeight="1">
      <c r="A2" s="65" t="s">
        <v>50</v>
      </c>
      <c r="B2" s="66"/>
      <c r="C2" s="67"/>
      <c r="D2" s="67"/>
      <c r="E2" s="67"/>
      <c r="F2" s="67"/>
      <c r="G2" s="67"/>
      <c r="H2" s="66"/>
    </row>
    <row r="3" spans="1:8" ht="18.75" customHeight="1">
      <c r="A3" s="65" t="s">
        <v>3</v>
      </c>
      <c r="B3" s="66"/>
      <c r="C3" s="67"/>
      <c r="D3" s="67"/>
      <c r="E3" s="67"/>
      <c r="F3" s="67"/>
      <c r="G3" s="67"/>
      <c r="H3" s="66"/>
    </row>
    <row r="4" spans="1:8" ht="18.75" customHeight="1">
      <c r="A4" s="62" t="s">
        <v>51</v>
      </c>
      <c r="B4" s="63"/>
      <c r="C4" s="63"/>
      <c r="D4" s="63"/>
      <c r="E4" s="63"/>
      <c r="F4" s="63"/>
      <c r="G4" s="63"/>
      <c r="H4" s="64"/>
    </row>
    <row r="5" spans="1:8" ht="18.75" customHeight="1">
      <c r="A5" s="65" t="s">
        <v>52</v>
      </c>
      <c r="B5" s="67"/>
      <c r="C5" s="68"/>
      <c r="D5" s="68"/>
      <c r="E5" s="68"/>
      <c r="F5" s="68"/>
      <c r="G5" s="68"/>
      <c r="H5" s="69"/>
    </row>
    <row r="6" spans="1:8" ht="18.75" customHeight="1">
      <c r="A6" s="65" t="s">
        <v>53</v>
      </c>
      <c r="B6" s="67"/>
      <c r="C6" s="68"/>
      <c r="D6" s="68"/>
      <c r="E6" s="68"/>
      <c r="F6" s="68"/>
      <c r="G6" s="68"/>
      <c r="H6" s="69"/>
    </row>
    <row r="7" spans="1:8" ht="18.75" customHeight="1">
      <c r="A7" s="65" t="s">
        <v>54</v>
      </c>
      <c r="B7" s="67"/>
      <c r="C7" s="68"/>
      <c r="D7" s="68"/>
      <c r="E7" s="68"/>
      <c r="F7" s="68"/>
      <c r="G7" s="68"/>
      <c r="H7" s="69"/>
    </row>
    <row r="8" spans="1:8" ht="37.5" customHeight="1">
      <c r="A8" s="65" t="s">
        <v>55</v>
      </c>
      <c r="B8" s="67"/>
      <c r="C8" s="67"/>
      <c r="D8" s="67"/>
      <c r="E8" s="67"/>
      <c r="F8" s="67"/>
      <c r="G8" s="67"/>
      <c r="H8" s="66"/>
    </row>
    <row r="9" spans="1:8" ht="37.5" customHeight="1">
      <c r="A9" s="65" t="s">
        <v>56</v>
      </c>
      <c r="B9" s="67"/>
      <c r="C9" s="67"/>
      <c r="D9" s="67"/>
      <c r="E9" s="67"/>
      <c r="F9" s="67"/>
      <c r="G9" s="67"/>
      <c r="H9" s="66"/>
    </row>
    <row r="10" spans="1:8" ht="18.75" customHeight="1">
      <c r="A10" s="65" t="s">
        <v>57</v>
      </c>
      <c r="B10" s="67"/>
      <c r="C10" s="67"/>
      <c r="D10" s="67"/>
      <c r="E10" s="67"/>
      <c r="F10" s="67"/>
      <c r="G10" s="67"/>
      <c r="H10" s="66"/>
    </row>
    <row r="11" spans="1:8" ht="18.75">
      <c r="A11" s="57" t="s">
        <v>13</v>
      </c>
      <c r="B11" s="62" t="s">
        <v>14</v>
      </c>
      <c r="C11" s="62" t="s">
        <v>58</v>
      </c>
      <c r="D11" s="58" t="s">
        <v>59</v>
      </c>
      <c r="E11" s="57" t="s">
        <v>60</v>
      </c>
      <c r="F11" s="57" t="s">
        <v>61</v>
      </c>
      <c r="G11" s="57" t="s">
        <v>62</v>
      </c>
      <c r="H11" s="57" t="s">
        <v>63</v>
      </c>
    </row>
    <row r="12" spans="1:8" ht="18.75" customHeight="1">
      <c r="A12" s="59">
        <v>1</v>
      </c>
      <c r="B12" s="65" t="s">
        <v>64</v>
      </c>
      <c r="C12" s="67"/>
      <c r="D12" s="67"/>
      <c r="E12" s="67"/>
      <c r="F12" s="67"/>
      <c r="G12" s="67"/>
      <c r="H12" s="66"/>
    </row>
    <row r="13" spans="1:8" ht="18.75">
      <c r="A13" s="59" t="s">
        <v>33</v>
      </c>
      <c r="B13" s="65" t="s">
        <v>65</v>
      </c>
      <c r="C13" s="65" t="s">
        <v>34</v>
      </c>
      <c r="D13" s="60">
        <v>2.5</v>
      </c>
      <c r="E13" s="60">
        <v>316.69</v>
      </c>
      <c r="F13" s="60">
        <v>24.03</v>
      </c>
      <c r="G13" s="60">
        <v>392.79</v>
      </c>
      <c r="H13" s="60">
        <v>981.97</v>
      </c>
    </row>
    <row r="14" spans="1:8" ht="18.75" customHeight="1">
      <c r="A14" s="59">
        <v>2</v>
      </c>
      <c r="B14" s="65" t="s">
        <v>66</v>
      </c>
      <c r="C14" s="67"/>
      <c r="D14" s="67"/>
      <c r="E14" s="67"/>
      <c r="F14" s="67"/>
      <c r="G14" s="67"/>
      <c r="H14" s="66"/>
    </row>
    <row r="15" spans="1:8" ht="18.75" customHeight="1">
      <c r="A15" s="59" t="s">
        <v>36</v>
      </c>
      <c r="B15" s="65" t="s">
        <v>67</v>
      </c>
      <c r="C15" s="67"/>
      <c r="D15" s="67"/>
      <c r="E15" s="67"/>
      <c r="F15" s="67"/>
      <c r="G15" s="67"/>
      <c r="H15" s="66"/>
    </row>
    <row r="16" spans="1:8" ht="18.75">
      <c r="A16" s="59" t="s">
        <v>68</v>
      </c>
      <c r="B16" s="65" t="s">
        <v>69</v>
      </c>
      <c r="C16" s="65" t="s">
        <v>70</v>
      </c>
      <c r="D16" s="60">
        <v>7</v>
      </c>
      <c r="E16" s="60">
        <v>594.19</v>
      </c>
      <c r="F16" s="60">
        <v>24.03</v>
      </c>
      <c r="G16" s="60">
        <v>736.97</v>
      </c>
      <c r="H16" s="61">
        <v>5158.79</v>
      </c>
    </row>
    <row r="17" spans="1:8" ht="18.75" customHeight="1">
      <c r="A17" s="59" t="s">
        <v>37</v>
      </c>
      <c r="B17" s="65" t="s">
        <v>71</v>
      </c>
      <c r="C17" s="67"/>
      <c r="D17" s="67"/>
      <c r="E17" s="67"/>
      <c r="F17" s="67"/>
      <c r="G17" s="67"/>
      <c r="H17" s="66"/>
    </row>
    <row r="18" spans="1:8" ht="18.75">
      <c r="A18" s="59" t="s">
        <v>72</v>
      </c>
      <c r="B18" s="65" t="s">
        <v>73</v>
      </c>
      <c r="C18" s="65" t="s">
        <v>74</v>
      </c>
      <c r="D18" s="60">
        <v>1</v>
      </c>
      <c r="E18" s="60">
        <v>349.27</v>
      </c>
      <c r="F18" s="60">
        <v>24.03</v>
      </c>
      <c r="G18" s="60">
        <v>433.19</v>
      </c>
      <c r="H18" s="60">
        <v>433.19</v>
      </c>
    </row>
    <row r="19" spans="1:8" ht="18.75" customHeight="1">
      <c r="A19" s="59" t="s">
        <v>75</v>
      </c>
      <c r="B19" s="65" t="s">
        <v>76</v>
      </c>
      <c r="C19" s="67"/>
      <c r="D19" s="67"/>
      <c r="E19" s="67"/>
      <c r="F19" s="67"/>
      <c r="G19" s="67"/>
      <c r="H19" s="66"/>
    </row>
    <row r="20" spans="1:8" ht="18.75">
      <c r="A20" s="59" t="s">
        <v>77</v>
      </c>
      <c r="B20" s="65" t="s">
        <v>78</v>
      </c>
      <c r="C20" s="65" t="s">
        <v>79</v>
      </c>
      <c r="D20" s="61">
        <v>9131</v>
      </c>
      <c r="E20" s="60">
        <v>2.02</v>
      </c>
      <c r="F20" s="60">
        <v>24.03</v>
      </c>
      <c r="G20" s="60">
        <v>2.5</v>
      </c>
      <c r="H20" s="61">
        <v>22827.5</v>
      </c>
    </row>
    <row r="21" spans="1:8" ht="18.75" customHeight="1">
      <c r="A21" s="59" t="s">
        <v>80</v>
      </c>
      <c r="B21" s="65" t="s">
        <v>81</v>
      </c>
      <c r="C21" s="67"/>
      <c r="D21" s="67"/>
      <c r="E21" s="67"/>
      <c r="F21" s="67"/>
      <c r="G21" s="67"/>
      <c r="H21" s="66"/>
    </row>
    <row r="22" spans="1:8" ht="18.75">
      <c r="A22" s="59" t="s">
        <v>82</v>
      </c>
      <c r="B22" s="65" t="s">
        <v>83</v>
      </c>
      <c r="C22" s="65" t="s">
        <v>79</v>
      </c>
      <c r="D22" s="60">
        <v>693</v>
      </c>
      <c r="E22" s="60">
        <v>44.95</v>
      </c>
      <c r="F22" s="60">
        <v>24.03</v>
      </c>
      <c r="G22" s="60">
        <v>55.75</v>
      </c>
      <c r="H22" s="61">
        <v>38634.75</v>
      </c>
    </row>
    <row r="23" spans="1:8" ht="18.75" customHeight="1">
      <c r="A23" s="59" t="s">
        <v>84</v>
      </c>
      <c r="B23" s="65" t="s">
        <v>85</v>
      </c>
      <c r="C23" s="67"/>
      <c r="D23" s="67"/>
      <c r="E23" s="67"/>
      <c r="F23" s="67"/>
      <c r="G23" s="67"/>
      <c r="H23" s="66"/>
    </row>
    <row r="24" spans="1:8" ht="18.75">
      <c r="A24" s="59" t="s">
        <v>86</v>
      </c>
      <c r="B24" s="65" t="s">
        <v>87</v>
      </c>
      <c r="C24" s="65" t="s">
        <v>46</v>
      </c>
      <c r="D24" s="60">
        <v>189</v>
      </c>
      <c r="E24" s="60">
        <v>3.85</v>
      </c>
      <c r="F24" s="60">
        <v>24.03</v>
      </c>
      <c r="G24" s="60">
        <v>4.77</v>
      </c>
      <c r="H24" s="60">
        <v>901.53</v>
      </c>
    </row>
    <row r="25" spans="1:8" ht="18.75" customHeight="1">
      <c r="A25" s="59">
        <v>3</v>
      </c>
      <c r="B25" s="65" t="s">
        <v>88</v>
      </c>
      <c r="C25" s="67"/>
      <c r="D25" s="67"/>
      <c r="E25" s="67"/>
      <c r="F25" s="67"/>
      <c r="G25" s="67"/>
      <c r="H25" s="66"/>
    </row>
    <row r="26" spans="1:8" ht="18.75">
      <c r="A26" s="59" t="s">
        <v>38</v>
      </c>
      <c r="B26" s="65" t="s">
        <v>89</v>
      </c>
      <c r="C26" s="65" t="s">
        <v>46</v>
      </c>
      <c r="D26" s="60">
        <v>326</v>
      </c>
      <c r="E26" s="60">
        <v>60.31</v>
      </c>
      <c r="F26" s="60">
        <v>24.03</v>
      </c>
      <c r="G26" s="60">
        <v>74.8</v>
      </c>
      <c r="H26" s="61">
        <v>24384.8</v>
      </c>
    </row>
    <row r="27" spans="1:8" ht="18.75">
      <c r="A27" s="59" t="s">
        <v>39</v>
      </c>
      <c r="B27" s="65" t="s">
        <v>90</v>
      </c>
      <c r="C27" s="65" t="s">
        <v>46</v>
      </c>
      <c r="D27" s="61">
        <v>1261</v>
      </c>
      <c r="E27" s="60">
        <v>175.04</v>
      </c>
      <c r="F27" s="60">
        <v>24.03</v>
      </c>
      <c r="G27" s="60">
        <v>217.1</v>
      </c>
      <c r="H27" s="61">
        <v>273763.1</v>
      </c>
    </row>
    <row r="28" spans="1:8" ht="18.75">
      <c r="A28" s="59" t="s">
        <v>44</v>
      </c>
      <c r="B28" s="65" t="s">
        <v>91</v>
      </c>
      <c r="C28" s="65" t="s">
        <v>46</v>
      </c>
      <c r="D28" s="60">
        <v>94</v>
      </c>
      <c r="E28" s="60">
        <v>244.08</v>
      </c>
      <c r="F28" s="60">
        <v>24.03</v>
      </c>
      <c r="G28" s="60">
        <v>302.73</v>
      </c>
      <c r="H28" s="61">
        <v>28456.62</v>
      </c>
    </row>
    <row r="29" spans="1:8" ht="18.75">
      <c r="A29" s="59" t="s">
        <v>92</v>
      </c>
      <c r="B29" s="65" t="s">
        <v>93</v>
      </c>
      <c r="C29" s="65" t="s">
        <v>46</v>
      </c>
      <c r="D29" s="60">
        <v>491</v>
      </c>
      <c r="E29" s="60">
        <v>223.04</v>
      </c>
      <c r="F29" s="60">
        <v>24.03</v>
      </c>
      <c r="G29" s="60">
        <v>276.63</v>
      </c>
      <c r="H29" s="61">
        <v>135825.33</v>
      </c>
    </row>
    <row r="30" spans="1:8" ht="18.75">
      <c r="A30" s="59" t="s">
        <v>94</v>
      </c>
      <c r="B30" s="65" t="s">
        <v>95</v>
      </c>
      <c r="C30" s="65" t="s">
        <v>46</v>
      </c>
      <c r="D30" s="60">
        <v>143</v>
      </c>
      <c r="E30" s="60">
        <v>302.84</v>
      </c>
      <c r="F30" s="60">
        <v>24.03</v>
      </c>
      <c r="G30" s="60">
        <v>375.61</v>
      </c>
      <c r="H30" s="61">
        <v>53712.23</v>
      </c>
    </row>
    <row r="31" spans="1:8" ht="18.75">
      <c r="A31" s="59" t="s">
        <v>96</v>
      </c>
      <c r="B31" s="65" t="s">
        <v>97</v>
      </c>
      <c r="C31" s="65" t="s">
        <v>46</v>
      </c>
      <c r="D31" s="60">
        <v>314</v>
      </c>
      <c r="E31" s="60">
        <v>403.6</v>
      </c>
      <c r="F31" s="60">
        <v>24.03</v>
      </c>
      <c r="G31" s="60">
        <v>500.58</v>
      </c>
      <c r="H31" s="61">
        <v>157182.12</v>
      </c>
    </row>
    <row r="32" spans="1:8" ht="18.75">
      <c r="A32" s="59" t="s">
        <v>98</v>
      </c>
      <c r="B32" s="65" t="s">
        <v>99</v>
      </c>
      <c r="C32" s="65" t="s">
        <v>46</v>
      </c>
      <c r="D32" s="60">
        <v>272</v>
      </c>
      <c r="E32" s="60">
        <v>515.64</v>
      </c>
      <c r="F32" s="60">
        <v>24.03</v>
      </c>
      <c r="G32" s="60">
        <v>639.54</v>
      </c>
      <c r="H32" s="61">
        <v>173954.88</v>
      </c>
    </row>
    <row r="33" spans="1:8" ht="18.75">
      <c r="A33" s="59" t="s">
        <v>100</v>
      </c>
      <c r="B33" s="65" t="s">
        <v>101</v>
      </c>
      <c r="C33" s="65" t="s">
        <v>46</v>
      </c>
      <c r="D33" s="60">
        <v>207</v>
      </c>
      <c r="E33" s="60">
        <v>625.84</v>
      </c>
      <c r="F33" s="60">
        <v>24.03</v>
      </c>
      <c r="G33" s="60">
        <v>776.22</v>
      </c>
      <c r="H33" s="61">
        <v>160677.54</v>
      </c>
    </row>
    <row r="34" spans="1:8" ht="18.75">
      <c r="A34" s="59" t="s">
        <v>102</v>
      </c>
      <c r="B34" s="65" t="s">
        <v>103</v>
      </c>
      <c r="C34" s="65" t="s">
        <v>46</v>
      </c>
      <c r="D34" s="60">
        <v>55</v>
      </c>
      <c r="E34" s="60">
        <v>891.4</v>
      </c>
      <c r="F34" s="60">
        <v>24.03</v>
      </c>
      <c r="G34" s="61">
        <v>1105.6</v>
      </c>
      <c r="H34" s="61">
        <v>60808</v>
      </c>
    </row>
    <row r="35" spans="1:8" ht="18.75">
      <c r="A35" s="59" t="s">
        <v>104</v>
      </c>
      <c r="B35" s="65" t="s">
        <v>105</v>
      </c>
      <c r="C35" s="65" t="s">
        <v>74</v>
      </c>
      <c r="D35" s="60">
        <v>21</v>
      </c>
      <c r="E35" s="60">
        <v>942.76</v>
      </c>
      <c r="F35" s="60">
        <v>24.03</v>
      </c>
      <c r="G35" s="61">
        <v>1169.3</v>
      </c>
      <c r="H35" s="61">
        <v>24555.3</v>
      </c>
    </row>
    <row r="36" spans="1:8" ht="18.75">
      <c r="A36" s="59" t="s">
        <v>106</v>
      </c>
      <c r="B36" s="65" t="s">
        <v>107</v>
      </c>
      <c r="C36" s="65" t="s">
        <v>74</v>
      </c>
      <c r="D36" s="60">
        <v>17</v>
      </c>
      <c r="E36" s="61">
        <v>1183.96</v>
      </c>
      <c r="F36" s="60">
        <v>24.03</v>
      </c>
      <c r="G36" s="61">
        <v>1468.46</v>
      </c>
      <c r="H36" s="61">
        <v>24963.82</v>
      </c>
    </row>
    <row r="37" spans="1:8" ht="18.75">
      <c r="A37" s="59" t="s">
        <v>108</v>
      </c>
      <c r="B37" s="65" t="s">
        <v>109</v>
      </c>
      <c r="C37" s="65" t="s">
        <v>74</v>
      </c>
      <c r="D37" s="60">
        <v>11</v>
      </c>
      <c r="E37" s="61">
        <v>1583.47</v>
      </c>
      <c r="F37" s="60">
        <v>24.03</v>
      </c>
      <c r="G37" s="61">
        <v>1963.97</v>
      </c>
      <c r="H37" s="61">
        <v>21603.67</v>
      </c>
    </row>
    <row r="38" spans="1:8" ht="18.75">
      <c r="A38" s="59" t="s">
        <v>110</v>
      </c>
      <c r="B38" s="65" t="s">
        <v>111</v>
      </c>
      <c r="C38" s="65" t="s">
        <v>74</v>
      </c>
      <c r="D38" s="60">
        <v>5</v>
      </c>
      <c r="E38" s="61">
        <v>2166.19</v>
      </c>
      <c r="F38" s="60">
        <v>24.03</v>
      </c>
      <c r="G38" s="61">
        <v>2686.72</v>
      </c>
      <c r="H38" s="61">
        <v>13433.6</v>
      </c>
    </row>
    <row r="39" spans="1:8" ht="18.75">
      <c r="A39" s="59" t="s">
        <v>112</v>
      </c>
      <c r="B39" s="65" t="s">
        <v>113</v>
      </c>
      <c r="C39" s="65" t="s">
        <v>74</v>
      </c>
      <c r="D39" s="60">
        <v>2</v>
      </c>
      <c r="E39" s="61">
        <v>2922.47</v>
      </c>
      <c r="F39" s="60">
        <v>24.03</v>
      </c>
      <c r="G39" s="61">
        <v>3624.73</v>
      </c>
      <c r="H39" s="61">
        <v>7249.46</v>
      </c>
    </row>
    <row r="40" spans="1:8" ht="18.75">
      <c r="A40" s="59" t="s">
        <v>114</v>
      </c>
      <c r="B40" s="65" t="s">
        <v>115</v>
      </c>
      <c r="C40" s="65" t="s">
        <v>74</v>
      </c>
      <c r="D40" s="60">
        <v>54</v>
      </c>
      <c r="E40" s="60">
        <v>495.97</v>
      </c>
      <c r="F40" s="60">
        <v>24.03</v>
      </c>
      <c r="G40" s="60">
        <v>615.15</v>
      </c>
      <c r="H40" s="61">
        <v>33218.1</v>
      </c>
    </row>
    <row r="41" spans="1:8" ht="18.75">
      <c r="A41" s="59" t="s">
        <v>116</v>
      </c>
      <c r="B41" s="65" t="s">
        <v>117</v>
      </c>
      <c r="C41" s="65" t="s">
        <v>74</v>
      </c>
      <c r="D41" s="60">
        <v>20</v>
      </c>
      <c r="E41" s="60">
        <v>773.49</v>
      </c>
      <c r="F41" s="60">
        <v>24.03</v>
      </c>
      <c r="G41" s="60">
        <v>959.35</v>
      </c>
      <c r="H41" s="61">
        <v>19187</v>
      </c>
    </row>
    <row r="42" spans="1:8" ht="18.75">
      <c r="A42" s="59" t="s">
        <v>118</v>
      </c>
      <c r="B42" s="65" t="s">
        <v>119</v>
      </c>
      <c r="C42" s="65" t="s">
        <v>120</v>
      </c>
      <c r="D42" s="60">
        <v>100</v>
      </c>
      <c r="E42" s="60">
        <v>185.68</v>
      </c>
      <c r="F42" s="60">
        <v>24.03</v>
      </c>
      <c r="G42" s="60">
        <v>230.29</v>
      </c>
      <c r="H42" s="61">
        <v>23029</v>
      </c>
    </row>
    <row r="43" spans="1:8" ht="18.75" customHeight="1">
      <c r="A43" s="59">
        <v>4</v>
      </c>
      <c r="B43" s="65" t="s">
        <v>121</v>
      </c>
      <c r="C43" s="67"/>
      <c r="D43" s="67"/>
      <c r="E43" s="67"/>
      <c r="F43" s="67"/>
      <c r="G43" s="67"/>
      <c r="H43" s="66"/>
    </row>
    <row r="44" spans="1:8" ht="18.75">
      <c r="A44" s="59" t="s">
        <v>40</v>
      </c>
      <c r="B44" s="65" t="s">
        <v>122</v>
      </c>
      <c r="C44" s="65" t="s">
        <v>123</v>
      </c>
      <c r="D44" s="61">
        <v>4108.95</v>
      </c>
      <c r="E44" s="60">
        <v>43.98</v>
      </c>
      <c r="F44" s="60">
        <v>24.03</v>
      </c>
      <c r="G44" s="60">
        <v>54.54</v>
      </c>
      <c r="H44" s="61">
        <v>224102.13</v>
      </c>
    </row>
    <row r="45" spans="1:8" ht="18.75">
      <c r="A45" s="59" t="s">
        <v>41</v>
      </c>
      <c r="B45" s="65" t="s">
        <v>124</v>
      </c>
      <c r="C45" s="65" t="s">
        <v>123</v>
      </c>
      <c r="D45" s="61">
        <v>4156.33</v>
      </c>
      <c r="E45" s="60">
        <v>119.17</v>
      </c>
      <c r="F45" s="60">
        <v>24.03</v>
      </c>
      <c r="G45" s="60">
        <v>147.8</v>
      </c>
      <c r="H45" s="61">
        <v>614305.57</v>
      </c>
    </row>
    <row r="46" spans="1:8" ht="18.75">
      <c r="A46" s="59" t="s">
        <v>125</v>
      </c>
      <c r="B46" s="65" t="s">
        <v>126</v>
      </c>
      <c r="C46" s="65" t="s">
        <v>45</v>
      </c>
      <c r="D46" s="60">
        <v>231.87</v>
      </c>
      <c r="E46" s="60">
        <v>177.66</v>
      </c>
      <c r="F46" s="60">
        <v>24.03</v>
      </c>
      <c r="G46" s="60">
        <v>220.35</v>
      </c>
      <c r="H46" s="61">
        <v>51092.55</v>
      </c>
    </row>
    <row r="47" spans="1:8" ht="18.75">
      <c r="A47" s="59" t="s">
        <v>127</v>
      </c>
      <c r="B47" s="65" t="s">
        <v>128</v>
      </c>
      <c r="C47" s="65" t="s">
        <v>45</v>
      </c>
      <c r="D47" s="60">
        <v>107.52</v>
      </c>
      <c r="E47" s="60">
        <v>425.84</v>
      </c>
      <c r="F47" s="60">
        <v>24.03</v>
      </c>
      <c r="G47" s="60">
        <v>528.16</v>
      </c>
      <c r="H47" s="61">
        <v>56787.76</v>
      </c>
    </row>
    <row r="48" spans="1:8" ht="18.75">
      <c r="A48" s="59" t="s">
        <v>129</v>
      </c>
      <c r="B48" s="65" t="s">
        <v>130</v>
      </c>
      <c r="C48" s="65" t="s">
        <v>123</v>
      </c>
      <c r="D48" s="61">
        <v>1230</v>
      </c>
      <c r="E48" s="60">
        <v>138.74</v>
      </c>
      <c r="F48" s="60">
        <v>24.03</v>
      </c>
      <c r="G48" s="60">
        <v>172.07</v>
      </c>
      <c r="H48" s="61">
        <v>211646.1</v>
      </c>
    </row>
    <row r="49" spans="1:8" ht="18.75">
      <c r="A49" s="59" t="s">
        <v>131</v>
      </c>
      <c r="B49" s="65" t="s">
        <v>132</v>
      </c>
      <c r="C49" s="65" t="s">
        <v>34</v>
      </c>
      <c r="D49" s="61">
        <v>8494</v>
      </c>
      <c r="E49" s="60">
        <v>5.44</v>
      </c>
      <c r="F49" s="60">
        <v>24.03</v>
      </c>
      <c r="G49" s="60">
        <v>6.74</v>
      </c>
      <c r="H49" s="61">
        <v>57249.56</v>
      </c>
    </row>
    <row r="50" spans="1:8" ht="18.75">
      <c r="A50" s="59" t="s">
        <v>133</v>
      </c>
      <c r="B50" s="65" t="s">
        <v>134</v>
      </c>
      <c r="C50" s="65" t="s">
        <v>34</v>
      </c>
      <c r="D50" s="61">
        <v>49103.3</v>
      </c>
      <c r="E50" s="60">
        <v>1.45</v>
      </c>
      <c r="F50" s="60">
        <v>24.03</v>
      </c>
      <c r="G50" s="60">
        <v>1.79</v>
      </c>
      <c r="H50" s="61">
        <v>87894.9</v>
      </c>
    </row>
    <row r="51" spans="1:8" ht="18.75">
      <c r="A51" s="59" t="s">
        <v>135</v>
      </c>
      <c r="B51" s="65" t="s">
        <v>136</v>
      </c>
      <c r="C51" s="65" t="s">
        <v>137</v>
      </c>
      <c r="D51" s="60">
        <v>826.18</v>
      </c>
      <c r="E51" s="60">
        <v>299.76</v>
      </c>
      <c r="F51" s="60">
        <v>24.03</v>
      </c>
      <c r="G51" s="60">
        <v>371.79</v>
      </c>
      <c r="H51" s="61">
        <v>307165.46</v>
      </c>
    </row>
    <row r="52" spans="1:8" ht="18.75">
      <c r="A52" s="59" t="s">
        <v>138</v>
      </c>
      <c r="B52" s="65" t="s">
        <v>139</v>
      </c>
      <c r="C52" s="65" t="s">
        <v>137</v>
      </c>
      <c r="D52" s="61">
        <v>3779.55</v>
      </c>
      <c r="E52" s="60">
        <v>320.16</v>
      </c>
      <c r="F52" s="60">
        <v>24.03</v>
      </c>
      <c r="G52" s="60">
        <v>397.09</v>
      </c>
      <c r="H52" s="61">
        <v>1500821.5</v>
      </c>
    </row>
    <row r="53" spans="1:8" ht="18.75" customHeight="1">
      <c r="A53" s="59">
        <v>5</v>
      </c>
      <c r="B53" s="65" t="s">
        <v>140</v>
      </c>
      <c r="C53" s="67"/>
      <c r="D53" s="67"/>
      <c r="E53" s="67"/>
      <c r="F53" s="67"/>
      <c r="G53" s="67"/>
      <c r="H53" s="66"/>
    </row>
    <row r="54" spans="1:8" ht="18.75">
      <c r="A54" s="59" t="s">
        <v>42</v>
      </c>
      <c r="B54" s="65" t="s">
        <v>141</v>
      </c>
      <c r="C54" s="65" t="s">
        <v>142</v>
      </c>
      <c r="D54" s="60">
        <v>194.81</v>
      </c>
      <c r="E54" s="60">
        <v>36.06</v>
      </c>
      <c r="F54" s="60">
        <v>24.03</v>
      </c>
      <c r="G54" s="60">
        <v>44.72</v>
      </c>
      <c r="H54" s="61">
        <v>8711.9</v>
      </c>
    </row>
    <row r="55" spans="1:8" ht="300" customHeight="1">
      <c r="A55" s="59" t="s">
        <v>43</v>
      </c>
      <c r="B55" s="65" t="s">
        <v>143</v>
      </c>
      <c r="C55" s="65" t="s">
        <v>34</v>
      </c>
      <c r="D55" s="60">
        <v>875</v>
      </c>
      <c r="E55" s="60">
        <v>73.24</v>
      </c>
      <c r="F55" s="60">
        <v>24.03</v>
      </c>
      <c r="G55" s="60">
        <v>90.83</v>
      </c>
      <c r="H55" s="61">
        <v>79476.25</v>
      </c>
    </row>
    <row r="56" spans="1:8" ht="187.5" customHeight="1">
      <c r="A56" s="59" t="s">
        <v>144</v>
      </c>
      <c r="B56" s="65" t="s">
        <v>145</v>
      </c>
      <c r="C56" s="65" t="s">
        <v>34</v>
      </c>
      <c r="D56" s="60">
        <v>36.08</v>
      </c>
      <c r="E56" s="60">
        <v>62.93</v>
      </c>
      <c r="F56" s="60">
        <v>24.03</v>
      </c>
      <c r="G56" s="60">
        <v>78.05</v>
      </c>
      <c r="H56" s="61">
        <v>2816.04</v>
      </c>
    </row>
    <row r="57" spans="1:8" ht="18.75">
      <c r="A57" s="59" t="s">
        <v>146</v>
      </c>
      <c r="B57" s="65" t="s">
        <v>147</v>
      </c>
      <c r="C57" s="65" t="s">
        <v>74</v>
      </c>
      <c r="D57" s="60">
        <v>10</v>
      </c>
      <c r="E57" s="61">
        <v>16792.42</v>
      </c>
      <c r="F57" s="60">
        <v>24.03</v>
      </c>
      <c r="G57" s="61">
        <v>20827.63</v>
      </c>
      <c r="H57" s="61">
        <v>208276.3</v>
      </c>
    </row>
    <row r="58" spans="1:8" ht="18.75">
      <c r="A58" s="59" t="s">
        <v>148</v>
      </c>
      <c r="B58" s="65" t="s">
        <v>149</v>
      </c>
      <c r="C58" s="65" t="s">
        <v>74</v>
      </c>
      <c r="D58" s="60">
        <v>95</v>
      </c>
      <c r="E58" s="60">
        <v>498.98</v>
      </c>
      <c r="F58" s="60">
        <v>24.03</v>
      </c>
      <c r="G58" s="60">
        <v>618.88</v>
      </c>
      <c r="H58" s="61">
        <v>58793.6</v>
      </c>
    </row>
    <row r="59" spans="1:8" ht="18.75">
      <c r="A59" s="59" t="s">
        <v>150</v>
      </c>
      <c r="B59" s="65" t="s">
        <v>151</v>
      </c>
      <c r="C59" s="65" t="s">
        <v>152</v>
      </c>
      <c r="D59" s="60">
        <v>80</v>
      </c>
      <c r="E59" s="60">
        <v>114.68</v>
      </c>
      <c r="F59" s="60">
        <v>24.03</v>
      </c>
      <c r="G59" s="60">
        <v>142.23</v>
      </c>
      <c r="H59" s="61">
        <v>11378.4</v>
      </c>
    </row>
    <row r="60" spans="1:8" ht="18.75">
      <c r="A60" s="59" t="s">
        <v>153</v>
      </c>
      <c r="B60" s="65" t="s">
        <v>154</v>
      </c>
      <c r="C60" s="65" t="s">
        <v>152</v>
      </c>
      <c r="D60" s="60">
        <v>55</v>
      </c>
      <c r="E60" s="60">
        <v>136.33</v>
      </c>
      <c r="F60" s="60">
        <v>24.03</v>
      </c>
      <c r="G60" s="60">
        <v>169.09</v>
      </c>
      <c r="H60" s="61">
        <v>9299.95</v>
      </c>
    </row>
    <row r="61" spans="1:8" ht="18.75" customHeight="1">
      <c r="A61" s="59">
        <v>6</v>
      </c>
      <c r="B61" s="65" t="s">
        <v>155</v>
      </c>
      <c r="C61" s="67"/>
      <c r="D61" s="67"/>
      <c r="E61" s="67"/>
      <c r="F61" s="67"/>
      <c r="G61" s="67"/>
      <c r="H61" s="66"/>
    </row>
    <row r="62" spans="1:8" ht="18.75">
      <c r="A62" s="59" t="s">
        <v>156</v>
      </c>
      <c r="B62" s="65" t="s">
        <v>157</v>
      </c>
      <c r="C62" s="65" t="s">
        <v>158</v>
      </c>
      <c r="D62" s="60">
        <v>562</v>
      </c>
      <c r="E62" s="60">
        <v>37.88</v>
      </c>
      <c r="F62" s="60">
        <v>24.03</v>
      </c>
      <c r="G62" s="60">
        <v>46.98</v>
      </c>
      <c r="H62" s="61">
        <v>26402.76</v>
      </c>
    </row>
    <row r="63" spans="1:8" ht="18.75">
      <c r="A63" s="59" t="s">
        <v>159</v>
      </c>
      <c r="B63" s="65" t="s">
        <v>160</v>
      </c>
      <c r="C63" s="65" t="s">
        <v>79</v>
      </c>
      <c r="D63" s="60">
        <v>813.21</v>
      </c>
      <c r="E63" s="60">
        <v>37.58</v>
      </c>
      <c r="F63" s="60">
        <v>24.03</v>
      </c>
      <c r="G63" s="60">
        <v>46.61</v>
      </c>
      <c r="H63" s="61">
        <v>37903.71</v>
      </c>
    </row>
    <row r="64" spans="1:8" ht="18.75">
      <c r="A64" s="59" t="s">
        <v>161</v>
      </c>
      <c r="B64" s="65" t="s">
        <v>162</v>
      </c>
      <c r="C64" s="65" t="s">
        <v>79</v>
      </c>
      <c r="D64" s="60">
        <v>903.47</v>
      </c>
      <c r="E64" s="60">
        <v>76.24</v>
      </c>
      <c r="F64" s="60">
        <v>24.03</v>
      </c>
      <c r="G64" s="60">
        <v>94.56</v>
      </c>
      <c r="H64" s="61">
        <v>85432.12</v>
      </c>
    </row>
    <row r="65" spans="1:8" ht="18.75">
      <c r="A65" s="59" t="s">
        <v>163</v>
      </c>
      <c r="B65" s="65" t="s">
        <v>164</v>
      </c>
      <c r="C65" s="65" t="s">
        <v>79</v>
      </c>
      <c r="D65" s="60">
        <v>608.44</v>
      </c>
      <c r="E65" s="60">
        <v>31.1</v>
      </c>
      <c r="F65" s="60">
        <v>24.03</v>
      </c>
      <c r="G65" s="60">
        <v>38.57</v>
      </c>
      <c r="H65" s="61">
        <v>23467.53</v>
      </c>
    </row>
    <row r="66" spans="1:8" ht="18.75">
      <c r="A66" s="59" t="s">
        <v>165</v>
      </c>
      <c r="B66" s="65" t="s">
        <v>166</v>
      </c>
      <c r="C66" s="65" t="s">
        <v>70</v>
      </c>
      <c r="D66" s="60">
        <v>79</v>
      </c>
      <c r="E66" s="60">
        <v>142.11</v>
      </c>
      <c r="F66" s="60">
        <v>24.03</v>
      </c>
      <c r="G66" s="60">
        <v>176.25</v>
      </c>
      <c r="H66" s="61">
        <v>13923.75</v>
      </c>
    </row>
    <row r="67" spans="1:8" ht="18.75">
      <c r="A67" s="59" t="s">
        <v>167</v>
      </c>
      <c r="B67" s="65" t="s">
        <v>168</v>
      </c>
      <c r="C67" s="65" t="s">
        <v>70</v>
      </c>
      <c r="D67" s="60">
        <v>12</v>
      </c>
      <c r="E67" s="60">
        <v>200.39</v>
      </c>
      <c r="F67" s="60">
        <v>24.03</v>
      </c>
      <c r="G67" s="60">
        <v>248.54</v>
      </c>
      <c r="H67" s="61">
        <v>2982.48</v>
      </c>
    </row>
    <row r="68" spans="1:8" ht="18.75">
      <c r="A68" s="59"/>
      <c r="B68" s="59"/>
      <c r="C68" s="59"/>
      <c r="D68" s="59"/>
      <c r="E68" s="59"/>
      <c r="F68" s="59"/>
      <c r="G68" s="58" t="s">
        <v>169</v>
      </c>
      <c r="H68" s="61">
        <v>4984872.62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2019-03-29T17:34:50Z</dcterms:modified>
  <cp:category/>
  <cp:version/>
  <cp:contentType/>
  <cp:contentStatus/>
</cp:coreProperties>
</file>